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drawing+xml" PartName="/xl/drawings/drawing3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Read_Me" sheetId="2" state="visible" r:id="rId2"/>
    <sheet name="Settings" sheetId="3" state="visible" r:id="rId3"/>
    <sheet name="Countries" sheetId="4" state="visible" r:id="rId4"/>
    <sheet name="Estimates" sheetId="5" state="visible" r:id="rId5"/>
    <sheet name="Pop" sheetId="6" state="hidden" r:id="rId6"/>
    <sheet name="Area" sheetId="7" state="hidden" r:id="rId7"/>
    <sheet name="P_Density" sheetId="8" state="hidden" r:id="rId8"/>
    <sheet name="P_Growth" sheetId="9" state="hidden" r:id="rId9"/>
    <sheet name="Users" sheetId="10" state="hidden" r:id="rId10"/>
    <sheet name="Data" sheetId="11" state="hidden" r:id="rId11"/>
    <sheet name="Lookups" sheetId="12" state="hidden" r:id="rId12"/>
    <sheet name="Coverage" sheetId="13" state="hidden" r:id="rId13"/>
    <sheet name="Towers" sheetId="14" state="hidden" r:id="rId14"/>
    <sheet name="Capacity" sheetId="15" state="hidden" r:id="rId15"/>
    <sheet name="Total Sites" sheetId="16" state="hidden" r:id="rId16"/>
    <sheet name="New Sites" sheetId="17" state="hidden" r:id="rId17"/>
    <sheet name="Costs" sheetId="18" state="hidden" r:id="rId18"/>
    <sheet name="GDP" sheetId="19" state="hidden" r:id="rId19"/>
    <sheet name="Options" sheetId="20" state="hidden" r:id="rId20"/>
    <sheet name="Context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formatCode="_-* #,##0\ _$_-;\-* #,##0\ _$_-;_-* &quot;-&quot;\ _$_-;_-@_-" numFmtId="164"/>
    <numFmt formatCode="0.0" numFmtId="165"/>
    <numFmt formatCode="0.0%" numFmtId="166"/>
  </numFmts>
  <fonts count="9">
    <font>
      <name val="Calibri"/>
      <family val="2"/>
      <color theme="1"/>
      <sz val="11"/>
      <scheme val="minor"/>
    </font>
    <font>
      <name val="Segoe UI"/>
      <sz val="11"/>
    </font>
    <font>
      <sz val="20"/>
    </font>
    <font>
      <color rgb="000563C1"/>
      <u val="single"/>
    </font>
    <font>
      <b val="1"/>
    </font>
    <font>
      <color rgb="00FFFFFF"/>
      <sz val="20"/>
    </font>
    <font>
      <name val="Calibri"/>
      <family val="2"/>
      <color theme="1"/>
      <sz val="12"/>
      <scheme val="minor"/>
    </font>
    <font>
      <sz val="11"/>
    </font>
    <font>
      <name val="Segoe UI"/>
      <b val="1"/>
      <sz val="11"/>
    </font>
  </fonts>
  <fills count="4">
    <fill>
      <patternFill/>
    </fill>
    <fill>
      <patternFill patternType="gray125"/>
    </fill>
    <fill>
      <patternFill patternType="solid">
        <fgColor rgb="00004C97"/>
        <bgColor rgb="00004C97"/>
      </patternFill>
    </fill>
    <fill>
      <patternFill patternType="solid">
        <fgColor rgb="00C00000"/>
        <bgColor rgb="00C00000"/>
      </patternFill>
    </fill>
  </fills>
  <borders count="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3">
    <xf borderId="0" fillId="0" fontId="0" numFmtId="0"/>
    <xf borderId="0" fillId="0" fontId="6" numFmtId="9"/>
    <xf borderId="0" fillId="0" fontId="6" numFmtId="164"/>
  </cellStyleXfs>
  <cellXfs count="26">
    <xf borderId="0" fillId="0" fontId="0" numFmtId="0" pivotButton="0" quotePrefix="0" xfId="0"/>
    <xf borderId="0" fillId="2" fontId="1" numFmtId="0" pivotButton="0" quotePrefix="0" xfId="0"/>
    <xf borderId="0" fillId="3" fontId="1" numFmtId="0" pivotButton="0" quotePrefix="0" xfId="0"/>
    <xf borderId="0" fillId="0" fontId="1" numFmtId="0" pivotButton="0" quotePrefix="0" xfId="0"/>
    <xf borderId="0" fillId="0" fontId="2" numFmtId="0" pivotButton="0" quotePrefix="0" xfId="0"/>
    <xf borderId="0" fillId="0" fontId="3" numFmtId="0" pivotButton="0" quotePrefix="0" xfId="0"/>
    <xf borderId="0" fillId="0" fontId="4" numFmtId="0" pivotButton="0" quotePrefix="0" xfId="0"/>
    <xf applyAlignment="1" borderId="0" fillId="2" fontId="5" numFmtId="0" pivotButton="0" quotePrefix="0" xfId="0">
      <alignment horizontal="center"/>
    </xf>
    <xf applyAlignment="1" borderId="0" fillId="3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applyAlignment="1" borderId="1" fillId="0" fontId="8" numFmtId="0" pivotButton="0" quotePrefix="0" xfId="0">
      <alignment horizontal="center"/>
    </xf>
    <xf applyAlignment="1" borderId="4" fillId="0" fontId="1" numFmtId="0" pivotButton="0" quotePrefix="0" xfId="0">
      <alignment horizontal="center"/>
    </xf>
    <xf applyAlignment="1" borderId="1" fillId="0" fontId="1" numFmtId="0" pivotButton="0" quotePrefix="0" xfId="0">
      <alignment horizontal="center"/>
    </xf>
    <xf applyAlignment="1" borderId="1" fillId="0" fontId="1" numFmtId="1" pivotButton="0" quotePrefix="0" xfId="1">
      <alignment horizontal="center"/>
    </xf>
    <xf borderId="0" fillId="2" fontId="0" numFmtId="0" pivotButton="0" quotePrefix="0" xfId="0"/>
    <xf borderId="0" fillId="3" fontId="0" numFmtId="0" pivotButton="0" quotePrefix="0" xfId="0"/>
    <xf borderId="1" fillId="0" fontId="0" numFmtId="0" pivotButton="0" quotePrefix="0" xfId="0"/>
    <xf borderId="1" fillId="0" fontId="7" numFmtId="165" pivotButton="0" quotePrefix="0" xfId="2"/>
    <xf borderId="1" fillId="0" fontId="7" numFmtId="166" pivotButton="0" quotePrefix="0" xfId="1"/>
    <xf borderId="1" fillId="0" fontId="7" numFmtId="10" pivotButton="0" quotePrefix="0" xfId="1"/>
    <xf borderId="0" fillId="0" fontId="7" numFmtId="165" pivotButton="0" quotePrefix="0" xfId="2"/>
    <xf borderId="0" fillId="0" fontId="7" numFmtId="10" pivotButton="0" quotePrefix="0" xfId="1"/>
    <xf borderId="5" fillId="0" fontId="0" numFmtId="0" pivotButton="0" quotePrefix="0" xfId="0"/>
    <xf borderId="4" fillId="0" fontId="0" numFmtId="0" pivotButton="0" quotePrefix="0" xfId="0"/>
    <xf borderId="1" fillId="0" fontId="7" numFmtId="1" pivotButton="0" quotePrefix="0" xfId="2"/>
    <xf borderId="0" fillId="0" fontId="7" numFmtId="1" pivotButton="0" quotePrefix="0" xfId="2"/>
  </cellXfs>
  <cellStyles count="3">
    <cellStyle builtinId="0" hidden="0" name="Normal" xfId="0"/>
    <cellStyle builtinId="5" hidden="0" name="Percent" xfId="1"/>
    <cellStyle builtinId="6" hidden="0" name="Comma [0]" xfId="2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'Estimates'!C34</f>
            </strRef>
          </tx>
          <spPr>
            <a:ln>
              <a:prstDash val="solid"/>
            </a:ln>
          </spPr>
          <cat>
            <numRef>
              <f>'Estimates'!$B$35:$B$38</f>
            </numRef>
          </cat>
          <val>
            <numRef>
              <f>'Estimates'!$C$35:$C$38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'Estimates'!F34</f>
            </strRef>
          </tx>
          <spPr>
            <a:ln>
              <a:prstDash val="solid"/>
            </a:ln>
          </spPr>
          <cat>
            <numRef>
              <f>'Estimates'!$E$35:$E$38</f>
            </numRef>
          </cat>
          <val>
            <numRef>
              <f>'Estimates'!$F$35:$F$38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'Estimates'!I34</f>
            </strRef>
          </tx>
          <spPr>
            <a:ln>
              <a:prstDash val="solid"/>
            </a:ln>
          </spPr>
          <cat>
            <numRef>
              <f>'Estimates'!$H$35:$H$38</f>
            </numRef>
          </cat>
          <val>
            <numRef>
              <f>'Estimates'!$I$35:$I$38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'Estimates'!C42</f>
            </strRef>
          </tx>
          <spPr>
            <a:ln>
              <a:prstDash val="solid"/>
            </a:ln>
          </spPr>
          <cat>
            <numRef>
              <f>'Estimates'!$B$43:$B$46</f>
            </numRef>
          </cat>
          <val>
            <numRef>
              <f>'Estimates'!$C$43:$C$46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428750" cy="14287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266825" cy="12668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25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25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customHeight="1" ht="34.5"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customHeight="1" ht="14.25"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n"/>
      <c r="B4" s="4" t="inlineStr">
        <is>
          <t>IMF FAD Digital Infrastructure Costing Estimator (DICE)</t>
        </is>
      </c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n"/>
      <c r="B5" s="3" t="inlineStr">
        <is>
          <t>Developed by George Mason University and the Fiscal Affairs Department (FAD), International Monetary Fund (IMF)</t>
        </is>
      </c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inlineStr">
        <is>
          <t>Contact: Edward Oughton (eoughton@gmu.edu); David Amaglobeli (damaglobeli@imf.org); Mariano Moszoro (mmoszoro@imf.org).</t>
        </is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5">
        <f>HYPERLINK("https://github.com/edwardoughton/dice")</f>
        <v/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6" t="inlineStr">
        <is>
          <t>Capabilities/Uses:</t>
        </is>
      </c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inlineStr">
        <is>
          <t xml:space="preserve">    - Supporting high-level decisions pertaining to universal broadband investment by capturing the main cost drivers which affect the deployment of broadband infrastructure.</t>
        </is>
      </c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inlineStr">
        <is>
          <t xml:space="preserve">    - Breaking down investment by specific country income groups and regions.</t>
        </is>
      </c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6" t="inlineStr">
        <is>
          <t>Caveats to using DICE:</t>
        </is>
      </c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inlineStr">
        <is>
          <t xml:space="preserve">    - DICE is not a replacement for detailed country-specific modeling. The aim is to provide comparative understanding across all countries globally.</t>
        </is>
      </c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inlineStr">
        <is>
          <t xml:space="preserve">    - DICE is not an exact measurement tool. Accuracy and precision are commensurate with being able to make global cross-country comparisons.</t>
        </is>
      </c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inlineStr">
        <is>
          <t xml:space="preserve">    - DICE is not a stand-alone policy option tool. If deep subject matter exertise are required, country teams should reach out to the DICE development team at GMU and the IMF (eoughton@gmu.edu; damaglobeli@imf.org; mmoszoro@imf.org).</t>
        </is>
      </c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6" t="inlineStr">
        <is>
          <t>Main Datasets:</t>
        </is>
      </c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inlineStr">
        <is>
          <t>WorldPop 2020 Unconstrained 1km Global Mosaic, UN Population Forecasts 2020-2030, IMF GDP Projections 2020-2030</t>
        </is>
      </c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6" t="inlineStr">
        <is>
          <t>Reference:</t>
        </is>
      </c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inlineStr">
        <is>
          <t xml:space="preserve">    - Working Paper Citation TBC.</t>
        </is>
      </c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7" t="inlineStr">
        <is>
          <t>Read Me &amp; FAQ</t>
        </is>
      </c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n"/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n"/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3" t="n"/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mergeCells count="1">
    <mergeCell ref="A3:O4"/>
  </mergeCells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Time Parameters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Parameter</t>
        </is>
      </c>
      <c r="C7" s="10" t="inlineStr">
        <is>
          <t>Option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2" t="inlineStr">
        <is>
          <t>Start Year</t>
        </is>
      </c>
      <c r="C8" s="12" t="n">
        <v>2022</v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2" t="inlineStr">
        <is>
          <t>End Year</t>
        </is>
      </c>
      <c r="C9" s="12" t="n">
        <v>2030</v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2" t="inlineStr">
        <is>
          <t>Total Years</t>
        </is>
      </c>
      <c r="C10" s="12">
        <f>C9-C8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2" t="inlineStr">
        <is>
          <t>Depreciation</t>
        </is>
      </c>
      <c r="C11" s="13">
        <f>0.08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0" t="inlineStr">
        <is>
          <t>Demand Parameters</t>
        </is>
      </c>
      <c r="C13" s="11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0" t="inlineStr">
        <is>
          <t>Parameter</t>
        </is>
      </c>
      <c r="C14" s="10" t="inlineStr">
        <is>
          <t>Option</t>
        </is>
      </c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12" t="inlineStr">
        <is>
          <t>Smartphone adoption (%)</t>
        </is>
      </c>
      <c r="C15" s="12" t="n">
        <v>95</v>
      </c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12" t="inlineStr">
        <is>
          <t>Market Share (%)</t>
        </is>
      </c>
      <c r="C16" s="12" t="n">
        <v>25</v>
      </c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12" t="inlineStr">
        <is>
          <t>Active Users (%)</t>
        </is>
      </c>
      <c r="C17" s="12" t="n">
        <v>5</v>
      </c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12" t="inlineStr">
        <is>
          <t>Minimum capacity per user (Mbps)</t>
        </is>
      </c>
      <c r="C18" s="12" t="n">
        <v>10</v>
      </c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12" t="inlineStr">
        <is>
          <t xml:space="preserve">Data demand per month (GB) </t>
        </is>
      </c>
      <c r="C19" s="12" t="n">
        <v>2</v>
      </c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10" t="inlineStr">
        <is>
          <t>Supply Parameters</t>
        </is>
      </c>
      <c r="C21" s="11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10" t="inlineStr">
        <is>
          <t>Parameter</t>
        </is>
      </c>
      <c r="C22" s="10" t="inlineStr">
        <is>
          <t>Option</t>
        </is>
      </c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12" t="inlineStr">
        <is>
          <t>Infrastructure Strategy</t>
        </is>
      </c>
      <c r="C23" s="12" t="inlineStr">
        <is>
          <t>4G</t>
        </is>
      </c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12" t="inlineStr">
        <is>
          <t>Existing Spectrum Availability</t>
        </is>
      </c>
      <c r="C24" s="12" t="inlineStr">
        <is>
          <t>Baseline</t>
        </is>
      </c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12" t="inlineStr">
        <is>
          <t>Future Spectrum Availability</t>
        </is>
      </c>
      <c r="C25" s="12" t="inlineStr">
        <is>
          <t>Baseline</t>
        </is>
      </c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12" t="inlineStr">
        <is>
          <t>Minimum Pop.Density to Serve (km^2)</t>
        </is>
      </c>
      <c r="C26" s="12" t="n">
        <v>5</v>
      </c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21:C21"/>
  </mergeCells>
  <dataValidations count="3">
    <dataValidation allowBlank="0" showErrorMessage="1" showInputMessage="1" sqref="C23" type="list">
      <formula1>=Options!D2:D6</formula1>
    </dataValidation>
    <dataValidation allowBlank="0" showErrorMessage="1" showInputMessage="1" sqref="C24" type="list">
      <formula1>=Options!E2:E4</formula1>
    </dataValidation>
    <dataValidation allowBlank="0" showErrorMessage="1" showInputMessage="1" sqref="C25" type="list">
      <formula1>=Options!E2:E4</formula1>
    </dataValidation>
  </dataValidation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Select Countries For Comparison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Country</t>
        </is>
      </c>
      <c r="C7" s="10" t="inlineStr">
        <is>
          <t>ISO3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2" t="inlineStr">
        <is>
          <t>Afghanistan</t>
        </is>
      </c>
      <c r="C8" s="12">
        <f>IFERROR(INDEX(Options!B2:B1611,MATCH(B8, Options!A2:A1611)), "")</f>
        <v/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2" t="inlineStr">
        <is>
          <t>Bhutan</t>
        </is>
      </c>
      <c r="C9" s="12">
        <f>IFERROR(INDEX(Options!B2:B1611,MATCH(B9, Options!A2:A1611)), "")</f>
        <v/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2" t="inlineStr">
        <is>
          <t>Bangladesh</t>
        </is>
      </c>
      <c r="C10" s="12">
        <f>IFERROR(INDEX(Options!B2:B1611,MATCH(B10, Options!A2:A1611)), "")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2" t="inlineStr">
        <is>
          <t>India</t>
        </is>
      </c>
      <c r="C11" s="13">
        <f>IFERROR(INDEX(Options!B2:B1611,MATCH(B11, Options!A2:A1611)), "")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1">
    <mergeCell ref="B6:C6"/>
  </mergeCells>
  <dataValidations count="4">
    <dataValidation allowBlank="0" showErrorMessage="1" showInputMessage="1" sqref="B8" type="list">
      <formula1>=Options!A2:A251</formula1>
    </dataValidation>
    <dataValidation allowBlank="0" showErrorMessage="1" showInputMessage="1" sqref="B9" type="list">
      <formula1>=Options!A2:A251</formula1>
    </dataValidation>
    <dataValidation allowBlank="0" showErrorMessage="1" showInputMessage="1" sqref="B10" type="list">
      <formula1>=Options!A2:A251</formula1>
    </dataValidation>
    <dataValidation allowBlank="0" showErrorMessage="1" showInputMessage="1" sqref="B11" type="list">
      <formula1>=Options!A2:A251</formula1>
    </dataValidation>
  </dataValidation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4C97"/>
    <outlinePr summaryBelow="1" summaryRight="1"/>
    <pageSetUpPr/>
  </sheetPr>
  <dimension ref="A1:AZ48"/>
  <sheetViews>
    <sheetView showGridLines="0" workbookViewId="0">
      <selection activeCell="A1" sqref="A1"/>
    </sheetView>
  </sheetViews>
  <sheetFormatPr baseColWidth="8" defaultRowHeight="15"/>
  <cols>
    <col customWidth="1" max="1" min="1" width="5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  <col customWidth="1" max="8" min="8" width="30"/>
    <col customWidth="1" max="9" min="9" width="30"/>
  </cols>
  <sheetData>
    <row r="1">
      <c r="A1" s="14" t="n"/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  <c r="M1" s="14" t="n"/>
      <c r="N1" s="14" t="n"/>
      <c r="O1" s="14" t="n"/>
      <c r="P1" s="14" t="n"/>
      <c r="Q1" s="14" t="n"/>
      <c r="R1" s="14" t="n"/>
      <c r="S1" s="14" t="n"/>
      <c r="T1" s="14" t="n"/>
      <c r="U1" s="14" t="n"/>
      <c r="V1" s="14" t="n"/>
      <c r="W1" s="14" t="n"/>
      <c r="X1" s="14" t="n"/>
      <c r="Y1" s="14" t="n"/>
      <c r="Z1" s="14" t="n"/>
      <c r="AA1" s="14" t="n"/>
      <c r="AB1" s="14" t="n"/>
      <c r="AC1" s="14" t="n"/>
      <c r="AD1" s="14" t="n"/>
      <c r="AE1" s="14" t="n"/>
      <c r="AF1" s="14" t="n"/>
      <c r="AG1" s="14" t="n"/>
      <c r="AH1" s="14" t="n"/>
      <c r="AI1" s="14" t="n"/>
      <c r="AJ1" s="14" t="n"/>
      <c r="AK1" s="14" t="n"/>
      <c r="AL1" s="14" t="n"/>
      <c r="AM1" s="14" t="n"/>
      <c r="AN1" s="14" t="n"/>
      <c r="AO1" s="14" t="n"/>
      <c r="AP1" s="14" t="n"/>
      <c r="AQ1" s="14" t="n"/>
      <c r="AR1" s="14" t="n"/>
      <c r="AS1" s="14" t="n"/>
      <c r="AT1" s="14" t="n"/>
      <c r="AU1" s="14" t="n"/>
      <c r="AV1" s="14" t="n"/>
      <c r="AW1" s="14" t="n"/>
      <c r="AX1" s="14" t="n"/>
      <c r="AY1" s="14" t="n"/>
      <c r="AZ1" s="14" t="n"/>
    </row>
    <row r="2">
      <c r="A2" s="15" t="n"/>
      <c r="B2" s="15" t="n"/>
      <c r="C2" s="15" t="n"/>
      <c r="D2" s="15" t="n"/>
      <c r="E2" s="15" t="n"/>
      <c r="F2" s="15" t="n"/>
      <c r="G2" s="15" t="n"/>
      <c r="H2" s="15" t="n"/>
      <c r="I2" s="15" t="n"/>
      <c r="J2" s="15" t="n"/>
      <c r="K2" s="15" t="n"/>
      <c r="L2" s="15" t="n"/>
      <c r="M2" s="15" t="n"/>
      <c r="N2" s="15" t="n"/>
      <c r="O2" s="15" t="n"/>
      <c r="P2" s="15" t="n"/>
      <c r="Q2" s="15" t="n"/>
      <c r="R2" s="15" t="n"/>
      <c r="S2" s="15" t="n"/>
      <c r="T2" s="15" t="n"/>
      <c r="U2" s="15" t="n"/>
      <c r="V2" s="15" t="n"/>
      <c r="W2" s="15" t="n"/>
      <c r="X2" s="15" t="n"/>
      <c r="Y2" s="15" t="n"/>
      <c r="Z2" s="15" t="n"/>
      <c r="AA2" s="15" t="n"/>
      <c r="AB2" s="15" t="n"/>
      <c r="AC2" s="15" t="n"/>
      <c r="AD2" s="15" t="n"/>
      <c r="AE2" s="15" t="n"/>
      <c r="AF2" s="15" t="n"/>
      <c r="AG2" s="15" t="n"/>
      <c r="AH2" s="15" t="n"/>
      <c r="AI2" s="15" t="n"/>
      <c r="AJ2" s="15" t="n"/>
      <c r="AK2" s="15" t="n"/>
      <c r="AL2" s="15" t="n"/>
      <c r="AM2" s="15" t="n"/>
      <c r="AN2" s="15" t="n"/>
      <c r="AO2" s="15" t="n"/>
      <c r="AP2" s="15" t="n"/>
      <c r="AQ2" s="15" t="n"/>
      <c r="AR2" s="15" t="n"/>
      <c r="AS2" s="15" t="n"/>
      <c r="AT2" s="15" t="n"/>
      <c r="AU2" s="15" t="n"/>
      <c r="AV2" s="15" t="n"/>
      <c r="AW2" s="15" t="n"/>
      <c r="AX2" s="15" t="n"/>
      <c r="AY2" s="15" t="n"/>
      <c r="AZ2" s="15" t="n"/>
    </row>
    <row r="6">
      <c r="B6" s="16" t="inlineStr">
        <is>
          <t>Cross-Country Comparisons</t>
        </is>
      </c>
      <c r="C6" s="16" t="n"/>
      <c r="D6" s="16" t="n"/>
      <c r="E6" s="16" t="n"/>
      <c r="F6" s="16" t="n"/>
      <c r="G6" s="16" t="n"/>
      <c r="H6" s="16" t="n"/>
      <c r="I6" s="16" t="n"/>
    </row>
    <row r="7">
      <c r="B7" s="16" t="inlineStr">
        <is>
          <t>Country</t>
        </is>
      </c>
      <c r="C7" s="16" t="inlineStr">
        <is>
          <t>ISO3</t>
        </is>
      </c>
      <c r="D7" s="16" t="inlineStr">
        <is>
          <t>Total Cost ($Bn)</t>
        </is>
      </c>
      <c r="E7" s="16" t="inlineStr">
        <is>
          <t>Mean Annual 10-Year GDP ($Bn)</t>
        </is>
      </c>
      <c r="F7" s="16" t="inlineStr">
        <is>
          <t>GDP Growth Rate (%)(2022-2030)</t>
        </is>
      </c>
      <c r="G7" s="16" t="inlineStr">
        <is>
          <t>Initial Investment ($Bn)</t>
        </is>
      </c>
      <c r="H7" s="16" t="inlineStr">
        <is>
          <t>2022 GDP ($Bn)</t>
        </is>
      </c>
      <c r="I7" s="16" t="inlineStr">
        <is>
          <t>Annual GDP Share (%)</t>
        </is>
      </c>
    </row>
    <row r="8">
      <c r="B8" s="16">
        <f>IFERROR(Countries!B8, "")</f>
        <v/>
      </c>
      <c r="C8" s="16">
        <f>IFERROR(Countries!C8, "")</f>
        <v/>
      </c>
      <c r="D8" s="17">
        <f>IFERROR(INDEX(Costs!M2:M1611,MATCH(C8, Costs!A2:A1611)), "")</f>
        <v/>
      </c>
      <c r="E8" s="17">
        <f>IFERROR(INDEX(GDP!L2:L1611,MATCH(C8, GDP!A2:A1611)), "")</f>
        <v/>
      </c>
      <c r="F8" s="18">
        <f>IFERROR(INDEX(GDP!M2:M1611,MATCH(C8, GDP!A2:A1611)), )</f>
        <v/>
      </c>
      <c r="G8" s="17">
        <f>IF(F8=0,D8/Settings!C10,(D8*(1-(1+F8)/(1-Settings!C11)))/((1-Settings!C11)^Settings!C10*(1-((1+F8)/(1-Settings!C11))^(Settings!C10+1))))</f>
        <v/>
      </c>
      <c r="H8" s="17">
        <f>IFERROR(INDEX(GDP!C2:C1611,MATCH(C8, GDP!A2:A1611)), "")</f>
        <v/>
      </c>
      <c r="I8" s="19">
        <f>IFERROR(G8/H8, "")</f>
        <v/>
      </c>
    </row>
    <row r="9">
      <c r="B9" s="16">
        <f>IFERROR(Countries!B9, "")</f>
        <v/>
      </c>
      <c r="C9" s="16">
        <f>IFERROR(Countries!C9, "")</f>
        <v/>
      </c>
      <c r="D9" s="17">
        <f>IFERROR(INDEX(Costs!M2:M1611,MATCH(C9, Costs!A2:A1611)), "")</f>
        <v/>
      </c>
      <c r="E9" s="17">
        <f>IFERROR(INDEX(GDP!L2:L1611,MATCH(C9, GDP!A2:A1611)), "")</f>
        <v/>
      </c>
      <c r="F9" s="18">
        <f>IFERROR(INDEX(GDP!M2:M1611,MATCH(C9, GDP!A2:A1611)), )</f>
        <v/>
      </c>
      <c r="G9" s="17">
        <f>IF(F8=0,D9/Settings!C10,(D9*(1-(1+F9)/(1-Settings!C11)))/((1-Settings!C11)^Settings!C10*(1-((1+F9)/(1-Settings!C11))^(Settings!C10+1))))</f>
        <v/>
      </c>
      <c r="H9" s="17">
        <f>IFERROR(INDEX(GDP!C2:C1611,MATCH(C9, GDP!A2:A1611)), "")</f>
        <v/>
      </c>
      <c r="I9" s="19">
        <f>IFERROR(G9/H9, "")</f>
        <v/>
      </c>
    </row>
    <row r="10">
      <c r="B10" s="16">
        <f>IFERROR(Countries!B10, "")</f>
        <v/>
      </c>
      <c r="C10" s="16">
        <f>IFERROR(Countries!C10, "")</f>
        <v/>
      </c>
      <c r="D10" s="17">
        <f>IFERROR(INDEX(Costs!M2:M1611,MATCH(C10, Costs!A2:A1611)), "")</f>
        <v/>
      </c>
      <c r="E10" s="17">
        <f>IFERROR(INDEX(GDP!L2:L1611,MATCH(C10, GDP!A2:A1611)), "")</f>
        <v/>
      </c>
      <c r="F10" s="18">
        <f>IFERROR(INDEX(GDP!M2:M1611,MATCH(C10, GDP!A2:A1611)), )</f>
        <v/>
      </c>
      <c r="G10" s="17">
        <f>IF(F8=0,D10/Settings!C10,(D10*(1-(1+F10)/(1-Settings!C11)))/((1-Settings!C11)^Settings!C10*(1-((1+F10)/(1-Settings!C11))^(Settings!C10+1))))</f>
        <v/>
      </c>
      <c r="H10" s="17">
        <f>IFERROR(INDEX(GDP!C2:C1611,MATCH(C10, GDP!A2:A1611)), "")</f>
        <v/>
      </c>
      <c r="I10" s="19">
        <f>IFERROR(G10/H10, "")</f>
        <v/>
      </c>
    </row>
    <row r="11">
      <c r="B11" s="16">
        <f>IFERROR(Countries!B11, "")</f>
        <v/>
      </c>
      <c r="C11" s="16">
        <f>IFERROR(Countries!C11, "")</f>
        <v/>
      </c>
      <c r="D11" s="17">
        <f>IFERROR(INDEX(Costs!M2:M1611,MATCH(C11, Costs!A2:A1611)), "")</f>
        <v/>
      </c>
      <c r="E11" s="17">
        <f>IFERROR(INDEX(GDP!L2:L1611,MATCH(C11, GDP!A2:A1611)), "")</f>
        <v/>
      </c>
      <c r="F11" s="18">
        <f>IFERROR(INDEX(GDP!M2:M1611,MATCH(C11, GDP!A2:A1611)), )</f>
        <v/>
      </c>
      <c r="G11" s="17">
        <f>IF(F8=0,D11/Settings!C10,(D11*(1-(1+F11)/(1-Settings!C11)))/((1-Settings!C11)^Settings!C10*(1-((1+F11)/(1-Settings!C11))^(Settings!C10+1))))</f>
        <v/>
      </c>
      <c r="H11" s="17">
        <f>IFERROR(INDEX(GDP!C2:C1611,MATCH(C11, GDP!A2:A1611)), "")</f>
        <v/>
      </c>
      <c r="I11" s="19">
        <f>IFERROR(G11/H11, "")</f>
        <v/>
      </c>
    </row>
    <row r="15">
      <c r="B15" s="16" t="inlineStr">
        <is>
          <t>Cost by Income Group</t>
        </is>
      </c>
      <c r="C15" s="16" t="n"/>
      <c r="D15" s="16" t="n"/>
      <c r="E15" s="16" t="n"/>
      <c r="F15" s="16" t="n"/>
      <c r="G15" s="16" t="n"/>
      <c r="H15" s="16" t="n"/>
      <c r="I15" s="16" t="n"/>
    </row>
    <row r="16">
      <c r="B16" s="16" t="inlineStr">
        <is>
          <t>Income Group</t>
        </is>
      </c>
      <c r="C16" s="16" t="n"/>
      <c r="D16" s="16" t="inlineStr">
        <is>
          <t>Total Cost ($Bn)</t>
        </is>
      </c>
      <c r="E16" s="16" t="inlineStr">
        <is>
          <t>Mean Annual 10-Year GDP ($Bn)</t>
        </is>
      </c>
      <c r="F16" s="16" t="inlineStr">
        <is>
          <t>GDP Growth Rate (%)(2022-2030)</t>
        </is>
      </c>
      <c r="G16" s="16" t="inlineStr">
        <is>
          <t>Initial Investment ($Bn)</t>
        </is>
      </c>
      <c r="H16" s="16" t="inlineStr">
        <is>
          <t>2022 GDP ($Bn)</t>
        </is>
      </c>
      <c r="I16" s="16" t="inlineStr">
        <is>
          <t>Annual GDP Share (%)</t>
        </is>
      </c>
    </row>
    <row r="17">
      <c r="B17" s="16" t="inlineStr">
        <is>
          <t>Advanced Economies</t>
        </is>
      </c>
      <c r="C17" s="16" t="n"/>
      <c r="D17" s="17">
        <f>SUMIF(Costs!$O$2:$O$250,B17,Costs!$M$2:$M$250)</f>
        <v/>
      </c>
      <c r="E17" s="17">
        <f>SUMIF(GDP!$N$2:$N$250,B17,GDP!$L$2:$L$250)</f>
        <v/>
      </c>
      <c r="F17" s="18">
        <f>AVERAGEIF(GDP!$N$2:$N$250,B17,GDP!$M$2:$M$250)</f>
        <v/>
      </c>
      <c r="G17" s="17">
        <f>IF(F17=0,D17/Settings!C10,(D17*(1-(1+F17)/(1-Settings!C11)))/((1-Settings!C11)^Settings!C10*(1-((1+F17)/(1-Settings!C11))^(Settings!C10+1))))</f>
        <v/>
      </c>
      <c r="H17" s="17">
        <f>SUMIF(GDP!$N$2:$N$250,B17,GDP!$C$2:$C$250)</f>
        <v/>
      </c>
      <c r="I17" s="19">
        <f>IFERROR(G17/H17, "")</f>
        <v/>
      </c>
    </row>
    <row r="18">
      <c r="B18" s="16" t="inlineStr">
        <is>
          <t>Emerging Market Economies</t>
        </is>
      </c>
      <c r="C18" s="16" t="n"/>
      <c r="D18" s="17">
        <f>SUMIF(Costs!$O$2:$O$250,B18,Costs!$M$2:$M$250)</f>
        <v/>
      </c>
      <c r="E18" s="17">
        <f>SUMIF(GDP!$N$2:$N$250,B18,GDP!$L$2:$L$250)</f>
        <v/>
      </c>
      <c r="F18" s="18">
        <f>AVERAGEIF(GDP!$N$2:$N$250,B18,GDP!$M$2:$M$250)</f>
        <v/>
      </c>
      <c r="G18" s="17">
        <f>IF(F18=0,D18/Settings!C10,(D18*(1-(1+F18)/(1-Settings!C11)))/((1-Settings!C11)^Settings!C10*(1-((1+F17)/(1-Settings!C11))^(Settings!C10+1))))</f>
        <v/>
      </c>
      <c r="H18" s="17">
        <f>SUMIF(GDP!$N$2:$N$250,B18,GDP!$C$2:$C$250)</f>
        <v/>
      </c>
      <c r="I18" s="19">
        <f>IFERROR(G18/H18, "")</f>
        <v/>
      </c>
    </row>
    <row r="19">
      <c r="B19" s="16" t="inlineStr">
        <is>
          <t>Low Income Developing Countries</t>
        </is>
      </c>
      <c r="C19" s="16" t="n"/>
      <c r="D19" s="17">
        <f>SUMIF(Costs!$O$2:$O$250,B19,Costs!$M$2:$M$250)</f>
        <v/>
      </c>
      <c r="E19" s="17">
        <f>SUMIF(GDP!$N$2:$N$250,B19,GDP!$L$2:$L$250)</f>
        <v/>
      </c>
      <c r="F19" s="18">
        <f>AVERAGEIF(GDP!$N$2:$N$250,B19,GDP!$M$2:$M$250)</f>
        <v/>
      </c>
      <c r="G19" s="17">
        <f>IF(F19=0,D19/Settings!C10,(D19*(1-(1+F19)/(1-Settings!C11)))/((1-Settings!C11)^Settings!C10*(1-((1+F17)/(1-Settings!C11))^(Settings!C10+1))))</f>
        <v/>
      </c>
      <c r="H19" s="17">
        <f>SUMIF(GDP!$N$2:$N$250,B19,GDP!$C$2:$C$250)</f>
        <v/>
      </c>
      <c r="I19" s="19">
        <f>IFERROR(G19/H19, "")</f>
        <v/>
      </c>
    </row>
    <row r="22">
      <c r="B22" s="16" t="inlineStr">
        <is>
          <t>Cost by Region</t>
        </is>
      </c>
      <c r="C22" s="16" t="n"/>
      <c r="D22" s="16" t="n"/>
      <c r="E22" s="16" t="n"/>
      <c r="F22" s="16" t="n"/>
      <c r="G22" s="16" t="n"/>
      <c r="H22" s="16" t="n"/>
      <c r="I22" s="16" t="n"/>
    </row>
    <row r="23">
      <c r="B23" s="16" t="inlineStr">
        <is>
          <t>Region</t>
        </is>
      </c>
      <c r="C23" s="16" t="n"/>
      <c r="D23" s="16" t="inlineStr">
        <is>
          <t>Total Cost ($Bn)</t>
        </is>
      </c>
      <c r="E23" s="16" t="inlineStr">
        <is>
          <t>Mean Annual 10-Year GDP ($Bn)</t>
        </is>
      </c>
      <c r="F23" s="16" t="inlineStr">
        <is>
          <t>GDP Growth Rate (%)(2022-2030)</t>
        </is>
      </c>
      <c r="G23" s="16" t="inlineStr">
        <is>
          <t>Initial Investment ($Bn)</t>
        </is>
      </c>
      <c r="H23" s="16" t="inlineStr">
        <is>
          <t>2022 GDP ($Bn)</t>
        </is>
      </c>
      <c r="I23" s="16" t="inlineStr">
        <is>
          <t>Annual GDP Share (%)</t>
        </is>
      </c>
    </row>
    <row r="24">
      <c r="B24" s="16" t="inlineStr">
        <is>
          <t>Advanced Economies</t>
        </is>
      </c>
      <c r="C24" s="16" t="n"/>
      <c r="D24" s="17">
        <f>SUMIF(Costs!$P$2:$P$250,B24,Costs!$M$2:$M$250)</f>
        <v/>
      </c>
      <c r="E24" s="17">
        <f>SUMIF(GDP!$O$2:$O$250,B24,GDP!$L$2:$L$250)</f>
        <v/>
      </c>
      <c r="F24" s="18">
        <f>AVERAGEIF(GDP!$O$2:$O$250,B24,GDP!$M$2:$M$250)</f>
        <v/>
      </c>
      <c r="G24" s="17">
        <f>IF(F24=0,D24/Settings!C17,(D24*(1-(1+F24)/(1-Settings!C11)))/((1-Settings!C11)^Settings!C17*(1-((1+F24)/(1-Settings!C11))^(Settings!C10+1))))</f>
        <v/>
      </c>
      <c r="H24" s="17">
        <f>SUMIF(GDP!$O$2:$O$250,B24,GDP!$C$2:$C$250)</f>
        <v/>
      </c>
      <c r="I24" s="19">
        <f>IFERROR(G24/H24, )</f>
        <v/>
      </c>
    </row>
    <row r="25">
      <c r="B25" s="16" t="inlineStr">
        <is>
          <t>Caucasus and Central Asia</t>
        </is>
      </c>
      <c r="C25" s="16" t="n"/>
      <c r="D25" s="17">
        <f>SUMIF(Costs!$P$2:$P$250,B25,Costs!$M$2:$M$250)</f>
        <v/>
      </c>
      <c r="E25" s="17">
        <f>SUMIF(GDP!$O$2:$O$250,B25,GDP!$L$2:$L$250)</f>
        <v/>
      </c>
      <c r="F25" s="18">
        <f>AVERAGEIF(GDP!$O$2:$O$250,B25,GDP!$M$2:$M$250)</f>
        <v/>
      </c>
      <c r="G25" s="17">
        <f>IF(F25=0,D25/Settings!C17,(D25*(1-(1+F25)/(1-Settings!C11)))/((1-Settings!C11)^Settings!C17*(1-((1+F25)/(1-Settings!C11))^(Settings!C10+1))))</f>
        <v/>
      </c>
      <c r="H25" s="17">
        <f>SUMIF(GDP!$O$2:$O$250,B25,GDP!$C$2:$C$250)</f>
        <v/>
      </c>
      <c r="I25" s="19">
        <f>IFERROR(G25/H25, )</f>
        <v/>
      </c>
    </row>
    <row r="26">
      <c r="B26" s="16" t="inlineStr">
        <is>
          <t>Emerging and Developing Asia</t>
        </is>
      </c>
      <c r="C26" s="16" t="n"/>
      <c r="D26" s="17">
        <f>SUMIF(Costs!$P$2:$P$250,B26,Costs!$M$2:$M$250)</f>
        <v/>
      </c>
      <c r="E26" s="17">
        <f>SUMIF(GDP!$O$2:$O$250,B26,GDP!$L$2:$L$250)</f>
        <v/>
      </c>
      <c r="F26" s="18">
        <f>AVERAGEIF(GDP!$O$2:$O$250,B26,GDP!$M$2:$M$250)</f>
        <v/>
      </c>
      <c r="G26" s="17">
        <f>IF(F26=0,D26/Settings!C17,(D26*(1-(1+F26)/(1-Settings!C11)))/((1-Settings!C11)^Settings!C17*(1-((1+F26)/(1-Settings!C11))^(Settings!C10+1))))</f>
        <v/>
      </c>
      <c r="H26" s="17">
        <f>SUMIF(GDP!$O$2:$O$250,B26,GDP!$C$2:$C$250)</f>
        <v/>
      </c>
      <c r="I26" s="19">
        <f>IFERROR(G26/H26, )</f>
        <v/>
      </c>
    </row>
    <row r="27">
      <c r="B27" s="16" t="inlineStr">
        <is>
          <t>Emerging and Developing Europe</t>
        </is>
      </c>
      <c r="C27" s="16" t="n"/>
      <c r="D27" s="17">
        <f>SUMIF(Costs!$P$2:$P$250,B27,Costs!$M$2:$M$250)</f>
        <v/>
      </c>
      <c r="E27" s="17">
        <f>SUMIF(GDP!$O$2:$O$250,B27,GDP!$L$2:$L$250)</f>
        <v/>
      </c>
      <c r="F27" s="18">
        <f>AVERAGEIF(GDP!$O$2:$O$250,B27,GDP!$M$2:$M$250)</f>
        <v/>
      </c>
      <c r="G27" s="17">
        <f>IF(F27=0,D27/Settings!C17,(D27*(1-(1+F27)/(1-Settings!C11)))/((1-Settings!C11)^Settings!C17*(1-((1+F27)/(1-Settings!C11))^(Settings!C10+1))))</f>
        <v/>
      </c>
      <c r="H27" s="17">
        <f>SUMIF(GDP!$O$2:$O$250,B27,GDP!$C$2:$C$250)</f>
        <v/>
      </c>
      <c r="I27" s="19">
        <f>IFERROR(G27/H27, )</f>
        <v/>
      </c>
    </row>
    <row r="28">
      <c r="B28" s="16" t="inlineStr">
        <is>
          <t>Latin America and the Caribbean</t>
        </is>
      </c>
      <c r="C28" s="16" t="n"/>
      <c r="D28" s="17">
        <f>SUMIF(Costs!$P$2:$P$250,B28,Costs!$M$2:$M$250)</f>
        <v/>
      </c>
      <c r="E28" s="17">
        <f>SUMIF(GDP!$O$2:$O$250,B28,GDP!$L$2:$L$250)</f>
        <v/>
      </c>
      <c r="F28" s="18">
        <f>AVERAGEIF(GDP!$O$2:$O$250,B28,GDP!$M$2:$M$250)</f>
        <v/>
      </c>
      <c r="G28" s="17">
        <f>IF(F28=0,D28/Settings!C17,(D28*(1-(1+F28)/(1-Settings!C11)))/((1-Settings!C11)^Settings!C17*(1-((1+F28)/(1-Settings!C11))^(Settings!C10+1))))</f>
        <v/>
      </c>
      <c r="H28" s="17">
        <f>SUMIF(GDP!$O$2:$O$250,B28,GDP!$C$2:$C$250)</f>
        <v/>
      </c>
      <c r="I28" s="19">
        <f>IFERROR(G28/H28, )</f>
        <v/>
      </c>
    </row>
    <row r="29">
      <c r="B29" s="16" t="inlineStr">
        <is>
          <t>Middle East, North Africa, Afghanistan, and Pakistan</t>
        </is>
      </c>
      <c r="C29" s="16" t="n"/>
      <c r="D29" s="17">
        <f>SUMIF(Costs!$P$2:$P$250,B29,Costs!$M$2:$M$250)</f>
        <v/>
      </c>
      <c r="E29" s="17">
        <f>SUMIF(GDP!$O$2:$O$250,B29,GDP!$L$2:$L$250)</f>
        <v/>
      </c>
      <c r="F29" s="18">
        <f>AVERAGEIF(GDP!$O$2:$O$250,B29,GDP!$M$2:$M$250)</f>
        <v/>
      </c>
      <c r="G29" s="17">
        <f>IF(F29=0,D29/Settings!C17,(D29*(1-(1+F29)/(1-Settings!C11)))/((1-Settings!C11)^Settings!C17*(1-((1+F29)/(1-Settings!C11))^(Settings!C10+1))))</f>
        <v/>
      </c>
      <c r="H29" s="17">
        <f>SUMIF(GDP!$O$2:$O$250,B29,GDP!$C$2:$C$250)</f>
        <v/>
      </c>
      <c r="I29" s="19">
        <f>IFERROR(G29/H29, )</f>
        <v/>
      </c>
    </row>
    <row r="30">
      <c r="B30" s="16" t="inlineStr">
        <is>
          <t>Sub-Sahara Africa</t>
        </is>
      </c>
      <c r="C30" s="16" t="n"/>
      <c r="D30" s="17">
        <f>SUMIF(Costs!$P$2:$P$250,B30,Costs!$M$2:$M$250)</f>
        <v/>
      </c>
      <c r="E30" s="17">
        <f>SUMIF(GDP!$O$2:$O$250,B30,GDP!$L$2:$L$250)</f>
        <v/>
      </c>
      <c r="F30" s="18">
        <f>AVERAGEIF(GDP!$O$2:$O$250,B30,GDP!$M$2:$M$250)</f>
        <v/>
      </c>
      <c r="G30" s="17">
        <f>IF(F30=0,D30/Settings!C17,(D30*(1-(1+F30)/(1-Settings!C11)))/((1-Settings!C11)^Settings!C17*(1-((1+F30)/(1-Settings!C11))^(Settings!C10+1))))</f>
        <v/>
      </c>
      <c r="H30" s="17">
        <f>SUMIF(GDP!$O$2:$O$250,B30,GDP!$C$2:$C$250)</f>
        <v/>
      </c>
      <c r="I30" s="19">
        <f>IFERROR(G30/H30, )</f>
        <v/>
      </c>
    </row>
    <row r="34">
      <c r="B34">
        <f>B7</f>
        <v/>
      </c>
      <c r="C34" s="20">
        <f>D7</f>
        <v/>
      </c>
      <c r="E34">
        <f>B7</f>
        <v/>
      </c>
      <c r="F34" s="20">
        <f>E7</f>
        <v/>
      </c>
      <c r="H34">
        <f>B7</f>
        <v/>
      </c>
      <c r="I34" s="20">
        <f>G7</f>
        <v/>
      </c>
    </row>
    <row r="35">
      <c r="B35">
        <f>B8</f>
        <v/>
      </c>
      <c r="C35" s="20">
        <f>D8</f>
        <v/>
      </c>
      <c r="E35">
        <f>B8</f>
        <v/>
      </c>
      <c r="F35" s="20">
        <f>E8</f>
        <v/>
      </c>
      <c r="H35">
        <f>B8</f>
        <v/>
      </c>
      <c r="I35" s="20">
        <f>G8</f>
        <v/>
      </c>
    </row>
    <row r="36">
      <c r="B36">
        <f>B9</f>
        <v/>
      </c>
      <c r="C36" s="20">
        <f>D9</f>
        <v/>
      </c>
      <c r="E36">
        <f>B9</f>
        <v/>
      </c>
      <c r="F36" s="20">
        <f>E9</f>
        <v/>
      </c>
      <c r="H36">
        <f>B9</f>
        <v/>
      </c>
      <c r="I36" s="20">
        <f>G9</f>
        <v/>
      </c>
    </row>
    <row r="37">
      <c r="B37">
        <f>B10</f>
        <v/>
      </c>
      <c r="C37" s="20">
        <f>D10</f>
        <v/>
      </c>
      <c r="E37">
        <f>B10</f>
        <v/>
      </c>
      <c r="F37" s="20">
        <f>E10</f>
        <v/>
      </c>
      <c r="H37">
        <f>B10</f>
        <v/>
      </c>
      <c r="I37" s="20">
        <f>G10</f>
        <v/>
      </c>
    </row>
    <row r="38">
      <c r="B38">
        <f>B11</f>
        <v/>
      </c>
      <c r="C38" s="20">
        <f>D11</f>
        <v/>
      </c>
      <c r="E38">
        <f>B11</f>
        <v/>
      </c>
      <c r="F38" s="20">
        <f>E11</f>
        <v/>
      </c>
      <c r="H38">
        <f>B11</f>
        <v/>
      </c>
      <c r="I38" s="20">
        <f>G11</f>
        <v/>
      </c>
    </row>
    <row r="39">
      <c r="C39" s="20" t="n"/>
      <c r="F39" s="20" t="n"/>
      <c r="I39" s="20" t="n"/>
    </row>
    <row r="40">
      <c r="C40" s="20" t="n"/>
      <c r="F40" s="20" t="n"/>
      <c r="I40" s="20" t="n"/>
    </row>
    <row r="42">
      <c r="B42">
        <f>B7</f>
        <v/>
      </c>
      <c r="C42" s="21">
        <f>I7</f>
        <v/>
      </c>
    </row>
    <row r="43">
      <c r="B43">
        <f>B8</f>
        <v/>
      </c>
      <c r="C43" s="21">
        <f>I8</f>
        <v/>
      </c>
    </row>
    <row r="44">
      <c r="B44">
        <f>B9</f>
        <v/>
      </c>
      <c r="C44" s="21">
        <f>I9</f>
        <v/>
      </c>
    </row>
    <row r="45">
      <c r="B45">
        <f>B10</f>
        <v/>
      </c>
      <c r="C45" s="21">
        <f>I10</f>
        <v/>
      </c>
    </row>
    <row r="46">
      <c r="B46">
        <f>B11</f>
        <v/>
      </c>
      <c r="C46" s="21">
        <f>I11</f>
        <v/>
      </c>
    </row>
    <row r="47">
      <c r="C47" s="21" t="n"/>
    </row>
    <row r="48">
      <c r="C48" s="21" t="n"/>
    </row>
  </sheetData>
  <mergeCells count="15">
    <mergeCell ref="B6:I6"/>
    <mergeCell ref="B15:I15"/>
    <mergeCell ref="B16:C16"/>
    <mergeCell ref="B17:C17"/>
    <mergeCell ref="B18:C18"/>
    <mergeCell ref="B19:C19"/>
    <mergeCell ref="B22:I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10</t>
        </is>
      </c>
      <c r="D1" s="16" t="inlineStr">
        <is>
          <t>20</t>
        </is>
      </c>
      <c r="E1" s="16" t="inlineStr">
        <is>
          <t>30</t>
        </is>
      </c>
      <c r="F1" s="16" t="inlineStr">
        <is>
          <t>40</t>
        </is>
      </c>
      <c r="G1" s="16" t="inlineStr">
        <is>
          <t>50</t>
        </is>
      </c>
      <c r="H1" s="16" t="inlineStr">
        <is>
          <t>60</t>
        </is>
      </c>
      <c r="I1" s="16" t="inlineStr">
        <is>
          <t>70</t>
        </is>
      </c>
      <c r="J1" s="16" t="inlineStr">
        <is>
          <t>80</t>
        </is>
      </c>
      <c r="K1" s="16" t="inlineStr">
        <is>
          <t>90</t>
        </is>
      </c>
      <c r="L1" s="16" t="inlineStr">
        <is>
          <t>100</t>
        </is>
      </c>
      <c r="M1" s="16" t="inlineStr">
        <is>
          <t>Population Sum</t>
        </is>
      </c>
    </row>
    <row r="2">
      <c r="A2" s="16" t="inlineStr">
        <is>
          <t>AFG</t>
        </is>
      </c>
      <c r="B2" s="16" t="inlineStr">
        <is>
          <t>Afghanistan</t>
        </is>
      </c>
      <c r="C2" s="16" t="n">
        <v>9469741</v>
      </c>
      <c r="D2" s="16" t="n">
        <v>2665061</v>
      </c>
      <c r="E2" s="16" t="n">
        <v>2915517</v>
      </c>
      <c r="F2" s="16" t="n">
        <v>2540871</v>
      </c>
      <c r="G2" s="16" t="n">
        <v>2660109</v>
      </c>
      <c r="H2" s="16" t="n">
        <v>2500780</v>
      </c>
      <c r="I2" s="16" t="n">
        <v>2528815</v>
      </c>
      <c r="J2" s="16" t="n">
        <v>2186660</v>
      </c>
      <c r="K2" s="16" t="n">
        <v>1893471</v>
      </c>
      <c r="L2" s="16" t="n">
        <v>1028675</v>
      </c>
      <c r="M2" s="16">
        <f>SUM(C2:L2)</f>
        <v/>
      </c>
    </row>
    <row r="3">
      <c r="A3" s="16" t="inlineStr">
        <is>
          <t>ALB</t>
        </is>
      </c>
      <c r="B3" s="16" t="inlineStr">
        <is>
          <t>Albania</t>
        </is>
      </c>
      <c r="C3" s="16" t="n">
        <v>1326086</v>
      </c>
      <c r="D3" s="16" t="n">
        <v>359589</v>
      </c>
      <c r="E3" s="16" t="n">
        <v>120974</v>
      </c>
      <c r="F3" s="16" t="n">
        <v>305196</v>
      </c>
      <c r="G3" s="16" t="n">
        <v>255557</v>
      </c>
      <c r="H3" s="16" t="n">
        <v>133861</v>
      </c>
      <c r="I3" s="16" t="n">
        <v>103038</v>
      </c>
      <c r="J3" s="16" t="n">
        <v>81767</v>
      </c>
      <c r="K3" s="16" t="n">
        <v>61259</v>
      </c>
      <c r="L3" s="16" t="n">
        <v>40289</v>
      </c>
      <c r="M3" s="16">
        <f>SUM(C3:L3)</f>
        <v/>
      </c>
    </row>
    <row r="4">
      <c r="A4" s="16" t="inlineStr">
        <is>
          <t>DZA</t>
        </is>
      </c>
      <c r="B4" s="16" t="inlineStr">
        <is>
          <t>Algeria</t>
        </is>
      </c>
      <c r="C4" s="16" t="n">
        <v>18583179</v>
      </c>
      <c r="D4" s="16" t="n">
        <v>5644390</v>
      </c>
      <c r="E4" s="16" t="n">
        <v>4180520</v>
      </c>
      <c r="F4" s="16" t="n">
        <v>3260085</v>
      </c>
      <c r="G4" s="16" t="n">
        <v>2683755</v>
      </c>
      <c r="H4" s="16" t="n">
        <v>2055684</v>
      </c>
      <c r="I4" s="16" t="n">
        <v>2128004</v>
      </c>
      <c r="J4" s="16" t="n">
        <v>1763772</v>
      </c>
      <c r="K4" s="16" t="n">
        <v>1739151</v>
      </c>
      <c r="L4" s="16" t="n">
        <v>1956872</v>
      </c>
      <c r="M4" s="16">
        <f>SUM(C4:L4)</f>
        <v/>
      </c>
    </row>
    <row r="5">
      <c r="A5" s="16" t="inlineStr">
        <is>
          <t>AGO</t>
        </is>
      </c>
      <c r="B5" s="16" t="inlineStr">
        <is>
          <t>Angola</t>
        </is>
      </c>
      <c r="C5" s="16" t="n">
        <v>22367436</v>
      </c>
      <c r="D5" s="16" t="n">
        <v>3496433</v>
      </c>
      <c r="E5" s="16" t="n">
        <v>2735637</v>
      </c>
      <c r="F5" s="16" t="n">
        <v>2025377</v>
      </c>
      <c r="G5" s="16" t="n">
        <v>1569076</v>
      </c>
      <c r="H5" s="16" t="n">
        <v>1251701</v>
      </c>
      <c r="I5" s="16" t="n">
        <v>951178</v>
      </c>
      <c r="J5" s="16" t="n">
        <v>746529</v>
      </c>
      <c r="K5" s="16" t="n">
        <v>556729</v>
      </c>
      <c r="L5" s="16" t="n">
        <v>371660</v>
      </c>
      <c r="M5" s="16">
        <f>SUM(C5:L5)</f>
        <v/>
      </c>
    </row>
    <row r="6">
      <c r="A6" s="16" t="inlineStr">
        <is>
          <t>ARG</t>
        </is>
      </c>
      <c r="B6" s="16" t="inlineStr">
        <is>
          <t>Argentina</t>
        </is>
      </c>
      <c r="C6" s="16" t="n">
        <v>23645937</v>
      </c>
      <c r="D6" s="16" t="n">
        <v>7094059</v>
      </c>
      <c r="E6" s="16" t="n">
        <v>3816174</v>
      </c>
      <c r="F6" s="16" t="n">
        <v>4064060</v>
      </c>
      <c r="G6" s="16" t="n">
        <v>2262987</v>
      </c>
      <c r="H6" s="16" t="n">
        <v>1781396</v>
      </c>
      <c r="I6" s="16" t="n">
        <v>1028689</v>
      </c>
      <c r="J6" s="16" t="n">
        <v>1119308</v>
      </c>
      <c r="K6" s="16" t="n">
        <v>621085</v>
      </c>
      <c r="L6" s="16" t="n">
        <v>328987</v>
      </c>
      <c r="M6" s="16">
        <f>SUM(C6:L6)</f>
        <v/>
      </c>
    </row>
    <row r="7">
      <c r="A7" s="16" t="inlineStr">
        <is>
          <t>ARM</t>
        </is>
      </c>
      <c r="B7" s="16" t="inlineStr">
        <is>
          <t>Armenia</t>
        </is>
      </c>
      <c r="C7" s="16" t="n">
        <v>998494</v>
      </c>
      <c r="D7" s="16" t="n">
        <v>303801</v>
      </c>
      <c r="E7" s="16" t="n">
        <v>259765</v>
      </c>
      <c r="F7" s="16" t="n">
        <v>212401</v>
      </c>
      <c r="G7" s="16" t="n">
        <v>220125</v>
      </c>
      <c r="H7" s="16" t="n">
        <v>191189</v>
      </c>
      <c r="I7" s="16" t="n">
        <v>129528</v>
      </c>
      <c r="J7" s="16" t="n">
        <v>110057</v>
      </c>
      <c r="K7" s="16" t="n">
        <v>210800</v>
      </c>
      <c r="L7" s="16" t="n">
        <v>153801</v>
      </c>
      <c r="M7" s="16">
        <f>SUM(C7:L7)</f>
        <v/>
      </c>
    </row>
    <row r="8">
      <c r="A8" s="16" t="inlineStr">
        <is>
          <t>AUS</t>
        </is>
      </c>
      <c r="B8" s="16" t="inlineStr">
        <is>
          <t>Australia</t>
        </is>
      </c>
      <c r="C8" s="16" t="n">
        <v>4486595</v>
      </c>
      <c r="D8" s="16" t="n">
        <v>6843828</v>
      </c>
      <c r="E8" s="16" t="n">
        <v>5998408</v>
      </c>
      <c r="F8" s="16" t="n">
        <v>3005461</v>
      </c>
      <c r="G8" s="16" t="n">
        <v>1517668</v>
      </c>
      <c r="H8" s="16" t="n">
        <v>1263001</v>
      </c>
      <c r="I8" s="16" t="n">
        <v>631663</v>
      </c>
      <c r="J8" s="16" t="n">
        <v>359314</v>
      </c>
      <c r="K8" s="16" t="n">
        <v>194274</v>
      </c>
      <c r="L8" s="16" t="n">
        <v>115728</v>
      </c>
      <c r="M8" s="16">
        <f>SUM(C8:L8)</f>
        <v/>
      </c>
    </row>
    <row r="9">
      <c r="A9" s="16" t="inlineStr">
        <is>
          <t>AUT</t>
        </is>
      </c>
      <c r="B9" s="16" t="inlineStr">
        <is>
          <t>Austria</t>
        </is>
      </c>
      <c r="C9" s="16" t="n">
        <v>4361120</v>
      </c>
      <c r="D9" s="16" t="n">
        <v>929260</v>
      </c>
      <c r="E9" s="16" t="n">
        <v>729461</v>
      </c>
      <c r="F9" s="16" t="n">
        <v>505418</v>
      </c>
      <c r="G9" s="16" t="n">
        <v>533787</v>
      </c>
      <c r="H9" s="16" t="n">
        <v>443753</v>
      </c>
      <c r="I9" s="16" t="n">
        <v>354298</v>
      </c>
      <c r="J9" s="16" t="n">
        <v>377494</v>
      </c>
      <c r="K9" s="16" t="n">
        <v>319848</v>
      </c>
      <c r="L9" s="16" t="n">
        <v>231108</v>
      </c>
      <c r="M9" s="16">
        <f>SUM(C9:L9)</f>
        <v/>
      </c>
    </row>
    <row r="10">
      <c r="A10" s="16" t="inlineStr">
        <is>
          <t>AZE</t>
        </is>
      </c>
      <c r="B10" s="16" t="inlineStr">
        <is>
          <t>Azerbaijan</t>
        </is>
      </c>
      <c r="C10" s="16" t="n">
        <v>3362731</v>
      </c>
      <c r="D10" s="16" t="n">
        <v>1082087</v>
      </c>
      <c r="E10" s="16" t="n">
        <v>1186514</v>
      </c>
      <c r="F10" s="16" t="n">
        <v>800550</v>
      </c>
      <c r="G10" s="16" t="n">
        <v>692711</v>
      </c>
      <c r="H10" s="16" t="n">
        <v>764422</v>
      </c>
      <c r="I10" s="16" t="n">
        <v>819584</v>
      </c>
      <c r="J10" s="16" t="n">
        <v>672328</v>
      </c>
      <c r="K10" s="16" t="n">
        <v>506538</v>
      </c>
      <c r="L10" s="16" t="n">
        <v>332834</v>
      </c>
      <c r="M10" s="16">
        <f>SUM(C10:L10)</f>
        <v/>
      </c>
    </row>
    <row r="11">
      <c r="A11" s="16" t="inlineStr">
        <is>
          <t>BHR</t>
        </is>
      </c>
      <c r="B11" s="16" t="inlineStr">
        <is>
          <t>Bahrain</t>
        </is>
      </c>
      <c r="C11" s="16" t="n">
        <v>624938</v>
      </c>
      <c r="D11" s="16" t="n">
        <v>0</v>
      </c>
      <c r="E11" s="16" t="n">
        <v>311962</v>
      </c>
      <c r="F11" s="16" t="n">
        <v>0</v>
      </c>
      <c r="G11" s="16" t="n">
        <v>0</v>
      </c>
      <c r="H11" s="16" t="n">
        <v>614354</v>
      </c>
      <c r="I11" s="16" t="n">
        <v>0</v>
      </c>
      <c r="J11" s="16" t="n">
        <v>449411</v>
      </c>
      <c r="K11" s="16" t="n">
        <v>0</v>
      </c>
      <c r="L11" s="16" t="n">
        <v>239097</v>
      </c>
      <c r="M11" s="16">
        <f>SUM(C11:L11)</f>
        <v/>
      </c>
    </row>
    <row r="12">
      <c r="A12" s="16" t="inlineStr">
        <is>
          <t>BGD</t>
        </is>
      </c>
      <c r="B12" s="16" t="inlineStr">
        <is>
          <t>Bangladesh</t>
        </is>
      </c>
      <c r="C12" s="16" t="n">
        <v>17750065</v>
      </c>
      <c r="D12" s="16" t="n">
        <v>26658099</v>
      </c>
      <c r="E12" s="16" t="n">
        <v>21248529</v>
      </c>
      <c r="F12" s="16" t="n">
        <v>19358557</v>
      </c>
      <c r="G12" s="16" t="n">
        <v>17124182</v>
      </c>
      <c r="H12" s="16" t="n">
        <v>16895611</v>
      </c>
      <c r="I12" s="16" t="n">
        <v>13303923</v>
      </c>
      <c r="J12" s="16" t="n">
        <v>13371945</v>
      </c>
      <c r="K12" s="16" t="n">
        <v>11849044</v>
      </c>
      <c r="L12" s="16" t="n">
        <v>7160951</v>
      </c>
      <c r="M12" s="16">
        <f>SUM(C12:L12)</f>
        <v/>
      </c>
    </row>
    <row r="13">
      <c r="A13" s="16" t="inlineStr">
        <is>
          <t>BRB</t>
        </is>
      </c>
      <c r="B13" s="16" t="inlineStr">
        <is>
          <t>Barbados</t>
        </is>
      </c>
      <c r="C13" s="16" t="n">
        <v>82748</v>
      </c>
      <c r="D13" s="16" t="n">
        <v>51535</v>
      </c>
      <c r="E13" s="16" t="n">
        <v>27121</v>
      </c>
      <c r="F13" s="16" t="n">
        <v>37264</v>
      </c>
      <c r="G13" s="16" t="n">
        <v>17288</v>
      </c>
      <c r="H13" s="16" t="n">
        <v>20466</v>
      </c>
      <c r="I13" s="16" t="n">
        <v>10627</v>
      </c>
      <c r="J13" s="16" t="n">
        <v>9142</v>
      </c>
      <c r="K13" s="16" t="n">
        <v>9118</v>
      </c>
      <c r="L13" s="16" t="n">
        <v>10137</v>
      </c>
      <c r="M13" s="16">
        <f>SUM(C13:L13)</f>
        <v/>
      </c>
    </row>
    <row r="14">
      <c r="A14" s="16" t="inlineStr">
        <is>
          <t>BLR</t>
        </is>
      </c>
      <c r="B14" s="16" t="inlineStr">
        <is>
          <t>Belarus</t>
        </is>
      </c>
      <c r="C14" s="16" t="n">
        <v>5369484</v>
      </c>
      <c r="D14" s="16" t="n">
        <v>1298640</v>
      </c>
      <c r="E14" s="16" t="n">
        <v>617936</v>
      </c>
      <c r="F14" s="16" t="n">
        <v>416965</v>
      </c>
      <c r="G14" s="16" t="n">
        <v>362606</v>
      </c>
      <c r="H14" s="16" t="n">
        <v>293268</v>
      </c>
      <c r="I14" s="16" t="n">
        <v>210193</v>
      </c>
      <c r="J14" s="16" t="n">
        <v>222546</v>
      </c>
      <c r="K14" s="16" t="n">
        <v>196132</v>
      </c>
      <c r="L14" s="16" t="n">
        <v>181720</v>
      </c>
      <c r="M14" s="16">
        <f>SUM(C14:L14)</f>
        <v/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3472380</v>
      </c>
      <c r="D15" s="16" t="n">
        <v>1579585</v>
      </c>
      <c r="E15" s="16" t="n">
        <v>1168656</v>
      </c>
      <c r="F15" s="16" t="n">
        <v>1364790</v>
      </c>
      <c r="G15" s="16" t="n">
        <v>1346077</v>
      </c>
      <c r="H15" s="16" t="n">
        <v>996781</v>
      </c>
      <c r="I15" s="16" t="n">
        <v>381139</v>
      </c>
      <c r="J15" s="16" t="n">
        <v>378695</v>
      </c>
      <c r="K15" s="16" t="n">
        <v>571235</v>
      </c>
      <c r="L15" s="16" t="n">
        <v>339246</v>
      </c>
      <c r="M15" s="16">
        <f>SUM(C15:L15)</f>
        <v/>
      </c>
    </row>
    <row r="16">
      <c r="A16" s="16" t="inlineStr">
        <is>
          <t>BLZ</t>
        </is>
      </c>
      <c r="B16" s="16" t="inlineStr">
        <is>
          <t>Belize</t>
        </is>
      </c>
      <c r="C16" s="16" t="n">
        <v>129640</v>
      </c>
      <c r="D16" s="16" t="n">
        <v>0</v>
      </c>
      <c r="E16" s="16" t="n">
        <v>52926</v>
      </c>
      <c r="F16" s="16" t="n">
        <v>0</v>
      </c>
      <c r="G16" s="16" t="n">
        <v>46163</v>
      </c>
      <c r="H16" s="16" t="n">
        <v>0</v>
      </c>
      <c r="I16" s="16" t="n">
        <v>98797</v>
      </c>
      <c r="J16" s="16" t="n">
        <v>0</v>
      </c>
      <c r="K16" s="16" t="n">
        <v>46413</v>
      </c>
      <c r="L16" s="16" t="n">
        <v>36682</v>
      </c>
      <c r="M16" s="16">
        <f>SUM(C16:L16)</f>
        <v/>
      </c>
    </row>
    <row r="17">
      <c r="A17" s="16" t="inlineStr">
        <is>
          <t>BEN</t>
        </is>
      </c>
      <c r="B17" s="16" t="inlineStr">
        <is>
          <t>Benin</t>
        </is>
      </c>
      <c r="C17" s="16" t="n">
        <v>3033395</v>
      </c>
      <c r="D17" s="16" t="n">
        <v>1320379</v>
      </c>
      <c r="E17" s="16" t="n">
        <v>933318</v>
      </c>
      <c r="F17" s="16" t="n">
        <v>1060272</v>
      </c>
      <c r="G17" s="16" t="n">
        <v>852005</v>
      </c>
      <c r="H17" s="16" t="n">
        <v>701654</v>
      </c>
      <c r="I17" s="16" t="n">
        <v>1370380</v>
      </c>
      <c r="J17" s="16" t="n">
        <v>1398367</v>
      </c>
      <c r="K17" s="16" t="n">
        <v>1261314</v>
      </c>
      <c r="L17" s="16" t="n">
        <v>1084110</v>
      </c>
      <c r="M17" s="16">
        <f>SUM(C17:L17)</f>
        <v/>
      </c>
    </row>
    <row r="18">
      <c r="A18" s="16" t="inlineStr">
        <is>
          <t>BTN</t>
        </is>
      </c>
      <c r="B18" s="16" t="inlineStr">
        <is>
          <t>Bhutan</t>
        </is>
      </c>
      <c r="C18" s="16" t="n">
        <v>256276</v>
      </c>
      <c r="D18" s="16" t="n">
        <v>102254</v>
      </c>
      <c r="E18" s="16" t="n">
        <v>106184</v>
      </c>
      <c r="F18" s="16" t="n">
        <v>72835</v>
      </c>
      <c r="G18" s="16" t="n">
        <v>61559</v>
      </c>
      <c r="H18" s="16" t="n">
        <v>71887</v>
      </c>
      <c r="I18" s="16" t="n">
        <v>57771</v>
      </c>
      <c r="J18" s="16" t="n">
        <v>49076</v>
      </c>
      <c r="K18" s="16" t="n">
        <v>52487</v>
      </c>
      <c r="L18" s="16" t="n">
        <v>28107</v>
      </c>
      <c r="M18" s="16">
        <f>SUM(C18:L18)</f>
        <v/>
      </c>
    </row>
    <row r="19">
      <c r="A19" s="16" t="inlineStr">
        <is>
          <t>BOL</t>
        </is>
      </c>
      <c r="B19" s="16" t="inlineStr">
        <is>
          <t>Bolivia (Plurinational State of)</t>
        </is>
      </c>
      <c r="C19" s="16" t="n">
        <v>6799358</v>
      </c>
      <c r="D19" s="16" t="n">
        <v>846383</v>
      </c>
      <c r="E19" s="16" t="n">
        <v>842794</v>
      </c>
      <c r="F19" s="16" t="n">
        <v>497856</v>
      </c>
      <c r="G19" s="16" t="n">
        <v>588090</v>
      </c>
      <c r="H19" s="16" t="n">
        <v>737932</v>
      </c>
      <c r="I19" s="16" t="n">
        <v>464622</v>
      </c>
      <c r="J19" s="16" t="n">
        <v>432711</v>
      </c>
      <c r="K19" s="16" t="n">
        <v>355203</v>
      </c>
      <c r="L19" s="16" t="n">
        <v>295488</v>
      </c>
      <c r="M19" s="16">
        <f>SUM(C19:L19)</f>
        <v/>
      </c>
    </row>
    <row r="20">
      <c r="A20" s="16" t="inlineStr">
        <is>
          <t>BIH</t>
        </is>
      </c>
      <c r="B20" s="16" t="inlineStr">
        <is>
          <t>Bosnia and Herzegovina</t>
        </is>
      </c>
      <c r="C20" s="16" t="n">
        <v>515776</v>
      </c>
      <c r="D20" s="16" t="n">
        <v>471153</v>
      </c>
      <c r="E20" s="16" t="n">
        <v>475781</v>
      </c>
      <c r="F20" s="16" t="n">
        <v>246380</v>
      </c>
      <c r="G20" s="16" t="n">
        <v>251483</v>
      </c>
      <c r="H20" s="16" t="n">
        <v>377198</v>
      </c>
      <c r="I20" s="16" t="n">
        <v>522383</v>
      </c>
      <c r="J20" s="16" t="n">
        <v>237766</v>
      </c>
      <c r="K20" s="16" t="n">
        <v>151687</v>
      </c>
      <c r="L20" s="16" t="n">
        <v>101618</v>
      </c>
      <c r="M20" s="16">
        <f>SUM(C20:L20)</f>
        <v/>
      </c>
    </row>
    <row r="21">
      <c r="A21" s="16" t="inlineStr">
        <is>
          <t>BWA</t>
        </is>
      </c>
      <c r="B21" s="16" t="inlineStr">
        <is>
          <t>Botswana</t>
        </is>
      </c>
      <c r="C21" s="16" t="n">
        <v>172465</v>
      </c>
      <c r="D21" s="16" t="n">
        <v>381412</v>
      </c>
      <c r="E21" s="16" t="n">
        <v>394651</v>
      </c>
      <c r="F21" s="16" t="n">
        <v>288706</v>
      </c>
      <c r="G21" s="16" t="n">
        <v>211130</v>
      </c>
      <c r="H21" s="16" t="n">
        <v>187006</v>
      </c>
      <c r="I21" s="16" t="n">
        <v>379956</v>
      </c>
      <c r="J21" s="16" t="n">
        <v>200897</v>
      </c>
      <c r="K21" s="16" t="n">
        <v>129470</v>
      </c>
      <c r="L21" s="16" t="n">
        <v>57031</v>
      </c>
      <c r="M21" s="16">
        <f>SUM(C21:L21)</f>
        <v/>
      </c>
    </row>
    <row r="22">
      <c r="A22" s="16" t="inlineStr">
        <is>
          <t>BRA</t>
        </is>
      </c>
      <c r="B22" s="16" t="inlineStr">
        <is>
          <t>Brazil</t>
        </is>
      </c>
      <c r="C22" s="16" t="n">
        <v>117097140</v>
      </c>
      <c r="D22" s="16" t="n">
        <v>29026601</v>
      </c>
      <c r="E22" s="16" t="n">
        <v>16556516</v>
      </c>
      <c r="F22" s="16" t="n">
        <v>11346773</v>
      </c>
      <c r="G22" s="16" t="n">
        <v>9204272</v>
      </c>
      <c r="H22" s="16" t="n">
        <v>7993518</v>
      </c>
      <c r="I22" s="16" t="n">
        <v>6690136</v>
      </c>
      <c r="J22" s="16" t="n">
        <v>5960341</v>
      </c>
      <c r="K22" s="16" t="n">
        <v>5798744</v>
      </c>
      <c r="L22" s="16" t="n">
        <v>6099027</v>
      </c>
      <c r="M22" s="16">
        <f>SUM(C22:L22)</f>
        <v/>
      </c>
    </row>
    <row r="23">
      <c r="A23" s="16" t="inlineStr">
        <is>
          <t>BRN</t>
        </is>
      </c>
      <c r="B23" s="16" t="inlineStr">
        <is>
          <t>Brunei Darussalam</t>
        </is>
      </c>
      <c r="C23" s="16" t="n">
        <v>173492</v>
      </c>
      <c r="D23" s="16" t="n">
        <v>92435</v>
      </c>
      <c r="E23" s="16" t="n">
        <v>67011</v>
      </c>
      <c r="F23" s="16" t="n">
        <v>46091</v>
      </c>
      <c r="G23" s="16" t="n">
        <v>35429</v>
      </c>
      <c r="H23" s="16" t="n">
        <v>19880</v>
      </c>
      <c r="I23" s="16" t="n">
        <v>11212</v>
      </c>
      <c r="J23" s="16" t="n">
        <v>5298</v>
      </c>
      <c r="K23" s="16" t="n">
        <v>3058</v>
      </c>
      <c r="L23" s="16" t="n">
        <v>838</v>
      </c>
      <c r="M23" s="16">
        <f>SUM(C23:L23)</f>
        <v/>
      </c>
    </row>
    <row r="24">
      <c r="A24" s="16" t="inlineStr">
        <is>
          <t>BGR</t>
        </is>
      </c>
      <c r="B24" s="16" t="inlineStr">
        <is>
          <t>Bulgaria</t>
        </is>
      </c>
      <c r="C24" s="16" t="n">
        <v>3629130</v>
      </c>
      <c r="D24" s="16" t="n">
        <v>860760</v>
      </c>
      <c r="E24" s="16" t="n">
        <v>677118</v>
      </c>
      <c r="F24" s="16" t="n">
        <v>408538</v>
      </c>
      <c r="G24" s="16" t="n">
        <v>359983</v>
      </c>
      <c r="H24" s="16" t="n">
        <v>315482</v>
      </c>
      <c r="I24" s="16" t="n">
        <v>227701</v>
      </c>
      <c r="J24" s="16" t="n">
        <v>187828</v>
      </c>
      <c r="K24" s="16" t="n">
        <v>151699</v>
      </c>
      <c r="L24" s="16" t="n">
        <v>97640</v>
      </c>
      <c r="M24" s="16">
        <f>SUM(C24:L24)</f>
        <v/>
      </c>
    </row>
    <row r="25">
      <c r="A25" s="16" t="inlineStr">
        <is>
          <t>BFA</t>
        </is>
      </c>
      <c r="B25" s="16" t="inlineStr">
        <is>
          <t>Burkina Faso</t>
        </is>
      </c>
      <c r="C25" s="16" t="n">
        <v>7827690</v>
      </c>
      <c r="D25" s="16" t="n">
        <v>1463769</v>
      </c>
      <c r="E25" s="16" t="n">
        <v>2446414</v>
      </c>
      <c r="F25" s="16" t="n">
        <v>1472016</v>
      </c>
      <c r="G25" s="16" t="n">
        <v>1534317</v>
      </c>
      <c r="H25" s="16" t="n">
        <v>2034260</v>
      </c>
      <c r="I25" s="16" t="n">
        <v>1425054</v>
      </c>
      <c r="J25" s="16" t="n">
        <v>1704370</v>
      </c>
      <c r="K25" s="16" t="n">
        <v>1406767</v>
      </c>
      <c r="L25" s="16" t="n">
        <v>1503143</v>
      </c>
      <c r="M25" s="16">
        <f>SUM(C25:L25)</f>
        <v/>
      </c>
    </row>
    <row r="26">
      <c r="A26" s="16" t="inlineStr">
        <is>
          <t>BDI</t>
        </is>
      </c>
      <c r="B26" s="16" t="inlineStr">
        <is>
          <t>Burundi</t>
        </is>
      </c>
      <c r="C26" s="16" t="n">
        <v>1146190</v>
      </c>
      <c r="D26" s="16" t="n">
        <v>1983476</v>
      </c>
      <c r="E26" s="16" t="n">
        <v>1107856</v>
      </c>
      <c r="F26" s="16" t="n">
        <v>1309449</v>
      </c>
      <c r="G26" s="16" t="n">
        <v>1369291</v>
      </c>
      <c r="H26" s="16" t="n">
        <v>957586</v>
      </c>
      <c r="I26" s="16" t="n">
        <v>1174241</v>
      </c>
      <c r="J26" s="16" t="n">
        <v>877354</v>
      </c>
      <c r="K26" s="16" t="n">
        <v>835136</v>
      </c>
      <c r="L26" s="16" t="n">
        <v>594002</v>
      </c>
      <c r="M26" s="16">
        <f>SUM(C26:L26)</f>
        <v/>
      </c>
    </row>
    <row r="27">
      <c r="A27" s="16" t="inlineStr">
        <is>
          <t>CPV</t>
        </is>
      </c>
      <c r="B27" s="16" t="inlineStr">
        <is>
          <t>Cabo Verde</t>
        </is>
      </c>
      <c r="C27" s="16" t="n">
        <v>181703</v>
      </c>
      <c r="D27" s="16" t="n">
        <v>61119</v>
      </c>
      <c r="E27" s="16" t="n">
        <v>118477</v>
      </c>
      <c r="F27" s="16" t="n">
        <v>38816</v>
      </c>
      <c r="G27" s="16" t="n">
        <v>40681</v>
      </c>
      <c r="H27" s="16" t="n">
        <v>16309</v>
      </c>
      <c r="I27" s="16" t="n">
        <v>14111</v>
      </c>
      <c r="J27" s="16" t="n">
        <v>10136</v>
      </c>
      <c r="K27" s="16" t="n">
        <v>26923</v>
      </c>
      <c r="L27" s="16" t="n">
        <v>22894</v>
      </c>
      <c r="M27" s="16">
        <f>SUM(C27:L27)</f>
        <v/>
      </c>
    </row>
    <row r="28">
      <c r="A28" s="16" t="inlineStr">
        <is>
          <t>KHM</t>
        </is>
      </c>
      <c r="B28" s="16" t="inlineStr">
        <is>
          <t>Cambodia</t>
        </is>
      </c>
      <c r="C28" s="16" t="n">
        <v>4227072</v>
      </c>
      <c r="D28" s="16" t="n">
        <v>3816765</v>
      </c>
      <c r="E28" s="16" t="n">
        <v>1722529</v>
      </c>
      <c r="F28" s="16" t="n">
        <v>1947352</v>
      </c>
      <c r="G28" s="16" t="n">
        <v>1509796</v>
      </c>
      <c r="H28" s="16" t="n">
        <v>1746796</v>
      </c>
      <c r="I28" s="16" t="n">
        <v>1797472</v>
      </c>
      <c r="J28" s="16" t="n">
        <v>1410596</v>
      </c>
      <c r="K28" s="16" t="n">
        <v>996694</v>
      </c>
      <c r="L28" s="16" t="n">
        <v>431118</v>
      </c>
      <c r="M28" s="16">
        <f>SUM(C28:L28)</f>
        <v/>
      </c>
    </row>
    <row r="29">
      <c r="A29" s="16" t="inlineStr">
        <is>
          <t>CMR</t>
        </is>
      </c>
      <c r="B29" s="16" t="inlineStr">
        <is>
          <t>Cameroon</t>
        </is>
      </c>
      <c r="C29" s="16" t="n">
        <v>9246476</v>
      </c>
      <c r="D29" s="16" t="n">
        <v>3440230</v>
      </c>
      <c r="E29" s="16" t="n">
        <v>2805131</v>
      </c>
      <c r="F29" s="16" t="n">
        <v>2074836</v>
      </c>
      <c r="G29" s="16" t="n">
        <v>3076237</v>
      </c>
      <c r="H29" s="16" t="n">
        <v>2070241</v>
      </c>
      <c r="I29" s="16" t="n">
        <v>1412892</v>
      </c>
      <c r="J29" s="16" t="n">
        <v>1721255</v>
      </c>
      <c r="K29" s="16" t="n">
        <v>1463821</v>
      </c>
      <c r="L29" s="16" t="n">
        <v>898226</v>
      </c>
      <c r="M29" s="16">
        <f>SUM(C29:L29)</f>
        <v/>
      </c>
    </row>
    <row r="30">
      <c r="A30" s="16" t="inlineStr">
        <is>
          <t>CAN</t>
        </is>
      </c>
      <c r="B30" s="16" t="inlineStr">
        <is>
          <t>Canada</t>
        </is>
      </c>
      <c r="C30" s="16" t="n">
        <v>24684716</v>
      </c>
      <c r="D30" s="16" t="n">
        <v>2885372</v>
      </c>
      <c r="E30" s="16" t="n">
        <v>2444346</v>
      </c>
      <c r="F30" s="16" t="n">
        <v>1932225</v>
      </c>
      <c r="G30" s="16" t="n">
        <v>1568680</v>
      </c>
      <c r="H30" s="16" t="n">
        <v>849416</v>
      </c>
      <c r="I30" s="16" t="n">
        <v>780262</v>
      </c>
      <c r="J30" s="16" t="n">
        <v>776556</v>
      </c>
      <c r="K30" s="16" t="n">
        <v>419382</v>
      </c>
      <c r="L30" s="16" t="n">
        <v>46720</v>
      </c>
      <c r="M30" s="16">
        <f>SUM(C30:L30)</f>
        <v/>
      </c>
    </row>
    <row r="31">
      <c r="A31" s="16" t="inlineStr">
        <is>
          <t>CAF</t>
        </is>
      </c>
      <c r="B31" s="16" t="inlineStr">
        <is>
          <t>Central African Republic (the)</t>
        </is>
      </c>
      <c r="C31" s="16" t="n">
        <v>1529042</v>
      </c>
      <c r="D31" s="16" t="n">
        <v>931210</v>
      </c>
      <c r="E31" s="16" t="n">
        <v>787708</v>
      </c>
      <c r="F31" s="16" t="n">
        <v>460901</v>
      </c>
      <c r="G31" s="16" t="n">
        <v>354107</v>
      </c>
      <c r="H31" s="16" t="n">
        <v>545637</v>
      </c>
      <c r="I31" s="16" t="n">
        <v>287113</v>
      </c>
      <c r="J31" s="16" t="n">
        <v>264653</v>
      </c>
      <c r="K31" s="16" t="n">
        <v>172189</v>
      </c>
      <c r="L31" s="16" t="n">
        <v>66451</v>
      </c>
      <c r="M31" s="16">
        <f>SUM(C31:L31)</f>
        <v/>
      </c>
    </row>
    <row r="32">
      <c r="A32" s="16" t="inlineStr">
        <is>
          <t>TCD</t>
        </is>
      </c>
      <c r="B32" s="16" t="inlineStr">
        <is>
          <t>Chad</t>
        </is>
      </c>
      <c r="C32" s="16" t="n">
        <v>2761039</v>
      </c>
      <c r="D32" s="16" t="n">
        <v>1683305</v>
      </c>
      <c r="E32" s="16" t="n">
        <v>2010848</v>
      </c>
      <c r="F32" s="16" t="n">
        <v>1569700</v>
      </c>
      <c r="G32" s="16" t="n">
        <v>1677090</v>
      </c>
      <c r="H32" s="16" t="n">
        <v>1916914</v>
      </c>
      <c r="I32" s="16" t="n">
        <v>1526642</v>
      </c>
      <c r="J32" s="16" t="n">
        <v>1405231</v>
      </c>
      <c r="K32" s="16" t="n">
        <v>1227352</v>
      </c>
      <c r="L32" s="16" t="n">
        <v>798065</v>
      </c>
      <c r="M32" s="16">
        <f>SUM(C32:L32)</f>
        <v/>
      </c>
    </row>
    <row r="33">
      <c r="A33" s="16" t="inlineStr">
        <is>
          <t>CHL</t>
        </is>
      </c>
      <c r="B33" s="16" t="inlineStr">
        <is>
          <t>Chile</t>
        </is>
      </c>
      <c r="C33" s="16" t="n">
        <v>10850575</v>
      </c>
      <c r="D33" s="16" t="n">
        <v>1473201</v>
      </c>
      <c r="E33" s="16" t="n">
        <v>2294881</v>
      </c>
      <c r="F33" s="16" t="n">
        <v>1743486</v>
      </c>
      <c r="G33" s="16" t="n">
        <v>1506992</v>
      </c>
      <c r="H33" s="16" t="n">
        <v>432855</v>
      </c>
      <c r="I33" s="16" t="n">
        <v>1023802</v>
      </c>
      <c r="J33" s="16" t="n">
        <v>1117840</v>
      </c>
      <c r="K33" s="16" t="n">
        <v>159289</v>
      </c>
      <c r="L33" s="16" t="n">
        <v>50527</v>
      </c>
      <c r="M33" s="16">
        <f>SUM(C33:L33)</f>
        <v/>
      </c>
    </row>
    <row r="34">
      <c r="A34" s="16" t="inlineStr">
        <is>
          <t>CHN</t>
        </is>
      </c>
      <c r="B34" s="16" t="inlineStr">
        <is>
          <t>China</t>
        </is>
      </c>
      <c r="C34" s="16" t="n">
        <v>400765037</v>
      </c>
      <c r="D34" s="16" t="n">
        <v>203481544</v>
      </c>
      <c r="E34" s="16" t="n">
        <v>187075505</v>
      </c>
      <c r="F34" s="16" t="n">
        <v>166532181</v>
      </c>
      <c r="G34" s="16" t="n">
        <v>133883129</v>
      </c>
      <c r="H34" s="16" t="n">
        <v>119380523</v>
      </c>
      <c r="I34" s="16" t="n">
        <v>81842727</v>
      </c>
      <c r="J34" s="16" t="n">
        <v>67881995</v>
      </c>
      <c r="K34" s="16" t="n">
        <v>55742149</v>
      </c>
      <c r="L34" s="16" t="n">
        <v>24150170</v>
      </c>
      <c r="M34" s="16">
        <f>SUM(C34:L34)</f>
        <v/>
      </c>
    </row>
    <row r="35">
      <c r="A35" s="16" t="inlineStr">
        <is>
          <t>COL</t>
        </is>
      </c>
      <c r="B35" s="16" t="inlineStr">
        <is>
          <t>Colombia</t>
        </is>
      </c>
      <c r="C35" s="16" t="n">
        <v>36377049</v>
      </c>
      <c r="D35" s="16" t="n">
        <v>5977664</v>
      </c>
      <c r="E35" s="16" t="n">
        <v>4498631</v>
      </c>
      <c r="F35" s="16" t="n">
        <v>3559867</v>
      </c>
      <c r="G35" s="16" t="n">
        <v>2944754</v>
      </c>
      <c r="H35" s="16" t="n">
        <v>2124155</v>
      </c>
      <c r="I35" s="16" t="n">
        <v>2315208</v>
      </c>
      <c r="J35" s="16" t="n">
        <v>1872692</v>
      </c>
      <c r="K35" s="16" t="n">
        <v>1585739</v>
      </c>
      <c r="L35" s="16" t="n">
        <v>1759422</v>
      </c>
      <c r="M35" s="16">
        <f>SUM(C35:L35)</f>
        <v/>
      </c>
    </row>
    <row r="36">
      <c r="A36" s="16" t="inlineStr">
        <is>
          <t>COD</t>
        </is>
      </c>
      <c r="B36" s="16" t="inlineStr">
        <is>
          <t>Congo (the Democratic Republic of the)</t>
        </is>
      </c>
      <c r="C36" s="16" t="n">
        <v>17335627</v>
      </c>
      <c r="D36" s="16" t="n">
        <v>10280901</v>
      </c>
      <c r="E36" s="16" t="n">
        <v>3411547</v>
      </c>
      <c r="F36" s="16" t="n">
        <v>12102929</v>
      </c>
      <c r="G36" s="16" t="n">
        <v>20437293</v>
      </c>
      <c r="H36" s="16" t="n">
        <v>16960582</v>
      </c>
      <c r="I36" s="16" t="n">
        <v>14135778</v>
      </c>
      <c r="J36" s="16" t="n">
        <v>9533380</v>
      </c>
      <c r="K36" s="16" t="n">
        <v>6481143</v>
      </c>
      <c r="L36" s="16" t="n">
        <v>3731158</v>
      </c>
      <c r="M36" s="16">
        <f>SUM(C36:L36)</f>
        <v/>
      </c>
    </row>
    <row r="37">
      <c r="A37" s="16" t="inlineStr">
        <is>
          <t>COG</t>
        </is>
      </c>
      <c r="B37" s="16" t="inlineStr">
        <is>
          <t>Congo (the)</t>
        </is>
      </c>
      <c r="C37" s="16" t="n">
        <v>1678342</v>
      </c>
      <c r="D37" s="16" t="n">
        <v>378919</v>
      </c>
      <c r="E37" s="16" t="n">
        <v>1052750</v>
      </c>
      <c r="F37" s="16" t="n">
        <v>211451</v>
      </c>
      <c r="G37" s="16" t="n">
        <v>151773</v>
      </c>
      <c r="H37" s="16" t="n">
        <v>154691</v>
      </c>
      <c r="I37" s="16" t="n">
        <v>111903</v>
      </c>
      <c r="J37" s="16" t="n">
        <v>165314</v>
      </c>
      <c r="K37" s="16" t="n">
        <v>122272</v>
      </c>
      <c r="L37" s="16" t="n">
        <v>12460</v>
      </c>
      <c r="M37" s="16">
        <f>SUM(C37:L37)</f>
        <v/>
      </c>
    </row>
    <row r="38">
      <c r="A38" s="16" t="inlineStr">
        <is>
          <t>CRI</t>
        </is>
      </c>
      <c r="B38" s="16" t="inlineStr">
        <is>
          <t>Costa Rica</t>
        </is>
      </c>
      <c r="C38" s="16" t="n">
        <v>742540</v>
      </c>
      <c r="D38" s="16" t="n">
        <v>662080</v>
      </c>
      <c r="E38" s="16" t="n">
        <v>817922</v>
      </c>
      <c r="F38" s="16" t="n">
        <v>396716</v>
      </c>
      <c r="G38" s="16" t="n">
        <v>303690</v>
      </c>
      <c r="H38" s="16" t="n">
        <v>392963</v>
      </c>
      <c r="I38" s="16" t="n">
        <v>576014</v>
      </c>
      <c r="J38" s="16" t="n">
        <v>429932</v>
      </c>
      <c r="K38" s="16" t="n">
        <v>256916</v>
      </c>
      <c r="L38" s="16" t="n">
        <v>230584</v>
      </c>
      <c r="M38" s="16">
        <f>SUM(C38:L38)</f>
        <v/>
      </c>
    </row>
    <row r="39">
      <c r="A39" s="16" t="inlineStr">
        <is>
          <t>CIV</t>
        </is>
      </c>
      <c r="B39" s="16" t="inlineStr">
        <is>
          <t>Côte d'Ivoire</t>
        </is>
      </c>
      <c r="C39" s="16" t="n">
        <v>8088529</v>
      </c>
      <c r="D39" s="16" t="n">
        <v>3455766</v>
      </c>
      <c r="E39" s="16" t="n">
        <v>3498665</v>
      </c>
      <c r="F39" s="16" t="n">
        <v>1855783</v>
      </c>
      <c r="G39" s="16" t="n">
        <v>2138716</v>
      </c>
      <c r="H39" s="16" t="n">
        <v>2281748</v>
      </c>
      <c r="I39" s="16" t="n">
        <v>1578371</v>
      </c>
      <c r="J39" s="16" t="n">
        <v>1313540</v>
      </c>
      <c r="K39" s="16" t="n">
        <v>1425197</v>
      </c>
      <c r="L39" s="16" t="n">
        <v>869467</v>
      </c>
      <c r="M39" s="16">
        <f>SUM(C39:L39)</f>
        <v/>
      </c>
    </row>
    <row r="40">
      <c r="A40" s="16" t="inlineStr">
        <is>
          <t>HRV</t>
        </is>
      </c>
      <c r="B40" s="16" t="inlineStr">
        <is>
          <t>Croatia</t>
        </is>
      </c>
      <c r="C40" s="16" t="n">
        <v>1952492</v>
      </c>
      <c r="D40" s="16" t="n">
        <v>492585</v>
      </c>
      <c r="E40" s="16" t="n">
        <v>384505</v>
      </c>
      <c r="F40" s="16" t="n">
        <v>333709</v>
      </c>
      <c r="G40" s="16" t="n">
        <v>209172</v>
      </c>
      <c r="H40" s="16" t="n">
        <v>188684</v>
      </c>
      <c r="I40" s="16" t="n">
        <v>163997</v>
      </c>
      <c r="J40" s="16" t="n">
        <v>169679</v>
      </c>
      <c r="K40" s="16" t="n">
        <v>139702</v>
      </c>
      <c r="L40" s="16" t="n">
        <v>108343</v>
      </c>
      <c r="M40" s="16">
        <f>SUM(C40:L40)</f>
        <v/>
      </c>
    </row>
    <row r="41">
      <c r="A41" s="16" t="inlineStr">
        <is>
          <t>CUB</t>
        </is>
      </c>
      <c r="B41" s="16" t="inlineStr">
        <is>
          <t>Cuba</t>
        </is>
      </c>
      <c r="C41" s="16" t="n">
        <v>2408972</v>
      </c>
      <c r="D41" s="16" t="n">
        <v>2889766</v>
      </c>
      <c r="E41" s="16" t="n">
        <v>1247285</v>
      </c>
      <c r="F41" s="16" t="n">
        <v>770920</v>
      </c>
      <c r="G41" s="16" t="n">
        <v>776398</v>
      </c>
      <c r="H41" s="16" t="n">
        <v>798384</v>
      </c>
      <c r="I41" s="16" t="n">
        <v>575752</v>
      </c>
      <c r="J41" s="16" t="n">
        <v>619316</v>
      </c>
      <c r="K41" s="16" t="n">
        <v>580188</v>
      </c>
      <c r="L41" s="16" t="n">
        <v>390840</v>
      </c>
      <c r="M41" s="16">
        <f>SUM(C41:L41)</f>
        <v/>
      </c>
    </row>
    <row r="42">
      <c r="A42" s="16" t="inlineStr">
        <is>
          <t>CYP</t>
        </is>
      </c>
      <c r="B42" s="16" t="inlineStr">
        <is>
          <t>Cyprus</t>
        </is>
      </c>
      <c r="C42" s="16" t="n">
        <v>50949</v>
      </c>
      <c r="D42" s="16" t="n">
        <v>0</v>
      </c>
      <c r="E42" s="16" t="n">
        <v>271283</v>
      </c>
      <c r="F42" s="16" t="n">
        <v>0</v>
      </c>
      <c r="G42" s="16" t="n">
        <v>0</v>
      </c>
      <c r="H42" s="16" t="n">
        <v>345447</v>
      </c>
      <c r="I42" s="16" t="n">
        <v>0</v>
      </c>
      <c r="J42" s="16" t="n">
        <v>158721</v>
      </c>
      <c r="K42" s="16" t="n">
        <v>0</v>
      </c>
      <c r="L42" s="16" t="n">
        <v>119242</v>
      </c>
      <c r="M42" s="16">
        <f>SUM(C42:L42)</f>
        <v/>
      </c>
    </row>
    <row r="43">
      <c r="A43" s="16" t="inlineStr">
        <is>
          <t>CZE</t>
        </is>
      </c>
      <c r="B43" s="16" t="inlineStr">
        <is>
          <t>Czechia</t>
        </is>
      </c>
      <c r="C43" s="16" t="n">
        <v>631322</v>
      </c>
      <c r="D43" s="16" t="n">
        <v>619241</v>
      </c>
      <c r="E43" s="16" t="n">
        <v>1837075</v>
      </c>
      <c r="F43" s="16" t="n">
        <v>1509782</v>
      </c>
      <c r="G43" s="16" t="n">
        <v>1485384</v>
      </c>
      <c r="H43" s="16" t="n">
        <v>1284103</v>
      </c>
      <c r="I43" s="16" t="n">
        <v>981499</v>
      </c>
      <c r="J43" s="16" t="n">
        <v>855444</v>
      </c>
      <c r="K43" s="16" t="n">
        <v>975595</v>
      </c>
      <c r="L43" s="16" t="n">
        <v>661110</v>
      </c>
      <c r="M43" s="16">
        <f>SUM(C43:L43)</f>
        <v/>
      </c>
    </row>
    <row r="44">
      <c r="A44" s="16" t="inlineStr">
        <is>
          <t>DNK</t>
        </is>
      </c>
      <c r="B44" s="16" t="inlineStr">
        <is>
          <t>Denmark</t>
        </is>
      </c>
      <c r="C44" s="16" t="n">
        <v>1107002</v>
      </c>
      <c r="D44" s="16" t="n">
        <v>685872</v>
      </c>
      <c r="E44" s="16" t="n">
        <v>614843</v>
      </c>
      <c r="F44" s="16" t="n">
        <v>803524</v>
      </c>
      <c r="G44" s="16" t="n">
        <v>562503</v>
      </c>
      <c r="H44" s="16" t="n">
        <v>461141</v>
      </c>
      <c r="I44" s="16" t="n">
        <v>504947</v>
      </c>
      <c r="J44" s="16" t="n">
        <v>474287</v>
      </c>
      <c r="K44" s="16" t="n">
        <v>361300</v>
      </c>
      <c r="L44" s="16" t="n">
        <v>268441</v>
      </c>
      <c r="M44" s="16">
        <f>SUM(C44:L44)</f>
        <v/>
      </c>
    </row>
    <row r="45">
      <c r="A45" s="16" t="inlineStr">
        <is>
          <t>DJI</t>
        </is>
      </c>
      <c r="B45" s="16" t="inlineStr">
        <is>
          <t>Djibouti</t>
        </is>
      </c>
      <c r="C45" s="16" t="n">
        <v>611426</v>
      </c>
      <c r="D45" s="16" t="n">
        <v>136118</v>
      </c>
      <c r="E45" s="16" t="n">
        <v>58322</v>
      </c>
      <c r="F45" s="16" t="n">
        <v>49501</v>
      </c>
      <c r="G45" s="16" t="n">
        <v>46855</v>
      </c>
      <c r="H45" s="16" t="n">
        <v>36726</v>
      </c>
      <c r="I45" s="16" t="n">
        <v>33213</v>
      </c>
      <c r="J45" s="16" t="n">
        <v>52391</v>
      </c>
      <c r="K45" s="16" t="n">
        <v>28858</v>
      </c>
      <c r="L45" s="16" t="n">
        <v>68738</v>
      </c>
      <c r="M45" s="16">
        <f>SUM(C45:L45)</f>
        <v/>
      </c>
    </row>
    <row r="46">
      <c r="A46" s="16" t="inlineStr">
        <is>
          <t>DMA</t>
        </is>
      </c>
      <c r="B46" s="16" t="inlineStr">
        <is>
          <t>Dominica</t>
        </is>
      </c>
      <c r="C46" s="16" t="n">
        <v>21141</v>
      </c>
      <c r="D46" s="16" t="n">
        <v>1282</v>
      </c>
      <c r="E46" s="16" t="n">
        <v>10841</v>
      </c>
      <c r="F46" s="16" t="n">
        <v>1649</v>
      </c>
      <c r="G46" s="16" t="n">
        <v>6574</v>
      </c>
      <c r="H46" s="16" t="n">
        <v>6673</v>
      </c>
      <c r="I46" s="16" t="n">
        <v>8035</v>
      </c>
      <c r="J46" s="16" t="n">
        <v>5261</v>
      </c>
      <c r="K46" s="16" t="n">
        <v>5159</v>
      </c>
      <c r="L46" s="16" t="n">
        <v>1325</v>
      </c>
      <c r="M46" s="16">
        <f>SUM(C46:L46)</f>
        <v/>
      </c>
    </row>
    <row r="47">
      <c r="A47" s="16" t="inlineStr">
        <is>
          <t>DOM</t>
        </is>
      </c>
      <c r="B47" s="16" t="inlineStr">
        <is>
          <t>Dominican Republic (the)</t>
        </is>
      </c>
      <c r="C47" s="16" t="n">
        <v>6145736</v>
      </c>
      <c r="D47" s="16" t="n">
        <v>1431560</v>
      </c>
      <c r="E47" s="16" t="n">
        <v>1382244</v>
      </c>
      <c r="F47" s="16" t="n">
        <v>769159</v>
      </c>
      <c r="G47" s="16" t="n">
        <v>531422</v>
      </c>
      <c r="H47" s="16" t="n">
        <v>485331</v>
      </c>
      <c r="I47" s="16" t="n">
        <v>502380</v>
      </c>
      <c r="J47" s="16" t="n">
        <v>293410</v>
      </c>
      <c r="K47" s="16" t="n">
        <v>206840</v>
      </c>
      <c r="L47" s="16" t="n">
        <v>251597</v>
      </c>
      <c r="M47" s="16">
        <f>SUM(C47:L47)</f>
        <v/>
      </c>
    </row>
    <row r="48">
      <c r="A48" s="16" t="inlineStr">
        <is>
          <t>ECU</t>
        </is>
      </c>
      <c r="B48" s="16" t="inlineStr">
        <is>
          <t>Ecuador</t>
        </is>
      </c>
      <c r="C48" s="16" t="n">
        <v>8699167</v>
      </c>
      <c r="D48" s="16" t="n">
        <v>2774132</v>
      </c>
      <c r="E48" s="16" t="n">
        <v>1104355</v>
      </c>
      <c r="F48" s="16" t="n">
        <v>945177</v>
      </c>
      <c r="G48" s="16" t="n">
        <v>1033044</v>
      </c>
      <c r="H48" s="16" t="n">
        <v>1112231</v>
      </c>
      <c r="I48" s="16" t="n">
        <v>628637</v>
      </c>
      <c r="J48" s="16" t="n">
        <v>490292</v>
      </c>
      <c r="K48" s="16" t="n">
        <v>564645</v>
      </c>
      <c r="L48" s="16" t="n">
        <v>287320</v>
      </c>
      <c r="M48" s="16">
        <f>SUM(C48:L48)</f>
        <v/>
      </c>
    </row>
    <row r="49">
      <c r="A49" s="16" t="inlineStr">
        <is>
          <t>EGY</t>
        </is>
      </c>
      <c r="B49" s="16" t="inlineStr">
        <is>
          <t>Egypt</t>
        </is>
      </c>
      <c r="C49" s="16" t="n">
        <v>10161433</v>
      </c>
      <c r="D49" s="16" t="n">
        <v>14287589</v>
      </c>
      <c r="E49" s="16" t="n">
        <v>10043617</v>
      </c>
      <c r="F49" s="16" t="n">
        <v>12781266</v>
      </c>
      <c r="G49" s="16" t="n">
        <v>15103280</v>
      </c>
      <c r="H49" s="16" t="n">
        <v>14299825</v>
      </c>
      <c r="I49" s="16" t="n">
        <v>9635855</v>
      </c>
      <c r="J49" s="16" t="n">
        <v>5629749</v>
      </c>
      <c r="K49" s="16" t="n">
        <v>2178228</v>
      </c>
      <c r="L49" s="16" t="n">
        <v>827844</v>
      </c>
      <c r="M49" s="16">
        <f>SUM(C49:L49)</f>
        <v/>
      </c>
    </row>
    <row r="50">
      <c r="A50" s="16" t="inlineStr">
        <is>
          <t>SLV</t>
        </is>
      </c>
      <c r="B50" s="16" t="inlineStr">
        <is>
          <t>El Salvador</t>
        </is>
      </c>
      <c r="C50" s="16" t="n">
        <v>2404057</v>
      </c>
      <c r="D50" s="16" t="n">
        <v>935874</v>
      </c>
      <c r="E50" s="16" t="n">
        <v>1067458</v>
      </c>
      <c r="F50" s="16" t="n">
        <v>435953</v>
      </c>
      <c r="G50" s="16" t="n">
        <v>520331</v>
      </c>
      <c r="H50" s="16" t="n">
        <v>382475</v>
      </c>
      <c r="I50" s="16" t="n">
        <v>299362</v>
      </c>
      <c r="J50" s="16" t="n">
        <v>356239</v>
      </c>
      <c r="K50" s="16" t="n">
        <v>192543</v>
      </c>
      <c r="L50" s="16" t="n">
        <v>147246</v>
      </c>
      <c r="M50" s="16">
        <f>SUM(C50:L50)</f>
        <v/>
      </c>
    </row>
    <row r="51">
      <c r="A51" s="16" t="inlineStr">
        <is>
          <t>GNQ</t>
        </is>
      </c>
      <c r="B51" s="16" t="inlineStr">
        <is>
          <t>Equatorial Guinea</t>
        </is>
      </c>
      <c r="C51" s="16" t="n">
        <v>320785</v>
      </c>
      <c r="D51" s="16" t="n">
        <v>67732</v>
      </c>
      <c r="E51" s="16" t="n">
        <v>212900</v>
      </c>
      <c r="F51" s="16" t="n">
        <v>197040</v>
      </c>
      <c r="G51" s="16" t="n">
        <v>84834</v>
      </c>
      <c r="H51" s="16" t="n">
        <v>90636</v>
      </c>
      <c r="I51" s="16" t="n">
        <v>57877</v>
      </c>
      <c r="J51" s="16" t="n">
        <v>61838</v>
      </c>
      <c r="K51" s="16" t="n">
        <v>79120</v>
      </c>
      <c r="L51" s="16" t="n">
        <v>111856</v>
      </c>
      <c r="M51" s="16">
        <f>SUM(C51:L51)</f>
        <v/>
      </c>
    </row>
    <row r="52">
      <c r="A52" s="16" t="inlineStr">
        <is>
          <t>ERI</t>
        </is>
      </c>
      <c r="B52" s="16" t="inlineStr">
        <is>
          <t>Eritrea</t>
        </is>
      </c>
      <c r="C52" s="16" t="n">
        <v>683624</v>
      </c>
      <c r="D52" s="16" t="n">
        <v>437273</v>
      </c>
      <c r="E52" s="16" t="n">
        <v>553208</v>
      </c>
      <c r="F52" s="16" t="n">
        <v>319108</v>
      </c>
      <c r="G52" s="16" t="n">
        <v>341653</v>
      </c>
      <c r="H52" s="16" t="n">
        <v>470077</v>
      </c>
      <c r="I52" s="16" t="n">
        <v>489244</v>
      </c>
      <c r="J52" s="16" t="n">
        <v>406788</v>
      </c>
      <c r="K52" s="16" t="n">
        <v>299871</v>
      </c>
      <c r="L52" s="16" t="n">
        <v>186271</v>
      </c>
      <c r="M52" s="16">
        <f>SUM(C52:L52)</f>
        <v/>
      </c>
    </row>
    <row r="53">
      <c r="A53" s="16" t="inlineStr">
        <is>
          <t>EST</t>
        </is>
      </c>
      <c r="B53" s="16" t="inlineStr">
        <is>
          <t>Estonia</t>
        </is>
      </c>
      <c r="C53" s="16" t="n">
        <v>722164</v>
      </c>
      <c r="D53" s="16" t="n">
        <v>319990</v>
      </c>
      <c r="E53" s="16" t="n">
        <v>92789</v>
      </c>
      <c r="F53" s="16" t="n">
        <v>71960</v>
      </c>
      <c r="G53" s="16" t="n">
        <v>56874</v>
      </c>
      <c r="H53" s="16" t="n">
        <v>45745</v>
      </c>
      <c r="I53" s="16" t="n">
        <v>22552</v>
      </c>
      <c r="J53" s="16" t="n">
        <v>24066</v>
      </c>
      <c r="K53" s="16" t="n">
        <v>19273</v>
      </c>
      <c r="L53" s="16" t="n">
        <v>10839</v>
      </c>
      <c r="M53" s="16">
        <f>SUM(C53:L53)</f>
        <v/>
      </c>
    </row>
    <row r="54">
      <c r="A54" s="16" t="inlineStr">
        <is>
          <t>SWZ</t>
        </is>
      </c>
      <c r="B54" s="16" t="inlineStr">
        <is>
          <t>Eswatini</t>
        </is>
      </c>
      <c r="C54" s="16" t="n">
        <v>195040</v>
      </c>
      <c r="D54" s="16" t="n">
        <v>112241</v>
      </c>
      <c r="E54" s="16" t="n">
        <v>139798</v>
      </c>
      <c r="F54" s="16" t="n">
        <v>92256</v>
      </c>
      <c r="G54" s="16" t="n">
        <v>101906</v>
      </c>
      <c r="H54" s="16" t="n">
        <v>80025</v>
      </c>
      <c r="I54" s="16" t="n">
        <v>138091</v>
      </c>
      <c r="J54" s="16" t="n">
        <v>111941</v>
      </c>
      <c r="K54" s="16" t="n">
        <v>62547</v>
      </c>
      <c r="L54" s="16" t="n">
        <v>63796</v>
      </c>
      <c r="M54" s="16">
        <f>SUM(C54:L54)</f>
        <v/>
      </c>
    </row>
    <row r="55">
      <c r="A55" s="16" t="inlineStr">
        <is>
          <t>ETH</t>
        </is>
      </c>
      <c r="B55" s="16" t="inlineStr">
        <is>
          <t>Ethiopia</t>
        </is>
      </c>
      <c r="C55" s="16" t="n">
        <v>14878015</v>
      </c>
      <c r="D55" s="16" t="n">
        <v>14420100</v>
      </c>
      <c r="E55" s="16" t="n">
        <v>20356940</v>
      </c>
      <c r="F55" s="16" t="n">
        <v>12841799</v>
      </c>
      <c r="G55" s="16" t="n">
        <v>9240048</v>
      </c>
      <c r="H55" s="16" t="n">
        <v>9228800</v>
      </c>
      <c r="I55" s="16" t="n">
        <v>8565988</v>
      </c>
      <c r="J55" s="16" t="n">
        <v>5429523</v>
      </c>
      <c r="K55" s="16" t="n">
        <v>5520426</v>
      </c>
      <c r="L55" s="16" t="n">
        <v>3344327</v>
      </c>
      <c r="M55" s="16">
        <f>SUM(C55:L55)</f>
        <v/>
      </c>
    </row>
    <row r="56">
      <c r="A56" s="16" t="inlineStr">
        <is>
          <t>FRO</t>
        </is>
      </c>
      <c r="B56" s="16" t="inlineStr">
        <is>
          <t>Faroe Islands (the)</t>
        </is>
      </c>
      <c r="C56" s="16" t="n">
        <v>25267</v>
      </c>
      <c r="D56" s="16" t="n">
        <v>4470</v>
      </c>
      <c r="E56" s="16" t="n">
        <v>6683</v>
      </c>
      <c r="F56" s="16" t="n">
        <v>5896</v>
      </c>
      <c r="G56" s="16" t="n">
        <v>1910</v>
      </c>
      <c r="H56" s="16" t="n">
        <v>2614</v>
      </c>
      <c r="I56" s="16" t="n">
        <v>1428</v>
      </c>
      <c r="J56" s="16" t="n">
        <v>2306</v>
      </c>
      <c r="K56" s="16" t="n">
        <v>340</v>
      </c>
      <c r="L56" s="16" t="n">
        <v>275</v>
      </c>
      <c r="M56" s="16">
        <f>SUM(C56:L56)</f>
        <v/>
      </c>
    </row>
    <row r="57">
      <c r="A57" s="16" t="inlineStr">
        <is>
          <t>FJI</t>
        </is>
      </c>
      <c r="B57" s="16" t="inlineStr">
        <is>
          <t>Fiji</t>
        </is>
      </c>
      <c r="C57" s="16" t="n">
        <v>547700</v>
      </c>
      <c r="D57" s="16" t="n">
        <v>41243</v>
      </c>
      <c r="E57" s="16" t="n">
        <v>14545</v>
      </c>
      <c r="F57" s="16" t="n">
        <v>64134</v>
      </c>
      <c r="G57" s="16" t="n">
        <v>55852</v>
      </c>
      <c r="H57" s="16" t="n">
        <v>52266</v>
      </c>
      <c r="I57" s="16" t="n">
        <v>26449</v>
      </c>
      <c r="J57" s="16" t="n">
        <v>20819</v>
      </c>
      <c r="K57" s="16" t="n">
        <v>49908</v>
      </c>
      <c r="L57" s="16" t="n">
        <v>18159</v>
      </c>
      <c r="M57" s="16">
        <f>SUM(C57:L57)</f>
        <v/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2592004</v>
      </c>
      <c r="D58" s="16" t="n">
        <v>607876</v>
      </c>
      <c r="E58" s="16" t="n">
        <v>679207</v>
      </c>
      <c r="F58" s="16" t="n">
        <v>363026</v>
      </c>
      <c r="G58" s="16" t="n">
        <v>249059</v>
      </c>
      <c r="H58" s="16" t="n">
        <v>696262</v>
      </c>
      <c r="I58" s="16" t="n">
        <v>476632</v>
      </c>
      <c r="J58" s="16" t="n">
        <v>319592</v>
      </c>
      <c r="K58" s="16" t="n">
        <v>190643</v>
      </c>
      <c r="L58" s="16" t="n">
        <v>405508</v>
      </c>
      <c r="M58" s="16">
        <f>SUM(C58:L58)</f>
        <v/>
      </c>
    </row>
    <row r="59">
      <c r="A59" s="16" t="inlineStr">
        <is>
          <t>FRA</t>
        </is>
      </c>
      <c r="B59" s="16" t="inlineStr">
        <is>
          <t>France</t>
        </is>
      </c>
      <c r="C59" s="16" t="n">
        <v>17822290</v>
      </c>
      <c r="D59" s="16" t="n">
        <v>10510117</v>
      </c>
      <c r="E59" s="16" t="n">
        <v>10620690</v>
      </c>
      <c r="F59" s="16" t="n">
        <v>6882568</v>
      </c>
      <c r="G59" s="16" t="n">
        <v>6384361</v>
      </c>
      <c r="H59" s="16" t="n">
        <v>4360707</v>
      </c>
      <c r="I59" s="16" t="n">
        <v>4192560</v>
      </c>
      <c r="J59" s="16" t="n">
        <v>2905189</v>
      </c>
      <c r="K59" s="16" t="n">
        <v>2481921</v>
      </c>
      <c r="L59" s="16" t="n">
        <v>1793909</v>
      </c>
      <c r="M59" s="16">
        <f>SUM(C59:L59)</f>
        <v/>
      </c>
    </row>
    <row r="60">
      <c r="A60" s="16" t="inlineStr">
        <is>
          <t>GUF</t>
        </is>
      </c>
      <c r="B60" s="16" t="inlineStr">
        <is>
          <t>French Guiana</t>
        </is>
      </c>
      <c r="C60" s="16" t="n">
        <v>123899</v>
      </c>
      <c r="D60" s="16" t="n">
        <v>95450</v>
      </c>
      <c r="E60" s="16" t="n">
        <v>36401</v>
      </c>
      <c r="F60" s="16" t="n">
        <v>17495</v>
      </c>
      <c r="G60" s="16" t="n">
        <v>17605</v>
      </c>
      <c r="H60" s="16" t="n">
        <v>13043</v>
      </c>
      <c r="I60" s="16" t="n">
        <v>17941</v>
      </c>
      <c r="J60" s="16" t="n">
        <v>20767</v>
      </c>
      <c r="K60" s="16" t="n">
        <v>4086</v>
      </c>
      <c r="L60" s="16" t="n">
        <v>1238</v>
      </c>
      <c r="M60" s="16">
        <f>SUM(C60:L60)</f>
        <v/>
      </c>
    </row>
    <row r="61">
      <c r="A61" s="16" t="inlineStr">
        <is>
          <t>GAB</t>
        </is>
      </c>
      <c r="B61" s="16" t="inlineStr">
        <is>
          <t>Gabon</t>
        </is>
      </c>
      <c r="C61" s="16" t="n">
        <v>1803923</v>
      </c>
      <c r="D61" s="16" t="n">
        <v>411494</v>
      </c>
      <c r="E61" s="16" t="n">
        <v>162446</v>
      </c>
      <c r="F61" s="16" t="n">
        <v>141752</v>
      </c>
      <c r="G61" s="16" t="n">
        <v>75993</v>
      </c>
      <c r="H61" s="16" t="n">
        <v>154581</v>
      </c>
      <c r="I61" s="16" t="n">
        <v>82469</v>
      </c>
      <c r="J61" s="16" t="n">
        <v>78372</v>
      </c>
      <c r="K61" s="16" t="n">
        <v>63471</v>
      </c>
      <c r="L61" s="16" t="n">
        <v>43184</v>
      </c>
      <c r="M61" s="16">
        <f>SUM(C61:L61)</f>
        <v/>
      </c>
    </row>
    <row r="62">
      <c r="A62" s="16" t="inlineStr">
        <is>
          <t>GMB</t>
        </is>
      </c>
      <c r="B62" s="16" t="inlineStr">
        <is>
          <t>Gambia (the)</t>
        </is>
      </c>
      <c r="C62" s="16" t="n">
        <v>1199753</v>
      </c>
      <c r="D62" s="16" t="n">
        <v>400150</v>
      </c>
      <c r="E62" s="16" t="n">
        <v>120696</v>
      </c>
      <c r="F62" s="16" t="n">
        <v>220615</v>
      </c>
      <c r="G62" s="16" t="n">
        <v>64673</v>
      </c>
      <c r="H62" s="16" t="n">
        <v>104945</v>
      </c>
      <c r="I62" s="16" t="n">
        <v>117708</v>
      </c>
      <c r="J62" s="16" t="n">
        <v>60435</v>
      </c>
      <c r="K62" s="16" t="n">
        <v>66290</v>
      </c>
      <c r="L62" s="16" t="n">
        <v>37663</v>
      </c>
      <c r="M62" s="16">
        <f>SUM(C62:L62)</f>
        <v/>
      </c>
    </row>
    <row r="63">
      <c r="A63" s="16" t="inlineStr">
        <is>
          <t>GEO</t>
        </is>
      </c>
      <c r="B63" s="16" t="inlineStr">
        <is>
          <t>Georgia</t>
        </is>
      </c>
      <c r="C63" s="16" t="n">
        <v>1827898</v>
      </c>
      <c r="D63" s="16" t="n">
        <v>405582</v>
      </c>
      <c r="E63" s="16" t="n">
        <v>323092</v>
      </c>
      <c r="F63" s="16" t="n">
        <v>333539</v>
      </c>
      <c r="G63" s="16" t="n">
        <v>185076</v>
      </c>
      <c r="H63" s="16" t="n">
        <v>214618</v>
      </c>
      <c r="I63" s="16" t="n">
        <v>129391</v>
      </c>
      <c r="J63" s="16" t="n">
        <v>145944</v>
      </c>
      <c r="K63" s="16" t="n">
        <v>104014</v>
      </c>
      <c r="L63" s="16" t="n">
        <v>41857</v>
      </c>
      <c r="M63" s="16">
        <f>SUM(C63:L63)</f>
        <v/>
      </c>
    </row>
    <row r="64">
      <c r="A64" s="16" t="inlineStr">
        <is>
          <t>DEU</t>
        </is>
      </c>
      <c r="B64" s="16" t="inlineStr">
        <is>
          <t>Germany</t>
        </is>
      </c>
      <c r="C64" s="16" t="n">
        <v>18187323</v>
      </c>
      <c r="D64" s="16" t="n">
        <v>5950413</v>
      </c>
      <c r="E64" s="16" t="n">
        <v>10177279</v>
      </c>
      <c r="F64" s="16" t="n">
        <v>7867438</v>
      </c>
      <c r="G64" s="16" t="n">
        <v>8960697</v>
      </c>
      <c r="H64" s="16" t="n">
        <v>6663829</v>
      </c>
      <c r="I64" s="16" t="n">
        <v>5881361</v>
      </c>
      <c r="J64" s="16" t="n">
        <v>5294231</v>
      </c>
      <c r="K64" s="16" t="n">
        <v>4742870</v>
      </c>
      <c r="L64" s="16" t="n">
        <v>4613182</v>
      </c>
      <c r="M64" s="16">
        <f>SUM(C64:L64)</f>
        <v/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12056723</v>
      </c>
      <c r="D65" s="16" t="n">
        <v>3473733</v>
      </c>
      <c r="E65" s="16" t="n">
        <v>2339165</v>
      </c>
      <c r="F65" s="16" t="n">
        <v>2432769</v>
      </c>
      <c r="G65" s="16" t="n">
        <v>1900859</v>
      </c>
      <c r="H65" s="16" t="n">
        <v>2369462</v>
      </c>
      <c r="I65" s="16" t="n">
        <v>2115903</v>
      </c>
      <c r="J65" s="16" t="n">
        <v>2162205</v>
      </c>
      <c r="K65" s="16" t="n">
        <v>2292407</v>
      </c>
      <c r="L65" s="16" t="n">
        <v>1767145</v>
      </c>
      <c r="M65" s="16">
        <f>SUM(C65:L65)</f>
        <v/>
      </c>
    </row>
    <row r="66">
      <c r="A66" s="16" t="inlineStr">
        <is>
          <t>GRC</t>
        </is>
      </c>
      <c r="B66" s="16" t="inlineStr">
        <is>
          <t>Greece</t>
        </is>
      </c>
      <c r="C66" s="16" t="n">
        <v>5589793</v>
      </c>
      <c r="D66" s="16" t="n">
        <v>188870</v>
      </c>
      <c r="E66" s="16" t="n">
        <v>623264</v>
      </c>
      <c r="F66" s="16" t="n">
        <v>924023</v>
      </c>
      <c r="G66" s="16" t="n">
        <v>718693</v>
      </c>
      <c r="H66" s="16" t="n">
        <v>181013</v>
      </c>
      <c r="I66" s="16" t="n">
        <v>934274</v>
      </c>
      <c r="J66" s="16" t="n">
        <v>541494</v>
      </c>
      <c r="K66" s="16" t="n">
        <v>519823</v>
      </c>
      <c r="L66" s="16" t="n">
        <v>276707</v>
      </c>
      <c r="M66" s="16">
        <f>SUM(C66:L66)</f>
        <v/>
      </c>
    </row>
    <row r="67">
      <c r="A67" s="16" t="inlineStr">
        <is>
          <t>GRD</t>
        </is>
      </c>
      <c r="B67" s="16" t="inlineStr">
        <is>
          <t>Grenada</t>
        </is>
      </c>
      <c r="C67" s="16" t="n">
        <v>32531</v>
      </c>
      <c r="D67" s="16" t="n">
        <v>13254</v>
      </c>
      <c r="E67" s="16" t="n">
        <v>0</v>
      </c>
      <c r="F67" s="16" t="n">
        <v>24289</v>
      </c>
      <c r="G67" s="16" t="n">
        <v>0</v>
      </c>
      <c r="H67" s="16" t="n">
        <v>10086</v>
      </c>
      <c r="I67" s="16" t="n">
        <v>6697</v>
      </c>
      <c r="J67" s="16" t="n">
        <v>0</v>
      </c>
      <c r="K67" s="16" t="n">
        <v>4065</v>
      </c>
      <c r="L67" s="16" t="n">
        <v>3793</v>
      </c>
      <c r="M67" s="16">
        <f>SUM(C67:L67)</f>
        <v/>
      </c>
    </row>
    <row r="68">
      <c r="A68" s="16" t="inlineStr">
        <is>
          <t>GLP</t>
        </is>
      </c>
      <c r="B68" s="16" t="inlineStr">
        <is>
          <t>Guadeloupe</t>
        </is>
      </c>
      <c r="C68" s="16" t="n">
        <v>110521</v>
      </c>
      <c r="D68" s="16" t="n">
        <v>61196</v>
      </c>
      <c r="E68" s="16" t="n">
        <v>50386</v>
      </c>
      <c r="F68" s="16" t="n">
        <v>48169</v>
      </c>
      <c r="G68" s="16" t="n">
        <v>19414</v>
      </c>
      <c r="H68" s="16" t="n">
        <v>64591</v>
      </c>
      <c r="I68" s="16" t="n">
        <v>12236</v>
      </c>
      <c r="J68" s="16" t="n">
        <v>20666</v>
      </c>
      <c r="K68" s="16" t="n">
        <v>12935</v>
      </c>
      <c r="L68" s="16" t="n">
        <v>9325</v>
      </c>
      <c r="M68" s="16">
        <f>SUM(C68:L68)</f>
        <v/>
      </c>
    </row>
    <row r="69">
      <c r="A69" s="16" t="inlineStr">
        <is>
          <t>GTM</t>
        </is>
      </c>
      <c r="B69" s="16" t="inlineStr">
        <is>
          <t>Guatemala</t>
        </is>
      </c>
      <c r="C69" s="16" t="n">
        <v>3063142</v>
      </c>
      <c r="D69" s="16" t="n">
        <v>1888537</v>
      </c>
      <c r="E69" s="16" t="n">
        <v>1944609</v>
      </c>
      <c r="F69" s="16" t="n">
        <v>1652215</v>
      </c>
      <c r="G69" s="16" t="n">
        <v>2005368</v>
      </c>
      <c r="H69" s="16" t="n">
        <v>1593439</v>
      </c>
      <c r="I69" s="16" t="n">
        <v>1589539</v>
      </c>
      <c r="J69" s="16" t="n">
        <v>1455767</v>
      </c>
      <c r="K69" s="16" t="n">
        <v>1483695</v>
      </c>
      <c r="L69" s="16" t="n">
        <v>1588024</v>
      </c>
      <c r="M69" s="16">
        <f>SUM(C69:L69)</f>
        <v/>
      </c>
    </row>
    <row r="70">
      <c r="A70" s="16" t="inlineStr">
        <is>
          <t>GIN</t>
        </is>
      </c>
      <c r="B70" s="16" t="inlineStr">
        <is>
          <t>Guinea</t>
        </is>
      </c>
      <c r="C70" s="16" t="n">
        <v>3472750</v>
      </c>
      <c r="D70" s="16" t="n">
        <v>673352</v>
      </c>
      <c r="E70" s="16" t="n">
        <v>954065</v>
      </c>
      <c r="F70" s="16" t="n">
        <v>1983434</v>
      </c>
      <c r="G70" s="16" t="n">
        <v>552947</v>
      </c>
      <c r="H70" s="16" t="n">
        <v>844269</v>
      </c>
      <c r="I70" s="16" t="n">
        <v>1160380</v>
      </c>
      <c r="J70" s="16" t="n">
        <v>1089309</v>
      </c>
      <c r="K70" s="16" t="n">
        <v>724522</v>
      </c>
      <c r="L70" s="16" t="n">
        <v>893243</v>
      </c>
      <c r="M70" s="16">
        <f>SUM(C70:L70)</f>
        <v/>
      </c>
    </row>
    <row r="71">
      <c r="A71" s="16" t="inlineStr">
        <is>
          <t>GNB</t>
        </is>
      </c>
      <c r="B71" s="16" t="inlineStr">
        <is>
          <t>Guinea-Bissau</t>
        </is>
      </c>
      <c r="C71" s="16" t="n">
        <v>679846</v>
      </c>
      <c r="D71" s="16" t="n">
        <v>170173</v>
      </c>
      <c r="E71" s="16" t="n">
        <v>146221</v>
      </c>
      <c r="F71" s="16" t="n">
        <v>195354</v>
      </c>
      <c r="G71" s="16" t="n">
        <v>197635</v>
      </c>
      <c r="H71" s="16" t="n">
        <v>145408</v>
      </c>
      <c r="I71" s="16" t="n">
        <v>132099</v>
      </c>
      <c r="J71" s="16" t="n">
        <v>60673</v>
      </c>
      <c r="K71" s="16" t="n">
        <v>74145</v>
      </c>
      <c r="L71" s="16" t="n">
        <v>49878</v>
      </c>
      <c r="M71" s="16">
        <f>SUM(C71:L71)</f>
        <v/>
      </c>
    </row>
    <row r="72">
      <c r="A72" s="16" t="inlineStr">
        <is>
          <t>GUY</t>
        </is>
      </c>
      <c r="B72" s="16" t="inlineStr">
        <is>
          <t>Guyana</t>
        </is>
      </c>
      <c r="C72" s="16" t="n">
        <v>235434</v>
      </c>
      <c r="D72" s="16" t="n">
        <v>101571</v>
      </c>
      <c r="E72" s="16" t="n">
        <v>90808</v>
      </c>
      <c r="F72" s="16" t="n">
        <v>87328</v>
      </c>
      <c r="G72" s="16" t="n">
        <v>39573</v>
      </c>
      <c r="H72" s="16" t="n">
        <v>42132</v>
      </c>
      <c r="I72" s="16" t="n">
        <v>47748</v>
      </c>
      <c r="J72" s="16" t="n">
        <v>36519</v>
      </c>
      <c r="K72" s="16" t="n">
        <v>22515</v>
      </c>
      <c r="L72" s="16" t="n">
        <v>15794</v>
      </c>
      <c r="M72" s="16">
        <f>SUM(C72:L72)</f>
        <v/>
      </c>
    </row>
    <row r="73">
      <c r="A73" s="16" t="inlineStr">
        <is>
          <t>HTI</t>
        </is>
      </c>
      <c r="B73" s="16" t="inlineStr">
        <is>
          <t>Haiti</t>
        </is>
      </c>
      <c r="C73" s="16" t="n">
        <v>4312172</v>
      </c>
      <c r="D73" s="16" t="n">
        <v>2109019</v>
      </c>
      <c r="E73" s="16" t="n">
        <v>1684310</v>
      </c>
      <c r="F73" s="16" t="n">
        <v>1281520</v>
      </c>
      <c r="G73" s="16" t="n">
        <v>578767</v>
      </c>
      <c r="H73" s="16" t="n">
        <v>577716</v>
      </c>
      <c r="I73" s="16" t="n">
        <v>1541244</v>
      </c>
      <c r="J73" s="16" t="n">
        <v>959584</v>
      </c>
      <c r="K73" s="16" t="n">
        <v>853354</v>
      </c>
      <c r="L73" s="16" t="n">
        <v>629684</v>
      </c>
      <c r="M73" s="16">
        <f>SUM(C73:L73)</f>
        <v/>
      </c>
    </row>
    <row r="74">
      <c r="A74" s="16" t="inlineStr">
        <is>
          <t>HND</t>
        </is>
      </c>
      <c r="B74" s="16" t="inlineStr">
        <is>
          <t>Honduras</t>
        </is>
      </c>
      <c r="C74" s="16" t="n">
        <v>4157740</v>
      </c>
      <c r="D74" s="16" t="n">
        <v>864602</v>
      </c>
      <c r="E74" s="16" t="n">
        <v>605342</v>
      </c>
      <c r="F74" s="16" t="n">
        <v>652160</v>
      </c>
      <c r="G74" s="16" t="n">
        <v>848994</v>
      </c>
      <c r="H74" s="16" t="n">
        <v>437675</v>
      </c>
      <c r="I74" s="16" t="n">
        <v>668229</v>
      </c>
      <c r="J74" s="16" t="n">
        <v>434368</v>
      </c>
      <c r="K74" s="16" t="n">
        <v>380697</v>
      </c>
      <c r="L74" s="16" t="n">
        <v>498751</v>
      </c>
      <c r="M74" s="16">
        <f>SUM(C74:L74)</f>
        <v/>
      </c>
    </row>
    <row r="75">
      <c r="A75" s="16" t="inlineStr">
        <is>
          <t>HKG</t>
        </is>
      </c>
      <c r="B75" s="16" t="inlineStr">
        <is>
          <t>Hong Kong</t>
        </is>
      </c>
      <c r="C75" s="16" t="n">
        <v>1100391</v>
      </c>
      <c r="D75" s="16" t="n">
        <v>820622</v>
      </c>
      <c r="E75" s="16" t="n">
        <v>768629</v>
      </c>
      <c r="F75" s="16" t="n">
        <v>229500</v>
      </c>
      <c r="G75" s="16" t="n">
        <v>598372</v>
      </c>
      <c r="H75" s="16" t="n">
        <v>1352909</v>
      </c>
      <c r="I75" s="16" t="n">
        <v>457126</v>
      </c>
      <c r="J75" s="16" t="n">
        <v>480537</v>
      </c>
      <c r="K75" s="16" t="n">
        <v>892382</v>
      </c>
      <c r="L75" s="16" t="n">
        <v>396709</v>
      </c>
      <c r="M75" s="16">
        <f>SUM(C75:L75)</f>
        <v/>
      </c>
    </row>
    <row r="76">
      <c r="A76" s="16" t="inlineStr">
        <is>
          <t>HUN</t>
        </is>
      </c>
      <c r="B76" s="16" t="inlineStr">
        <is>
          <t>Hungary</t>
        </is>
      </c>
      <c r="C76" s="16" t="n">
        <v>3899933</v>
      </c>
      <c r="D76" s="16" t="n">
        <v>1007225</v>
      </c>
      <c r="E76" s="16" t="n">
        <v>913471</v>
      </c>
      <c r="F76" s="16" t="n">
        <v>798613</v>
      </c>
      <c r="G76" s="16" t="n">
        <v>620535</v>
      </c>
      <c r="H76" s="16" t="n">
        <v>599162</v>
      </c>
      <c r="I76" s="16" t="n">
        <v>438188</v>
      </c>
      <c r="J76" s="16" t="n">
        <v>437944</v>
      </c>
      <c r="K76" s="16" t="n">
        <v>387364</v>
      </c>
      <c r="L76" s="16" t="n">
        <v>267299</v>
      </c>
      <c r="M76" s="16">
        <f>SUM(C76:L76)</f>
        <v/>
      </c>
    </row>
    <row r="77">
      <c r="A77" s="16" t="inlineStr">
        <is>
          <t>ISL</t>
        </is>
      </c>
      <c r="B77" s="16" t="inlineStr">
        <is>
          <t>Iceland</t>
        </is>
      </c>
      <c r="C77" s="16" t="n">
        <v>262458</v>
      </c>
      <c r="D77" s="16" t="n">
        <v>23178</v>
      </c>
      <c r="E77" s="16" t="n">
        <v>12915</v>
      </c>
      <c r="F77" s="16" t="n">
        <v>7603</v>
      </c>
      <c r="G77" s="16" t="n">
        <v>12626</v>
      </c>
      <c r="H77" s="16" t="n">
        <v>5330</v>
      </c>
      <c r="I77" s="16" t="n">
        <v>5418</v>
      </c>
      <c r="J77" s="16" t="n">
        <v>4089</v>
      </c>
      <c r="K77" s="16" t="n">
        <v>2191</v>
      </c>
      <c r="L77" s="16" t="n">
        <v>2049</v>
      </c>
      <c r="M77" s="16">
        <f>SUM(C77:L77)</f>
        <v/>
      </c>
    </row>
    <row r="78">
      <c r="A78" s="16" t="inlineStr">
        <is>
          <t>IND</t>
        </is>
      </c>
      <c r="B78" s="16" t="inlineStr">
        <is>
          <t>India</t>
        </is>
      </c>
      <c r="C78" s="16" t="n">
        <v>436688284</v>
      </c>
      <c r="D78" s="16" t="n">
        <v>242684990</v>
      </c>
      <c r="E78" s="16" t="n">
        <v>170333164</v>
      </c>
      <c r="F78" s="16" t="n">
        <v>121938466</v>
      </c>
      <c r="G78" s="16" t="n">
        <v>103279002</v>
      </c>
      <c r="H78" s="16" t="n">
        <v>85197669</v>
      </c>
      <c r="I78" s="16" t="n">
        <v>77543591</v>
      </c>
      <c r="J78" s="16" t="n">
        <v>71196490</v>
      </c>
      <c r="K78" s="16" t="n">
        <v>66097222</v>
      </c>
      <c r="L78" s="16" t="n">
        <v>32286110</v>
      </c>
      <c r="M78" s="16">
        <f>SUM(C78:L78)</f>
        <v/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58847708</v>
      </c>
      <c r="D79" s="16" t="n">
        <v>52470064</v>
      </c>
      <c r="E79" s="16" t="n">
        <v>54156047</v>
      </c>
      <c r="F79" s="16" t="n">
        <v>30070155</v>
      </c>
      <c r="G79" s="16" t="n">
        <v>18396048</v>
      </c>
      <c r="H79" s="16" t="n">
        <v>17449083</v>
      </c>
      <c r="I79" s="16" t="n">
        <v>15171767</v>
      </c>
      <c r="J79" s="16" t="n">
        <v>13447414</v>
      </c>
      <c r="K79" s="16" t="n">
        <v>12356499</v>
      </c>
      <c r="L79" s="16" t="n">
        <v>7281124</v>
      </c>
      <c r="M79" s="16">
        <f>SUM(C79:L79)</f>
        <v/>
      </c>
    </row>
    <row r="80">
      <c r="A80" s="16" t="inlineStr">
        <is>
          <t>IRN</t>
        </is>
      </c>
      <c r="B80" s="16" t="inlineStr">
        <is>
          <t>Iran (Islamic Republic of)</t>
        </is>
      </c>
      <c r="C80" s="16" t="n">
        <v>18162525</v>
      </c>
      <c r="D80" s="16" t="n">
        <v>18196187</v>
      </c>
      <c r="E80" s="16" t="n">
        <v>9496923</v>
      </c>
      <c r="F80" s="16" t="n">
        <v>6483025</v>
      </c>
      <c r="G80" s="16" t="n">
        <v>6666050</v>
      </c>
      <c r="H80" s="16" t="n">
        <v>5219124</v>
      </c>
      <c r="I80" s="16" t="n">
        <v>3730143</v>
      </c>
      <c r="J80" s="16" t="n">
        <v>4561474</v>
      </c>
      <c r="K80" s="16" t="n">
        <v>4978993</v>
      </c>
      <c r="L80" s="16" t="n">
        <v>2988883</v>
      </c>
      <c r="M80" s="16">
        <f>SUM(C80:L80)</f>
        <v/>
      </c>
    </row>
    <row r="81">
      <c r="A81" s="16" t="inlineStr">
        <is>
          <t>IRQ</t>
        </is>
      </c>
      <c r="B81" s="16" t="inlineStr">
        <is>
          <t>Iraq</t>
        </is>
      </c>
      <c r="C81" s="16" t="n">
        <v>13540495</v>
      </c>
      <c r="D81" s="16" t="n">
        <v>8789177</v>
      </c>
      <c r="E81" s="16" t="n">
        <v>4385965</v>
      </c>
      <c r="F81" s="16" t="n">
        <v>4311562</v>
      </c>
      <c r="G81" s="16" t="n">
        <v>3774254</v>
      </c>
      <c r="H81" s="16" t="n">
        <v>3238881</v>
      </c>
      <c r="I81" s="16" t="n">
        <v>1940080</v>
      </c>
      <c r="J81" s="16" t="n">
        <v>1696424</v>
      </c>
      <c r="K81" s="16" t="n">
        <v>1992332</v>
      </c>
      <c r="L81" s="16" t="n">
        <v>825728</v>
      </c>
      <c r="M81" s="16">
        <f>SUM(C81:L81)</f>
        <v/>
      </c>
    </row>
    <row r="82">
      <c r="A82" s="16" t="inlineStr">
        <is>
          <t>IRL</t>
        </is>
      </c>
      <c r="B82" s="16" t="inlineStr">
        <is>
          <t>Ireland</t>
        </is>
      </c>
      <c r="C82" s="16" t="n">
        <v>1900576</v>
      </c>
      <c r="D82" s="16" t="n">
        <v>430826</v>
      </c>
      <c r="E82" s="16" t="n">
        <v>991467</v>
      </c>
      <c r="F82" s="16" t="n">
        <v>246516</v>
      </c>
      <c r="G82" s="16" t="n">
        <v>263593</v>
      </c>
      <c r="H82" s="16" t="n">
        <v>194915</v>
      </c>
      <c r="I82" s="16" t="n">
        <v>430108</v>
      </c>
      <c r="J82" s="16" t="n">
        <v>260451</v>
      </c>
      <c r="K82" s="16" t="n">
        <v>479714</v>
      </c>
      <c r="L82" s="16" t="n">
        <v>264588</v>
      </c>
      <c r="M82" s="16">
        <f>SUM(C82:L82)</f>
        <v/>
      </c>
    </row>
    <row r="83">
      <c r="A83" s="16" t="inlineStr">
        <is>
          <t>IMN</t>
        </is>
      </c>
      <c r="B83" s="16" t="inlineStr">
        <is>
          <t>Isle of Man</t>
        </is>
      </c>
      <c r="C83" s="16" t="n">
        <v>41492</v>
      </c>
      <c r="D83" s="16" t="n">
        <v>4542</v>
      </c>
      <c r="E83" s="16" t="n">
        <v>3327</v>
      </c>
      <c r="F83" s="16" t="n">
        <v>18539</v>
      </c>
      <c r="G83" s="16" t="n">
        <v>4587</v>
      </c>
      <c r="H83" s="16" t="n">
        <v>3557</v>
      </c>
      <c r="I83" s="16" t="n">
        <v>5384</v>
      </c>
      <c r="J83" s="16" t="n">
        <v>2466</v>
      </c>
      <c r="K83" s="16" t="n">
        <v>2187</v>
      </c>
      <c r="L83" s="16" t="n">
        <v>4113</v>
      </c>
      <c r="M83" s="16">
        <f>SUM(C83:L83)</f>
        <v/>
      </c>
    </row>
    <row r="84">
      <c r="A84" s="16" t="inlineStr">
        <is>
          <t>ISR</t>
        </is>
      </c>
      <c r="B84" s="16" t="inlineStr">
        <is>
          <t>Israel</t>
        </is>
      </c>
      <c r="C84" s="16" t="n">
        <v>1448695</v>
      </c>
      <c r="D84" s="16" t="n">
        <v>1200958</v>
      </c>
      <c r="E84" s="16" t="n">
        <v>0</v>
      </c>
      <c r="F84" s="16" t="n">
        <v>2412443</v>
      </c>
      <c r="G84" s="16" t="n">
        <v>0</v>
      </c>
      <c r="H84" s="16" t="n">
        <v>1012860</v>
      </c>
      <c r="I84" s="16" t="n">
        <v>1507850</v>
      </c>
      <c r="J84" s="16" t="n">
        <v>0</v>
      </c>
      <c r="K84" s="16" t="n">
        <v>1256413</v>
      </c>
      <c r="L84" s="16" t="n">
        <v>44506</v>
      </c>
      <c r="M84" s="16">
        <f>SUM(C84:L84)</f>
        <v/>
      </c>
    </row>
    <row r="85">
      <c r="A85" s="16" t="inlineStr">
        <is>
          <t>ITA</t>
        </is>
      </c>
      <c r="B85" s="16" t="inlineStr">
        <is>
          <t>Italy</t>
        </is>
      </c>
      <c r="C85" s="16" t="n">
        <v>15143868</v>
      </c>
      <c r="D85" s="16" t="n">
        <v>9961675</v>
      </c>
      <c r="E85" s="16" t="n">
        <v>8708972</v>
      </c>
      <c r="F85" s="16" t="n">
        <v>6219847</v>
      </c>
      <c r="G85" s="16" t="n">
        <v>4041221</v>
      </c>
      <c r="H85" s="16" t="n">
        <v>3903582</v>
      </c>
      <c r="I85" s="16" t="n">
        <v>3932796</v>
      </c>
      <c r="J85" s="16" t="n">
        <v>5141989</v>
      </c>
      <c r="K85" s="16" t="n">
        <v>2575915</v>
      </c>
      <c r="L85" s="16" t="n">
        <v>1952824</v>
      </c>
      <c r="M85" s="16">
        <f>SUM(C85:L85)</f>
        <v/>
      </c>
    </row>
    <row r="86">
      <c r="A86" s="16" t="inlineStr">
        <is>
          <t>JAM</t>
        </is>
      </c>
      <c r="B86" s="16" t="inlineStr">
        <is>
          <t>Jamaica</t>
        </is>
      </c>
      <c r="C86" s="16" t="n">
        <v>647081</v>
      </c>
      <c r="D86" s="16" t="n">
        <v>541268</v>
      </c>
      <c r="E86" s="16" t="n">
        <v>184186</v>
      </c>
      <c r="F86" s="16" t="n">
        <v>445152</v>
      </c>
      <c r="G86" s="16" t="n">
        <v>145694</v>
      </c>
      <c r="H86" s="16" t="n">
        <v>110731</v>
      </c>
      <c r="I86" s="16" t="n">
        <v>238784</v>
      </c>
      <c r="J86" s="16" t="n">
        <v>153020</v>
      </c>
      <c r="K86" s="16" t="n">
        <v>93450</v>
      </c>
      <c r="L86" s="16" t="n">
        <v>152463</v>
      </c>
      <c r="M86" s="16">
        <f>SUM(C86:L86)</f>
        <v/>
      </c>
    </row>
    <row r="87">
      <c r="A87" s="16" t="inlineStr">
        <is>
          <t>JPN</t>
        </is>
      </c>
      <c r="B87" s="16" t="inlineStr">
        <is>
          <t>Japan</t>
        </is>
      </c>
      <c r="C87" s="16" t="n">
        <v>48232917</v>
      </c>
      <c r="D87" s="16" t="n">
        <v>24580846</v>
      </c>
      <c r="E87" s="16" t="n">
        <v>16301116</v>
      </c>
      <c r="F87" s="16" t="n">
        <v>11079160</v>
      </c>
      <c r="G87" s="16" t="n">
        <v>9302574</v>
      </c>
      <c r="H87" s="16" t="n">
        <v>6518749</v>
      </c>
      <c r="I87" s="16" t="n">
        <v>4728197</v>
      </c>
      <c r="J87" s="16" t="n">
        <v>3428734</v>
      </c>
      <c r="K87" s="16" t="n">
        <v>1804310</v>
      </c>
      <c r="L87" s="16" t="n">
        <v>821071</v>
      </c>
      <c r="M87" s="16">
        <f>SUM(C87:L87)</f>
        <v/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2686757</v>
      </c>
      <c r="D88" s="16" t="n">
        <v>1557821</v>
      </c>
      <c r="E88" s="16" t="n">
        <v>965795</v>
      </c>
      <c r="F88" s="16" t="n">
        <v>297918</v>
      </c>
      <c r="G88" s="16" t="n">
        <v>552186</v>
      </c>
      <c r="H88" s="16" t="n">
        <v>362521</v>
      </c>
      <c r="I88" s="16" t="n">
        <v>243295</v>
      </c>
      <c r="J88" s="16" t="n">
        <v>235455</v>
      </c>
      <c r="K88" s="16" t="n">
        <v>69274</v>
      </c>
      <c r="L88" s="16" t="n">
        <v>170967</v>
      </c>
      <c r="M88" s="16">
        <f>SUM(C88:L88)</f>
        <v/>
      </c>
    </row>
    <row r="89">
      <c r="A89" s="16" t="inlineStr">
        <is>
          <t>KAZ</t>
        </is>
      </c>
      <c r="B89" s="16" t="inlineStr">
        <is>
          <t>Kazakhstan</t>
        </is>
      </c>
      <c r="C89" s="16" t="n">
        <v>9066803</v>
      </c>
      <c r="D89" s="16" t="n">
        <v>3545776</v>
      </c>
      <c r="E89" s="16" t="n">
        <v>1555814</v>
      </c>
      <c r="F89" s="16" t="n">
        <v>924964</v>
      </c>
      <c r="G89" s="16" t="n">
        <v>675385</v>
      </c>
      <c r="H89" s="16" t="n">
        <v>620103</v>
      </c>
      <c r="I89" s="16" t="n">
        <v>723458</v>
      </c>
      <c r="J89" s="16" t="n">
        <v>488271</v>
      </c>
      <c r="K89" s="16" t="n">
        <v>469646</v>
      </c>
      <c r="L89" s="16" t="n">
        <v>337818</v>
      </c>
      <c r="M89" s="16">
        <f>SUM(C89:L89)</f>
        <v/>
      </c>
    </row>
    <row r="90">
      <c r="A90" s="16" t="inlineStr">
        <is>
          <t>KEN</t>
        </is>
      </c>
      <c r="B90" s="16" t="inlineStr">
        <is>
          <t>Kenya</t>
        </is>
      </c>
      <c r="C90" s="16" t="n">
        <v>7399561</v>
      </c>
      <c r="D90" s="16" t="n">
        <v>5272307</v>
      </c>
      <c r="E90" s="16" t="n">
        <v>5422396</v>
      </c>
      <c r="F90" s="16" t="n">
        <v>5356850</v>
      </c>
      <c r="G90" s="16" t="n">
        <v>5197588</v>
      </c>
      <c r="H90" s="16" t="n">
        <v>4965970</v>
      </c>
      <c r="I90" s="16" t="n">
        <v>5061841</v>
      </c>
      <c r="J90" s="16" t="n">
        <v>6161664</v>
      </c>
      <c r="K90" s="16" t="n">
        <v>6012335</v>
      </c>
      <c r="L90" s="16" t="n">
        <v>4323337</v>
      </c>
      <c r="M90" s="16">
        <f>SUM(C90:L90)</f>
        <v/>
      </c>
    </row>
    <row r="91">
      <c r="A91" s="16" t="inlineStr">
        <is>
          <t>PRK</t>
        </is>
      </c>
      <c r="B91" s="16" t="inlineStr">
        <is>
          <t>Korea (the Democratic People's Republic of)</t>
        </is>
      </c>
      <c r="C91" s="16" t="n">
        <v>6294371</v>
      </c>
      <c r="D91" s="16" t="n">
        <v>3417533</v>
      </c>
      <c r="E91" s="16" t="n">
        <v>2519511</v>
      </c>
      <c r="F91" s="16" t="n">
        <v>2310686</v>
      </c>
      <c r="G91" s="16" t="n">
        <v>2214822</v>
      </c>
      <c r="H91" s="16" t="n">
        <v>1948598</v>
      </c>
      <c r="I91" s="16" t="n">
        <v>1545139</v>
      </c>
      <c r="J91" s="16" t="n">
        <v>1303244</v>
      </c>
      <c r="K91" s="16" t="n">
        <v>1038157</v>
      </c>
      <c r="L91" s="16" t="n">
        <v>787330</v>
      </c>
      <c r="M91" s="16">
        <f>SUM(C91:L91)</f>
        <v/>
      </c>
    </row>
    <row r="92">
      <c r="A92" s="16" t="inlineStr">
        <is>
          <t>KOR</t>
        </is>
      </c>
      <c r="B92" s="16" t="inlineStr">
        <is>
          <t>Korea (the Republic of)</t>
        </is>
      </c>
      <c r="C92" s="16" t="n">
        <v>8704883</v>
      </c>
      <c r="D92" s="16" t="n">
        <v>9876084</v>
      </c>
      <c r="E92" s="16" t="n">
        <v>7944479</v>
      </c>
      <c r="F92" s="16" t="n">
        <v>11462091</v>
      </c>
      <c r="G92" s="16" t="n">
        <v>4961513</v>
      </c>
      <c r="H92" s="16" t="n">
        <v>4535722</v>
      </c>
      <c r="I92" s="16" t="n">
        <v>1641713</v>
      </c>
      <c r="J92" s="16" t="n">
        <v>1093529</v>
      </c>
      <c r="K92" s="16" t="n">
        <v>826176</v>
      </c>
      <c r="L92" s="16" t="n">
        <v>583721</v>
      </c>
      <c r="M92" s="16">
        <f>SUM(C92:L92)</f>
        <v/>
      </c>
    </row>
    <row r="93">
      <c r="A93" s="16" t="inlineStr">
        <is>
          <t>KWT</t>
        </is>
      </c>
      <c r="B93" s="16" t="inlineStr">
        <is>
          <t>Kuwait</t>
        </is>
      </c>
      <c r="C93" s="16" t="n">
        <v>660539</v>
      </c>
      <c r="D93" s="16" t="n">
        <v>0</v>
      </c>
      <c r="E93" s="16" t="n">
        <v>351844</v>
      </c>
      <c r="F93" s="16" t="n">
        <v>0</v>
      </c>
      <c r="G93" s="16" t="n">
        <v>378326</v>
      </c>
      <c r="H93" s="16" t="n">
        <v>0</v>
      </c>
      <c r="I93" s="16" t="n">
        <v>1084946</v>
      </c>
      <c r="J93" s="16" t="n">
        <v>0</v>
      </c>
      <c r="K93" s="16" t="n">
        <v>708964</v>
      </c>
      <c r="L93" s="16" t="n">
        <v>359992</v>
      </c>
      <c r="M93" s="16">
        <f>SUM(C93:L93)</f>
        <v/>
      </c>
    </row>
    <row r="94">
      <c r="A94" s="16" t="inlineStr">
        <is>
          <t>KGZ</t>
        </is>
      </c>
      <c r="B94" s="16" t="inlineStr">
        <is>
          <t>Kyrgyzstan</t>
        </is>
      </c>
      <c r="C94" s="16" t="n">
        <v>2100972</v>
      </c>
      <c r="D94" s="16" t="n">
        <v>716258</v>
      </c>
      <c r="E94" s="16" t="n">
        <v>506947</v>
      </c>
      <c r="F94" s="16" t="n">
        <v>695533</v>
      </c>
      <c r="G94" s="16" t="n">
        <v>405252</v>
      </c>
      <c r="H94" s="16" t="n">
        <v>275870</v>
      </c>
      <c r="I94" s="16" t="n">
        <v>417060</v>
      </c>
      <c r="J94" s="16" t="n">
        <v>201954</v>
      </c>
      <c r="K94" s="16" t="n">
        <v>193017</v>
      </c>
      <c r="L94" s="16" t="n">
        <v>126830</v>
      </c>
      <c r="M94" s="16">
        <f>SUM(C94:L94)</f>
        <v/>
      </c>
    </row>
    <row r="95">
      <c r="A95" s="16" t="inlineStr">
        <is>
          <t>LAO</t>
        </is>
      </c>
      <c r="B95" s="16" t="inlineStr">
        <is>
          <t>Lao People's Democratic Republic (the)</t>
        </is>
      </c>
      <c r="C95" s="16" t="n">
        <v>1598788</v>
      </c>
      <c r="D95" s="16" t="n">
        <v>1016041</v>
      </c>
      <c r="E95" s="16" t="n">
        <v>1042685</v>
      </c>
      <c r="F95" s="16" t="n">
        <v>653022</v>
      </c>
      <c r="G95" s="16" t="n">
        <v>822456</v>
      </c>
      <c r="H95" s="16" t="n">
        <v>674921</v>
      </c>
      <c r="I95" s="16" t="n">
        <v>688171</v>
      </c>
      <c r="J95" s="16" t="n">
        <v>370962</v>
      </c>
      <c r="K95" s="16" t="n">
        <v>430107</v>
      </c>
      <c r="L95" s="16" t="n">
        <v>286432</v>
      </c>
      <c r="M95" s="16">
        <f>SUM(C95:L95)</f>
        <v/>
      </c>
    </row>
    <row r="96">
      <c r="A96" s="16" t="inlineStr">
        <is>
          <t>LVA</t>
        </is>
      </c>
      <c r="B96" s="16" t="inlineStr">
        <is>
          <t>Latvia</t>
        </is>
      </c>
      <c r="C96" s="16" t="n">
        <v>1310210</v>
      </c>
      <c r="D96" s="16" t="n">
        <v>205505</v>
      </c>
      <c r="E96" s="16" t="n">
        <v>177261</v>
      </c>
      <c r="F96" s="16" t="n">
        <v>122095</v>
      </c>
      <c r="G96" s="16" t="n">
        <v>163065</v>
      </c>
      <c r="H96" s="16" t="n">
        <v>90441</v>
      </c>
      <c r="I96" s="16" t="n">
        <v>139729</v>
      </c>
      <c r="J96" s="16" t="n">
        <v>73869</v>
      </c>
      <c r="K96" s="16" t="n">
        <v>106840</v>
      </c>
      <c r="L96" s="16" t="n">
        <v>86795</v>
      </c>
      <c r="M96" s="16">
        <f>SUM(C96:L96)</f>
        <v/>
      </c>
    </row>
    <row r="97">
      <c r="A97" s="16" t="inlineStr">
        <is>
          <t>LBN</t>
        </is>
      </c>
      <c r="B97" s="16" t="inlineStr">
        <is>
          <t>Lebanon</t>
        </is>
      </c>
      <c r="C97" s="16" t="n">
        <v>3475434</v>
      </c>
      <c r="D97" s="16" t="n">
        <v>2196608</v>
      </c>
      <c r="E97" s="16" t="n">
        <v>989759</v>
      </c>
      <c r="F97" s="16" t="n">
        <v>1167873</v>
      </c>
      <c r="G97" s="16" t="n">
        <v>419868</v>
      </c>
      <c r="H97" s="16" t="n">
        <v>412746</v>
      </c>
      <c r="I97" s="16" t="n">
        <v>223991</v>
      </c>
      <c r="J97" s="16" t="n">
        <v>729352</v>
      </c>
      <c r="K97" s="16" t="n">
        <v>193571</v>
      </c>
      <c r="L97" s="16" t="n">
        <v>119562</v>
      </c>
      <c r="M97" s="16">
        <f>SUM(C97:L97)</f>
        <v/>
      </c>
    </row>
    <row r="98">
      <c r="A98" s="16" t="inlineStr">
        <is>
          <t>LSO</t>
        </is>
      </c>
      <c r="B98" s="16" t="inlineStr">
        <is>
          <t>Lesotho</t>
        </is>
      </c>
      <c r="C98" s="16" t="n">
        <v>279175</v>
      </c>
      <c r="D98" s="16" t="n">
        <v>451695</v>
      </c>
      <c r="E98" s="16" t="n">
        <v>274488</v>
      </c>
      <c r="F98" s="16" t="n">
        <v>173406</v>
      </c>
      <c r="G98" s="16" t="n">
        <v>106688</v>
      </c>
      <c r="H98" s="16" t="n">
        <v>157424</v>
      </c>
      <c r="I98" s="16" t="n">
        <v>118975</v>
      </c>
      <c r="J98" s="16" t="n">
        <v>68052</v>
      </c>
      <c r="K98" s="16" t="n">
        <v>113134</v>
      </c>
      <c r="L98" s="16" t="n">
        <v>125491</v>
      </c>
      <c r="M98" s="16">
        <f>SUM(C98:L98)</f>
        <v/>
      </c>
    </row>
    <row r="99">
      <c r="A99" s="16" t="inlineStr">
        <is>
          <t>LBR</t>
        </is>
      </c>
      <c r="B99" s="16" t="inlineStr">
        <is>
          <t>Liberia</t>
        </is>
      </c>
      <c r="C99" s="16" t="n">
        <v>1729405</v>
      </c>
      <c r="D99" s="16" t="n">
        <v>716722</v>
      </c>
      <c r="E99" s="16" t="n">
        <v>395357</v>
      </c>
      <c r="F99" s="16" t="n">
        <v>272080</v>
      </c>
      <c r="G99" s="16" t="n">
        <v>304910</v>
      </c>
      <c r="H99" s="16" t="n">
        <v>234098</v>
      </c>
      <c r="I99" s="16" t="n">
        <v>224447</v>
      </c>
      <c r="J99" s="16" t="n">
        <v>297999</v>
      </c>
      <c r="K99" s="16" t="n">
        <v>162647</v>
      </c>
      <c r="L99" s="16" t="n">
        <v>148276</v>
      </c>
      <c r="M99" s="16">
        <f>SUM(C99:L99)</f>
        <v/>
      </c>
    </row>
    <row r="100">
      <c r="A100" s="16" t="inlineStr">
        <is>
          <t>LBY</t>
        </is>
      </c>
      <c r="B100" s="16" t="inlineStr">
        <is>
          <t>Libya</t>
        </is>
      </c>
      <c r="C100" s="16" t="n">
        <v>2259132</v>
      </c>
      <c r="D100" s="16" t="n">
        <v>1583475</v>
      </c>
      <c r="E100" s="16" t="n">
        <v>632214</v>
      </c>
      <c r="F100" s="16" t="n">
        <v>602458</v>
      </c>
      <c r="G100" s="16" t="n">
        <v>335330</v>
      </c>
      <c r="H100" s="16" t="n">
        <v>444795</v>
      </c>
      <c r="I100" s="16" t="n">
        <v>365553</v>
      </c>
      <c r="J100" s="16" t="n">
        <v>344429</v>
      </c>
      <c r="K100" s="16" t="n">
        <v>153985</v>
      </c>
      <c r="L100" s="16" t="n">
        <v>184007</v>
      </c>
      <c r="M100" s="16">
        <f>SUM(C100:L100)</f>
        <v/>
      </c>
    </row>
    <row r="101">
      <c r="A101" s="16" t="inlineStr">
        <is>
          <t>LTU</t>
        </is>
      </c>
      <c r="B101" s="16" t="inlineStr">
        <is>
          <t>Lithuania</t>
        </is>
      </c>
      <c r="C101" s="16" t="n">
        <v>1185875</v>
      </c>
      <c r="D101" s="16" t="n">
        <v>413026</v>
      </c>
      <c r="E101" s="16" t="n">
        <v>235736</v>
      </c>
      <c r="F101" s="16" t="n">
        <v>175161</v>
      </c>
      <c r="G101" s="16" t="n">
        <v>149983</v>
      </c>
      <c r="H101" s="16" t="n">
        <v>156014</v>
      </c>
      <c r="I101" s="16" t="n">
        <v>105603</v>
      </c>
      <c r="J101" s="16" t="n">
        <v>109818</v>
      </c>
      <c r="K101" s="16" t="n">
        <v>112308</v>
      </c>
      <c r="L101" s="16" t="n">
        <v>108415</v>
      </c>
      <c r="M101" s="16">
        <f>SUM(C101:L101)</f>
        <v/>
      </c>
    </row>
    <row r="102">
      <c r="A102" s="16" t="inlineStr">
        <is>
          <t>LUX</t>
        </is>
      </c>
      <c r="B102" s="16" t="inlineStr">
        <is>
          <t>Luxembourg</t>
        </is>
      </c>
      <c r="C102" s="16" t="n">
        <v>351102</v>
      </c>
      <c r="D102" s="16" t="n">
        <v>44873</v>
      </c>
      <c r="E102" s="16" t="n">
        <v>22671</v>
      </c>
      <c r="F102" s="16" t="n">
        <v>33225</v>
      </c>
      <c r="G102" s="16" t="n">
        <v>30069</v>
      </c>
      <c r="H102" s="16" t="n">
        <v>31406</v>
      </c>
      <c r="I102" s="16" t="n">
        <v>17600</v>
      </c>
      <c r="J102" s="16" t="n">
        <v>18837</v>
      </c>
      <c r="K102" s="16" t="n">
        <v>5155</v>
      </c>
      <c r="L102" s="16" t="n">
        <v>34019</v>
      </c>
      <c r="M102" s="16">
        <f>SUM(C102:L102)</f>
        <v/>
      </c>
    </row>
    <row r="103">
      <c r="A103" s="16" t="inlineStr">
        <is>
          <t>MDG</t>
        </is>
      </c>
      <c r="B103" s="16" t="inlineStr">
        <is>
          <t>Madagascar</t>
        </is>
      </c>
      <c r="C103" s="16" t="n">
        <v>7318883</v>
      </c>
      <c r="D103" s="16" t="n">
        <v>3236407</v>
      </c>
      <c r="E103" s="16" t="n">
        <v>2450665</v>
      </c>
      <c r="F103" s="16" t="n">
        <v>2434955</v>
      </c>
      <c r="G103" s="16" t="n">
        <v>2054773</v>
      </c>
      <c r="H103" s="16" t="n">
        <v>1854823</v>
      </c>
      <c r="I103" s="16" t="n">
        <v>1865714</v>
      </c>
      <c r="J103" s="16" t="n">
        <v>2452168</v>
      </c>
      <c r="K103" s="16" t="n">
        <v>2276407</v>
      </c>
      <c r="L103" s="16" t="n">
        <v>1844114</v>
      </c>
      <c r="M103" s="16">
        <f>SUM(C103:L103)</f>
        <v/>
      </c>
    </row>
    <row r="104">
      <c r="A104" s="16" t="inlineStr">
        <is>
          <t>MWI</t>
        </is>
      </c>
      <c r="B104" s="16" t="inlineStr">
        <is>
          <t>Malawi</t>
        </is>
      </c>
      <c r="C104" s="16" t="n">
        <v>3063833</v>
      </c>
      <c r="D104" s="16" t="n">
        <v>1873210</v>
      </c>
      <c r="E104" s="16" t="n">
        <v>2233520</v>
      </c>
      <c r="F104" s="16" t="n">
        <v>2135381</v>
      </c>
      <c r="G104" s="16" t="n">
        <v>2153172</v>
      </c>
      <c r="H104" s="16" t="n">
        <v>2119790</v>
      </c>
      <c r="I104" s="16" t="n">
        <v>2059949</v>
      </c>
      <c r="J104" s="16" t="n">
        <v>1612755</v>
      </c>
      <c r="K104" s="16" t="n">
        <v>804804</v>
      </c>
      <c r="L104" s="16" t="n">
        <v>393144</v>
      </c>
      <c r="M104" s="16">
        <f>SUM(C104:L104)</f>
        <v/>
      </c>
    </row>
    <row r="105">
      <c r="A105" s="16" t="inlineStr">
        <is>
          <t>MYS</t>
        </is>
      </c>
      <c r="B105" s="16" t="inlineStr">
        <is>
          <t>Malaysia</t>
        </is>
      </c>
      <c r="C105" s="16" t="n">
        <v>13423124</v>
      </c>
      <c r="D105" s="16" t="n">
        <v>5808310</v>
      </c>
      <c r="E105" s="16" t="n">
        <v>2956020</v>
      </c>
      <c r="F105" s="16" t="n">
        <v>2923467</v>
      </c>
      <c r="G105" s="16" t="n">
        <v>2663318</v>
      </c>
      <c r="H105" s="16" t="n">
        <v>2162470</v>
      </c>
      <c r="I105" s="16" t="n">
        <v>1402762</v>
      </c>
      <c r="J105" s="16" t="n">
        <v>1414174</v>
      </c>
      <c r="K105" s="16" t="n">
        <v>967331</v>
      </c>
      <c r="L105" s="16" t="n">
        <v>704299</v>
      </c>
      <c r="M105" s="16">
        <f>SUM(C105:L105)</f>
        <v/>
      </c>
    </row>
    <row r="106">
      <c r="A106" s="16" t="inlineStr">
        <is>
          <t>MLI</t>
        </is>
      </c>
      <c r="B106" s="16" t="inlineStr">
        <is>
          <t>Mali</t>
        </is>
      </c>
      <c r="C106" s="16" t="n">
        <v>7621397</v>
      </c>
      <c r="D106" s="16" t="n">
        <v>2630212</v>
      </c>
      <c r="E106" s="16" t="n">
        <v>2532343</v>
      </c>
      <c r="F106" s="16" t="n">
        <v>1802208</v>
      </c>
      <c r="G106" s="16" t="n">
        <v>2700200</v>
      </c>
      <c r="H106" s="16" t="n">
        <v>1268949</v>
      </c>
      <c r="I106" s="16" t="n">
        <v>1670669</v>
      </c>
      <c r="J106" s="16" t="n">
        <v>1735601</v>
      </c>
      <c r="K106" s="16" t="n">
        <v>889595</v>
      </c>
      <c r="L106" s="16" t="n">
        <v>414733</v>
      </c>
      <c r="M106" s="16">
        <f>SUM(C106:L106)</f>
        <v/>
      </c>
    </row>
    <row r="107">
      <c r="A107" s="16" t="inlineStr">
        <is>
          <t>MLT</t>
        </is>
      </c>
      <c r="B107" s="16" t="inlineStr">
        <is>
          <t>Malta</t>
        </is>
      </c>
      <c r="C107" s="16" t="n">
        <v>75884</v>
      </c>
      <c r="D107" s="16" t="n">
        <v>60687</v>
      </c>
      <c r="E107" s="16" t="n">
        <v>58352</v>
      </c>
      <c r="F107" s="16" t="n">
        <v>35012</v>
      </c>
      <c r="G107" s="16" t="n">
        <v>45176</v>
      </c>
      <c r="H107" s="16" t="n">
        <v>55288</v>
      </c>
      <c r="I107" s="16" t="n">
        <v>24823</v>
      </c>
      <c r="J107" s="16" t="n">
        <v>35421</v>
      </c>
      <c r="K107" s="16" t="n">
        <v>21585</v>
      </c>
      <c r="L107" s="16" t="n">
        <v>5189</v>
      </c>
      <c r="M107" s="16">
        <f>SUM(C107:L107)</f>
        <v/>
      </c>
    </row>
    <row r="108">
      <c r="A108" s="16" t="inlineStr">
        <is>
          <t>MTQ</t>
        </is>
      </c>
      <c r="B108" s="16" t="inlineStr">
        <is>
          <t>Martinique</t>
        </is>
      </c>
      <c r="C108" s="16" t="n">
        <v>144838</v>
      </c>
      <c r="D108" s="16" t="n">
        <v>72623</v>
      </c>
      <c r="E108" s="16" t="n">
        <v>46510</v>
      </c>
      <c r="F108" s="16" t="n">
        <v>30124</v>
      </c>
      <c r="G108" s="16" t="n">
        <v>39333</v>
      </c>
      <c r="H108" s="16" t="n">
        <v>36011</v>
      </c>
      <c r="I108" s="16" t="n">
        <v>9805</v>
      </c>
      <c r="J108" s="16" t="n">
        <v>12741</v>
      </c>
      <c r="K108" s="16" t="n">
        <v>11495</v>
      </c>
      <c r="L108" s="16" t="n">
        <v>8177</v>
      </c>
      <c r="M108" s="16">
        <f>SUM(C108:L108)</f>
        <v/>
      </c>
    </row>
    <row r="109">
      <c r="A109" s="16" t="inlineStr">
        <is>
          <t>MRT</t>
        </is>
      </c>
      <c r="B109" s="16" t="inlineStr">
        <is>
          <t>Mauritania</t>
        </is>
      </c>
      <c r="C109" s="16" t="n">
        <v>1569451</v>
      </c>
      <c r="D109" s="16" t="n">
        <v>532071</v>
      </c>
      <c r="E109" s="16" t="n">
        <v>302071</v>
      </c>
      <c r="F109" s="16" t="n">
        <v>672473</v>
      </c>
      <c r="G109" s="16" t="n">
        <v>478136</v>
      </c>
      <c r="H109" s="16" t="n">
        <v>437878</v>
      </c>
      <c r="I109" s="16" t="n">
        <v>265186</v>
      </c>
      <c r="J109" s="16" t="n">
        <v>148834</v>
      </c>
      <c r="K109" s="16" t="n">
        <v>43320</v>
      </c>
      <c r="L109" s="16" t="n">
        <v>93582</v>
      </c>
      <c r="M109" s="16">
        <f>SUM(C109:L109)</f>
        <v/>
      </c>
    </row>
    <row r="110">
      <c r="A110" s="16" t="inlineStr">
        <is>
          <t>MUS</t>
        </is>
      </c>
      <c r="B110" s="16" t="inlineStr">
        <is>
          <t>Mauritius</t>
        </is>
      </c>
      <c r="C110" s="16" t="n">
        <v>473335</v>
      </c>
      <c r="D110" s="16" t="n">
        <v>145994</v>
      </c>
      <c r="E110" s="16" t="n">
        <v>107593</v>
      </c>
      <c r="F110" s="16" t="n">
        <v>141527</v>
      </c>
      <c r="G110" s="16" t="n">
        <v>105903</v>
      </c>
      <c r="H110" s="16" t="n">
        <v>90369</v>
      </c>
      <c r="I110" s="16" t="n">
        <v>42599</v>
      </c>
      <c r="J110" s="16" t="n">
        <v>84698</v>
      </c>
      <c r="K110" s="16" t="n">
        <v>66189</v>
      </c>
      <c r="L110" s="16" t="n">
        <v>209</v>
      </c>
      <c r="M110" s="16">
        <f>SUM(C110:L110)</f>
        <v/>
      </c>
    </row>
    <row r="111">
      <c r="A111" s="16" t="inlineStr">
        <is>
          <t>MEX</t>
        </is>
      </c>
      <c r="B111" s="16" t="inlineStr">
        <is>
          <t>Mexico</t>
        </is>
      </c>
      <c r="C111" s="16" t="n">
        <v>66286736</v>
      </c>
      <c r="D111" s="16" t="n">
        <v>18419249</v>
      </c>
      <c r="E111" s="16" t="n">
        <v>11602879</v>
      </c>
      <c r="F111" s="16" t="n">
        <v>10877339</v>
      </c>
      <c r="G111" s="16" t="n">
        <v>8918096</v>
      </c>
      <c r="H111" s="16" t="n">
        <v>8756888</v>
      </c>
      <c r="I111" s="16" t="n">
        <v>6068598</v>
      </c>
      <c r="J111" s="16" t="n">
        <v>5829395</v>
      </c>
      <c r="K111" s="16" t="n">
        <v>3465537</v>
      </c>
      <c r="L111" s="16" t="n">
        <v>1245928</v>
      </c>
      <c r="M111" s="16">
        <f>SUM(C111:L111)</f>
        <v/>
      </c>
    </row>
    <row r="112">
      <c r="A112" s="16" t="inlineStr">
        <is>
          <t>MDA</t>
        </is>
      </c>
      <c r="B112" s="16" t="inlineStr">
        <is>
          <t>Moldova (the Republic of)</t>
        </is>
      </c>
      <c r="C112" s="16" t="n">
        <v>979975</v>
      </c>
      <c r="D112" s="16" t="n">
        <v>634258</v>
      </c>
      <c r="E112" s="16" t="n">
        <v>328447</v>
      </c>
      <c r="F112" s="16" t="n">
        <v>431374</v>
      </c>
      <c r="G112" s="16" t="n">
        <v>221633</v>
      </c>
      <c r="H112" s="16" t="n">
        <v>279421</v>
      </c>
      <c r="I112" s="16" t="n">
        <v>210425</v>
      </c>
      <c r="J112" s="16" t="n">
        <v>175842</v>
      </c>
      <c r="K112" s="16" t="n">
        <v>239168</v>
      </c>
      <c r="L112" s="16" t="n">
        <v>192256</v>
      </c>
      <c r="M112" s="16">
        <f>SUM(C112:L112)</f>
        <v/>
      </c>
    </row>
    <row r="113">
      <c r="A113" s="16" t="inlineStr">
        <is>
          <t>MNG</t>
        </is>
      </c>
      <c r="B113" s="16" t="inlineStr">
        <is>
          <t>Mongolia</t>
        </is>
      </c>
      <c r="C113" s="16" t="n">
        <v>2374455</v>
      </c>
      <c r="D113" s="16" t="n">
        <v>163257</v>
      </c>
      <c r="E113" s="16" t="n">
        <v>104185</v>
      </c>
      <c r="F113" s="16" t="n">
        <v>110403</v>
      </c>
      <c r="G113" s="16" t="n">
        <v>82420</v>
      </c>
      <c r="H113" s="16" t="n">
        <v>77865</v>
      </c>
      <c r="I113" s="16" t="n">
        <v>68576</v>
      </c>
      <c r="J113" s="16" t="n">
        <v>64047</v>
      </c>
      <c r="K113" s="16" t="n">
        <v>56700</v>
      </c>
      <c r="L113" s="16" t="n">
        <v>60508</v>
      </c>
      <c r="M113" s="16">
        <f>SUM(C113:L113)</f>
        <v/>
      </c>
    </row>
    <row r="114">
      <c r="A114" s="16" t="inlineStr">
        <is>
          <t>MNE</t>
        </is>
      </c>
      <c r="B114" s="16" t="inlineStr">
        <is>
          <t>Montenegro</t>
        </is>
      </c>
      <c r="C114" s="16" t="n">
        <v>33282</v>
      </c>
      <c r="D114" s="16" t="n">
        <v>232664</v>
      </c>
      <c r="E114" s="16" t="n">
        <v>64857</v>
      </c>
      <c r="F114" s="16" t="n">
        <v>42632</v>
      </c>
      <c r="G114" s="16" t="n">
        <v>52672</v>
      </c>
      <c r="H114" s="16" t="n">
        <v>103157</v>
      </c>
      <c r="I114" s="16" t="n">
        <v>19666</v>
      </c>
      <c r="J114" s="16" t="n">
        <v>40806</v>
      </c>
      <c r="K114" s="16" t="n">
        <v>10782</v>
      </c>
      <c r="L114" s="16" t="n">
        <v>6818</v>
      </c>
      <c r="M114" s="16">
        <f>SUM(C114:L114)</f>
        <v/>
      </c>
    </row>
    <row r="115">
      <c r="A115" s="16" t="inlineStr">
        <is>
          <t>MAR</t>
        </is>
      </c>
      <c r="B115" s="16" t="inlineStr">
        <is>
          <t>Morocco</t>
        </is>
      </c>
      <c r="C115" s="16" t="n">
        <v>6938387</v>
      </c>
      <c r="D115" s="16" t="n">
        <v>4773288</v>
      </c>
      <c r="E115" s="16" t="n">
        <v>4559746</v>
      </c>
      <c r="F115" s="16" t="n">
        <v>4280753</v>
      </c>
      <c r="G115" s="16" t="n">
        <v>3934721</v>
      </c>
      <c r="H115" s="16" t="n">
        <v>2521327</v>
      </c>
      <c r="I115" s="16" t="n">
        <v>3817723</v>
      </c>
      <c r="J115" s="16" t="n">
        <v>2085608</v>
      </c>
      <c r="K115" s="16" t="n">
        <v>2158111</v>
      </c>
      <c r="L115" s="16" t="n">
        <v>518624</v>
      </c>
      <c r="M115" s="16">
        <f>SUM(C115:L115)</f>
        <v/>
      </c>
    </row>
    <row r="116">
      <c r="A116" s="16" t="inlineStr">
        <is>
          <t>MOZ</t>
        </is>
      </c>
      <c r="B116" s="16" t="inlineStr">
        <is>
          <t>Mozambique</t>
        </is>
      </c>
      <c r="C116" s="16" t="n">
        <v>7613054</v>
      </c>
      <c r="D116" s="16" t="n">
        <v>5323627</v>
      </c>
      <c r="E116" s="16" t="n">
        <v>4266187</v>
      </c>
      <c r="F116" s="16" t="n">
        <v>3384880</v>
      </c>
      <c r="G116" s="16" t="n">
        <v>3233787</v>
      </c>
      <c r="H116" s="16" t="n">
        <v>2212686</v>
      </c>
      <c r="I116" s="16" t="n">
        <v>1850887</v>
      </c>
      <c r="J116" s="16" t="n">
        <v>1625917</v>
      </c>
      <c r="K116" s="16" t="n">
        <v>858019</v>
      </c>
      <c r="L116" s="16" t="n">
        <v>600548</v>
      </c>
      <c r="M116" s="16">
        <f>SUM(C116:L116)</f>
        <v/>
      </c>
    </row>
    <row r="117">
      <c r="A117" s="16" t="inlineStr">
        <is>
          <t>MMR</t>
        </is>
      </c>
      <c r="B117" s="16" t="inlineStr">
        <is>
          <t>Myanmar</t>
        </is>
      </c>
      <c r="C117" s="16" t="n">
        <v>11404968</v>
      </c>
      <c r="D117" s="16" t="n">
        <v>5491365</v>
      </c>
      <c r="E117" s="16" t="n">
        <v>6888017</v>
      </c>
      <c r="F117" s="16" t="n">
        <v>5851293</v>
      </c>
      <c r="G117" s="16" t="n">
        <v>6281244</v>
      </c>
      <c r="H117" s="16" t="n">
        <v>2843766</v>
      </c>
      <c r="I117" s="16" t="n">
        <v>2990533</v>
      </c>
      <c r="J117" s="16" t="n">
        <v>3430229</v>
      </c>
      <c r="K117" s="16" t="n">
        <v>3493734</v>
      </c>
      <c r="L117" s="16" t="n">
        <v>1492905</v>
      </c>
      <c r="M117" s="16">
        <f>SUM(C117:L117)</f>
        <v/>
      </c>
    </row>
    <row r="118">
      <c r="A118" s="16" t="inlineStr">
        <is>
          <t>NAM</t>
        </is>
      </c>
      <c r="B118" s="16" t="inlineStr">
        <is>
          <t>Namibia</t>
        </is>
      </c>
      <c r="C118" s="16" t="n">
        <v>524500</v>
      </c>
      <c r="D118" s="16" t="n">
        <v>350261</v>
      </c>
      <c r="E118" s="16" t="n">
        <v>287277</v>
      </c>
      <c r="F118" s="16" t="n">
        <v>154986</v>
      </c>
      <c r="G118" s="16" t="n">
        <v>232802</v>
      </c>
      <c r="H118" s="16" t="n">
        <v>238012</v>
      </c>
      <c r="I118" s="16" t="n">
        <v>227402</v>
      </c>
      <c r="J118" s="16" t="n">
        <v>160876</v>
      </c>
      <c r="K118" s="16" t="n">
        <v>138449</v>
      </c>
      <c r="L118" s="16" t="n">
        <v>119370</v>
      </c>
      <c r="M118" s="16">
        <f>SUM(C118:L118)</f>
        <v/>
      </c>
    </row>
    <row r="119">
      <c r="A119" s="16" t="inlineStr">
        <is>
          <t>NPL</t>
        </is>
      </c>
      <c r="B119" s="16" t="inlineStr">
        <is>
          <t>Nepal</t>
        </is>
      </c>
      <c r="C119" s="16" t="n">
        <v>15079581</v>
      </c>
      <c r="D119" s="16" t="n">
        <v>4809998</v>
      </c>
      <c r="E119" s="16" t="n">
        <v>3336762</v>
      </c>
      <c r="F119" s="16" t="n">
        <v>5321232</v>
      </c>
      <c r="G119" s="16" t="n">
        <v>2636401</v>
      </c>
      <c r="H119" s="16" t="n">
        <v>1551561</v>
      </c>
      <c r="I119" s="16" t="n">
        <v>4146760</v>
      </c>
      <c r="J119" s="16" t="n">
        <v>1628631</v>
      </c>
      <c r="K119" s="16" t="n">
        <v>1544467</v>
      </c>
      <c r="L119" s="16" t="n">
        <v>784327</v>
      </c>
      <c r="M119" s="16">
        <f>SUM(C119:L119)</f>
        <v/>
      </c>
    </row>
    <row r="120">
      <c r="A120" s="16" t="inlineStr">
        <is>
          <t>NLD</t>
        </is>
      </c>
      <c r="B120" s="16" t="inlineStr">
        <is>
          <t>Netherlands (the)</t>
        </is>
      </c>
      <c r="C120" s="16" t="n">
        <v>5506822</v>
      </c>
      <c r="D120" s="16" t="n">
        <v>2544695</v>
      </c>
      <c r="E120" s="16" t="n">
        <v>2078134</v>
      </c>
      <c r="F120" s="16" t="n">
        <v>1240070</v>
      </c>
      <c r="G120" s="16" t="n">
        <v>1167274</v>
      </c>
      <c r="H120" s="16" t="n">
        <v>1128290</v>
      </c>
      <c r="I120" s="16" t="n">
        <v>964356</v>
      </c>
      <c r="J120" s="16" t="n">
        <v>948100</v>
      </c>
      <c r="K120" s="16" t="n">
        <v>914924</v>
      </c>
      <c r="L120" s="16" t="n">
        <v>812536</v>
      </c>
      <c r="M120" s="16">
        <f>SUM(C120:L120)</f>
        <v/>
      </c>
    </row>
    <row r="121">
      <c r="A121" s="16" t="inlineStr">
        <is>
          <t>NCL</t>
        </is>
      </c>
      <c r="B121" s="16" t="inlineStr">
        <is>
          <t>New Caledonia</t>
        </is>
      </c>
      <c r="C121" s="16" t="n">
        <v>178706</v>
      </c>
      <c r="D121" s="16" t="n">
        <v>9399</v>
      </c>
      <c r="E121" s="16" t="n">
        <v>10830</v>
      </c>
      <c r="F121" s="16" t="n">
        <v>9137</v>
      </c>
      <c r="G121" s="16" t="n">
        <v>9544</v>
      </c>
      <c r="H121" s="16" t="n">
        <v>14457</v>
      </c>
      <c r="I121" s="16" t="n">
        <v>8000</v>
      </c>
      <c r="J121" s="16" t="n">
        <v>6927</v>
      </c>
      <c r="K121" s="16" t="n">
        <v>5098</v>
      </c>
      <c r="L121" s="16" t="n">
        <v>4917</v>
      </c>
      <c r="M121" s="16">
        <f>SUM(C121:L121)</f>
        <v/>
      </c>
    </row>
    <row r="122">
      <c r="A122" s="16" t="inlineStr">
        <is>
          <t>NZL</t>
        </is>
      </c>
      <c r="B122" s="16" t="inlineStr">
        <is>
          <t>New Zealand</t>
        </is>
      </c>
      <c r="C122" s="16" t="n">
        <v>2055494</v>
      </c>
      <c r="D122" s="16" t="n">
        <v>622994</v>
      </c>
      <c r="E122" s="16" t="n">
        <v>507732</v>
      </c>
      <c r="F122" s="16" t="n">
        <v>372749</v>
      </c>
      <c r="G122" s="16" t="n">
        <v>127724</v>
      </c>
      <c r="H122" s="16" t="n">
        <v>274793</v>
      </c>
      <c r="I122" s="16" t="n">
        <v>166295</v>
      </c>
      <c r="J122" s="16" t="n">
        <v>130861</v>
      </c>
      <c r="K122" s="16" t="n">
        <v>70898</v>
      </c>
      <c r="L122" s="16" t="n">
        <v>43389</v>
      </c>
      <c r="M122" s="16">
        <f>SUM(C122:L122)</f>
        <v/>
      </c>
    </row>
    <row r="123">
      <c r="A123" s="16" t="inlineStr">
        <is>
          <t>NIC</t>
        </is>
      </c>
      <c r="B123" s="16" t="inlineStr">
        <is>
          <t>Nicaragua</t>
        </is>
      </c>
      <c r="C123" s="16" t="n">
        <v>1644844</v>
      </c>
      <c r="D123" s="16" t="n">
        <v>808087</v>
      </c>
      <c r="E123" s="16" t="n">
        <v>973995</v>
      </c>
      <c r="F123" s="16" t="n">
        <v>394763</v>
      </c>
      <c r="G123" s="16" t="n">
        <v>342259</v>
      </c>
      <c r="H123" s="16" t="n">
        <v>465253</v>
      </c>
      <c r="I123" s="16" t="n">
        <v>500967</v>
      </c>
      <c r="J123" s="16" t="n">
        <v>567799</v>
      </c>
      <c r="K123" s="16" t="n">
        <v>723023</v>
      </c>
      <c r="L123" s="16" t="n">
        <v>441517</v>
      </c>
      <c r="M123" s="16">
        <f>SUM(C123:L123)</f>
        <v/>
      </c>
    </row>
    <row r="124">
      <c r="A124" s="16" t="inlineStr">
        <is>
          <t>NER</t>
        </is>
      </c>
      <c r="B124" s="16" t="inlineStr">
        <is>
          <t>Niger (the)</t>
        </is>
      </c>
      <c r="C124" s="16" t="n">
        <v>3502868</v>
      </c>
      <c r="D124" s="16" t="n">
        <v>2827173</v>
      </c>
      <c r="E124" s="16" t="n">
        <v>4014480</v>
      </c>
      <c r="F124" s="16" t="n">
        <v>1741787</v>
      </c>
      <c r="G124" s="16" t="n">
        <v>2382760</v>
      </c>
      <c r="H124" s="16" t="n">
        <v>1642625</v>
      </c>
      <c r="I124" s="16" t="n">
        <v>2610604</v>
      </c>
      <c r="J124" s="16" t="n">
        <v>1783025</v>
      </c>
      <c r="K124" s="16" t="n">
        <v>2539923</v>
      </c>
      <c r="L124" s="16" t="n">
        <v>926280</v>
      </c>
      <c r="M124" s="16">
        <f>SUM(C124:L124)</f>
        <v/>
      </c>
    </row>
    <row r="125">
      <c r="A125" s="16" t="inlineStr">
        <is>
          <t>NGA</t>
        </is>
      </c>
      <c r="B125" s="16" t="inlineStr">
        <is>
          <t>Nigeria</t>
        </is>
      </c>
      <c r="C125" s="16" t="n">
        <v>35018833</v>
      </c>
      <c r="D125" s="16" t="n">
        <v>24233383</v>
      </c>
      <c r="E125" s="16" t="n">
        <v>21101961</v>
      </c>
      <c r="F125" s="16" t="n">
        <v>19115673</v>
      </c>
      <c r="G125" s="16" t="n">
        <v>18457177</v>
      </c>
      <c r="H125" s="16" t="n">
        <v>20494177</v>
      </c>
      <c r="I125" s="16" t="n">
        <v>21223199</v>
      </c>
      <c r="J125" s="16" t="n">
        <v>19540267</v>
      </c>
      <c r="K125" s="16" t="n">
        <v>19025776</v>
      </c>
      <c r="L125" s="16" t="n">
        <v>17182500</v>
      </c>
      <c r="M125" s="16">
        <f>SUM(C125:L125)</f>
        <v/>
      </c>
    </row>
    <row r="126">
      <c r="A126" s="16" t="inlineStr">
        <is>
          <t>NOR</t>
        </is>
      </c>
      <c r="B126" s="16" t="inlineStr">
        <is>
          <t>Norway</t>
        </is>
      </c>
      <c r="C126" s="16" t="n">
        <v>4132584</v>
      </c>
      <c r="D126" s="16" t="n">
        <v>2670495</v>
      </c>
      <c r="E126" s="16" t="n">
        <v>1875312</v>
      </c>
      <c r="F126" s="16" t="n">
        <v>1061903</v>
      </c>
      <c r="G126" s="16" t="n">
        <v>532987</v>
      </c>
      <c r="H126" s="16" t="n">
        <v>363836</v>
      </c>
      <c r="I126" s="16" t="n">
        <v>247310</v>
      </c>
      <c r="J126" s="16" t="n">
        <v>150726</v>
      </c>
      <c r="K126" s="16" t="n">
        <v>111976</v>
      </c>
      <c r="L126" s="16" t="n">
        <v>67901</v>
      </c>
      <c r="M126" s="16">
        <f>SUM(C126:L126)</f>
        <v/>
      </c>
    </row>
    <row r="127">
      <c r="A127" s="16" t="inlineStr">
        <is>
          <t>OMN</t>
        </is>
      </c>
      <c r="B127" s="16" t="inlineStr">
        <is>
          <t>Oman</t>
        </is>
      </c>
      <c r="C127" s="16" t="n">
        <v>1016836</v>
      </c>
      <c r="D127" s="16" t="n">
        <v>547159</v>
      </c>
      <c r="E127" s="16" t="n">
        <v>469974</v>
      </c>
      <c r="F127" s="16" t="n">
        <v>307900</v>
      </c>
      <c r="G127" s="16" t="n">
        <v>130432</v>
      </c>
      <c r="H127" s="16" t="n">
        <v>315287</v>
      </c>
      <c r="I127" s="16" t="n">
        <v>326572</v>
      </c>
      <c r="J127" s="16" t="n">
        <v>94052</v>
      </c>
      <c r="K127" s="16" t="n">
        <v>248311</v>
      </c>
      <c r="L127" s="16" t="n">
        <v>272359</v>
      </c>
      <c r="M127" s="16">
        <f>SUM(C127:L127)</f>
        <v/>
      </c>
    </row>
    <row r="128">
      <c r="A128" s="16" t="inlineStr">
        <is>
          <t>PAK</t>
        </is>
      </c>
      <c r="B128" s="16" t="inlineStr">
        <is>
          <t>Pakistan</t>
        </is>
      </c>
      <c r="C128" s="16" t="n">
        <v>50841164</v>
      </c>
      <c r="D128" s="16" t="n">
        <v>42512844</v>
      </c>
      <c r="E128" s="16" t="n">
        <v>33096280</v>
      </c>
      <c r="F128" s="16" t="n">
        <v>23367983</v>
      </c>
      <c r="G128" s="16" t="n">
        <v>26864381</v>
      </c>
      <c r="H128" s="16" t="n">
        <v>19955883</v>
      </c>
      <c r="I128" s="16" t="n">
        <v>19033000</v>
      </c>
      <c r="J128" s="16" t="n">
        <v>6594664</v>
      </c>
      <c r="K128" s="16" t="n">
        <v>4738713</v>
      </c>
      <c r="L128" s="16" t="n">
        <v>4630306</v>
      </c>
      <c r="M128" s="16">
        <f>SUM(C128:L128)</f>
        <v/>
      </c>
    </row>
    <row r="129">
      <c r="A129" s="16" t="inlineStr">
        <is>
          <t>PSE</t>
        </is>
      </c>
      <c r="B129" s="16" t="inlineStr">
        <is>
          <t>Palestine, State of</t>
        </is>
      </c>
      <c r="C129" s="16" t="n">
        <v>1172578</v>
      </c>
      <c r="D129" s="16" t="n">
        <v>307412</v>
      </c>
      <c r="E129" s="16" t="n">
        <v>655602</v>
      </c>
      <c r="F129" s="16" t="n">
        <v>693456</v>
      </c>
      <c r="G129" s="16" t="n">
        <v>435508</v>
      </c>
      <c r="H129" s="16" t="n">
        <v>141927</v>
      </c>
      <c r="I129" s="16" t="n">
        <v>913796</v>
      </c>
      <c r="J129" s="16" t="n">
        <v>605359</v>
      </c>
      <c r="K129" s="16" t="n">
        <v>652346</v>
      </c>
      <c r="L129" s="16" t="n">
        <v>164400</v>
      </c>
      <c r="M129" s="16">
        <f>SUM(C129:L129)</f>
        <v/>
      </c>
    </row>
    <row r="130">
      <c r="A130" s="16" t="inlineStr">
        <is>
          <t>PAN</t>
        </is>
      </c>
      <c r="B130" s="16" t="inlineStr">
        <is>
          <t>Panama</t>
        </is>
      </c>
      <c r="C130" s="16" t="n">
        <v>2361074</v>
      </c>
      <c r="D130" s="16" t="n">
        <v>436082</v>
      </c>
      <c r="E130" s="16" t="n">
        <v>260223</v>
      </c>
      <c r="F130" s="16" t="n">
        <v>182600</v>
      </c>
      <c r="G130" s="16" t="n">
        <v>224235</v>
      </c>
      <c r="H130" s="16" t="n">
        <v>115059</v>
      </c>
      <c r="I130" s="16" t="n">
        <v>148746</v>
      </c>
      <c r="J130" s="16" t="n">
        <v>103717</v>
      </c>
      <c r="K130" s="16" t="n">
        <v>117555</v>
      </c>
      <c r="L130" s="16" t="n">
        <v>75551</v>
      </c>
      <c r="M130" s="16">
        <f>SUM(C130:L130)</f>
        <v/>
      </c>
    </row>
    <row r="131">
      <c r="A131" s="16" t="inlineStr">
        <is>
          <t>PNG</t>
        </is>
      </c>
      <c r="B131" s="16" t="inlineStr">
        <is>
          <t>Papua New Guinea</t>
        </is>
      </c>
      <c r="C131" s="16" t="n">
        <v>1271258</v>
      </c>
      <c r="D131" s="16" t="n">
        <v>1249152</v>
      </c>
      <c r="E131" s="16" t="n">
        <v>881703</v>
      </c>
      <c r="F131" s="16" t="n">
        <v>1229082</v>
      </c>
      <c r="G131" s="16" t="n">
        <v>892645</v>
      </c>
      <c r="H131" s="16" t="n">
        <v>860485</v>
      </c>
      <c r="I131" s="16" t="n">
        <v>641436</v>
      </c>
      <c r="J131" s="16" t="n">
        <v>815133</v>
      </c>
      <c r="K131" s="16" t="n">
        <v>716009</v>
      </c>
      <c r="L131" s="16" t="n">
        <v>599125</v>
      </c>
      <c r="M131" s="16">
        <f>SUM(C131:L131)</f>
        <v/>
      </c>
    </row>
    <row r="132">
      <c r="A132" s="16" t="inlineStr">
        <is>
          <t>PRY</t>
        </is>
      </c>
      <c r="B132" s="16" t="inlineStr">
        <is>
          <t>Paraguay</t>
        </is>
      </c>
      <c r="C132" s="16" t="n">
        <v>3452697</v>
      </c>
      <c r="D132" s="16" t="n">
        <v>786643</v>
      </c>
      <c r="E132" s="16" t="n">
        <v>434617</v>
      </c>
      <c r="F132" s="16" t="n">
        <v>378747</v>
      </c>
      <c r="G132" s="16" t="n">
        <v>474735</v>
      </c>
      <c r="H132" s="16" t="n">
        <v>691112</v>
      </c>
      <c r="I132" s="16" t="n">
        <v>382562</v>
      </c>
      <c r="J132" s="16" t="n">
        <v>313086</v>
      </c>
      <c r="K132" s="16" t="n">
        <v>309162</v>
      </c>
      <c r="L132" s="16" t="n">
        <v>269902</v>
      </c>
      <c r="M132" s="16">
        <f>SUM(C132:L132)</f>
        <v/>
      </c>
    </row>
    <row r="133">
      <c r="A133" s="16" t="inlineStr">
        <is>
          <t>PER</t>
        </is>
      </c>
      <c r="B133" s="16" t="inlineStr">
        <is>
          <t>Peru</t>
        </is>
      </c>
      <c r="C133" s="16" t="n">
        <v>19148368</v>
      </c>
      <c r="D133" s="16" t="n">
        <v>3733444</v>
      </c>
      <c r="E133" s="16" t="n">
        <v>2401502</v>
      </c>
      <c r="F133" s="16" t="n">
        <v>2197699</v>
      </c>
      <c r="G133" s="16" t="n">
        <v>1487404</v>
      </c>
      <c r="H133" s="16" t="n">
        <v>1499763</v>
      </c>
      <c r="I133" s="16" t="n">
        <v>1478126</v>
      </c>
      <c r="J133" s="16" t="n">
        <v>834480</v>
      </c>
      <c r="K133" s="16" t="n">
        <v>1416385</v>
      </c>
      <c r="L133" s="16" t="n">
        <v>1069823</v>
      </c>
      <c r="M133" s="16">
        <f>SUM(C133:L133)</f>
        <v/>
      </c>
    </row>
    <row r="134">
      <c r="A134" s="16" t="inlineStr">
        <is>
          <t>PHL</t>
        </is>
      </c>
      <c r="B134" s="16" t="inlineStr">
        <is>
          <t>Philippines (the)</t>
        </is>
      </c>
      <c r="C134" s="16" t="n">
        <v>39166487</v>
      </c>
      <c r="D134" s="16" t="n">
        <v>13961980</v>
      </c>
      <c r="E134" s="16" t="n">
        <v>10746512</v>
      </c>
      <c r="F134" s="16" t="n">
        <v>8103264</v>
      </c>
      <c r="G134" s="16" t="n">
        <v>6541674</v>
      </c>
      <c r="H134" s="16" t="n">
        <v>6322051</v>
      </c>
      <c r="I134" s="16" t="n">
        <v>5869279</v>
      </c>
      <c r="J134" s="16" t="n">
        <v>6352734</v>
      </c>
      <c r="K134" s="16" t="n">
        <v>4821218</v>
      </c>
      <c r="L134" s="16" t="n">
        <v>2879834</v>
      </c>
      <c r="M134" s="16">
        <f>SUM(C134:L134)</f>
        <v/>
      </c>
    </row>
    <row r="135">
      <c r="A135" s="16" t="inlineStr">
        <is>
          <t>POL</t>
        </is>
      </c>
      <c r="B135" s="16" t="inlineStr">
        <is>
          <t>Poland</t>
        </is>
      </c>
      <c r="C135" s="16" t="n">
        <v>10067201</v>
      </c>
      <c r="D135" s="16" t="n">
        <v>3697788</v>
      </c>
      <c r="E135" s="16" t="n">
        <v>4923713</v>
      </c>
      <c r="F135" s="16" t="n">
        <v>4148315</v>
      </c>
      <c r="G135" s="16" t="n">
        <v>3556646</v>
      </c>
      <c r="H135" s="16" t="n">
        <v>3252422</v>
      </c>
      <c r="I135" s="16" t="n">
        <v>2916948</v>
      </c>
      <c r="J135" s="16" t="n">
        <v>2464578</v>
      </c>
      <c r="K135" s="16" t="n">
        <v>2276412</v>
      </c>
      <c r="L135" s="16" t="n">
        <v>1891882</v>
      </c>
      <c r="M135" s="16">
        <f>SUM(C135:L135)</f>
        <v/>
      </c>
    </row>
    <row r="136">
      <c r="A136" s="16" t="inlineStr">
        <is>
          <t>PRT</t>
        </is>
      </c>
      <c r="B136" s="16" t="inlineStr">
        <is>
          <t>Portugal</t>
        </is>
      </c>
      <c r="C136" s="16" t="n">
        <v>4586925</v>
      </c>
      <c r="D136" s="16" t="n">
        <v>1905687</v>
      </c>
      <c r="E136" s="16" t="n">
        <v>1203040</v>
      </c>
      <c r="F136" s="16" t="n">
        <v>815275</v>
      </c>
      <c r="G136" s="16" t="n">
        <v>534344</v>
      </c>
      <c r="H136" s="16" t="n">
        <v>486457</v>
      </c>
      <c r="I136" s="16" t="n">
        <v>391571</v>
      </c>
      <c r="J136" s="16" t="n">
        <v>275697</v>
      </c>
      <c r="K136" s="16" t="n">
        <v>261983</v>
      </c>
      <c r="L136" s="16" t="n">
        <v>164873</v>
      </c>
      <c r="M136" s="16">
        <f>SUM(C136:L136)</f>
        <v/>
      </c>
    </row>
    <row r="137">
      <c r="A137" s="16" t="inlineStr">
        <is>
          <t>PRI</t>
        </is>
      </c>
      <c r="B137" s="16" t="inlineStr">
        <is>
          <t>Puerto Rico</t>
        </is>
      </c>
      <c r="C137" s="16" t="n">
        <v>1080606</v>
      </c>
      <c r="D137" s="16" t="n">
        <v>453308</v>
      </c>
      <c r="E137" s="16" t="n">
        <v>422012</v>
      </c>
      <c r="F137" s="16" t="n">
        <v>272647</v>
      </c>
      <c r="G137" s="16" t="n">
        <v>295181</v>
      </c>
      <c r="H137" s="16" t="n">
        <v>275248</v>
      </c>
      <c r="I137" s="16" t="n">
        <v>301611</v>
      </c>
      <c r="J137" s="16" t="n">
        <v>256072</v>
      </c>
      <c r="K137" s="16" t="n">
        <v>170303</v>
      </c>
      <c r="L137" s="16" t="n">
        <v>110250</v>
      </c>
      <c r="M137" s="16">
        <f>SUM(C137:L137)</f>
        <v/>
      </c>
    </row>
    <row r="138">
      <c r="A138" s="16" t="inlineStr">
        <is>
          <t>QAT</t>
        </is>
      </c>
      <c r="B138" s="16" t="inlineStr">
        <is>
          <t>Qatar</t>
        </is>
      </c>
      <c r="C138" s="16" t="n">
        <v>3031343</v>
      </c>
      <c r="D138" s="16" t="n">
        <v>213058</v>
      </c>
      <c r="E138" s="16" t="n">
        <v>0</v>
      </c>
      <c r="F138" s="16" t="n">
        <v>827197</v>
      </c>
      <c r="G138" s="16" t="n">
        <v>0</v>
      </c>
      <c r="H138" s="16" t="n">
        <v>112857</v>
      </c>
      <c r="I138" s="16" t="n">
        <v>1885430</v>
      </c>
      <c r="J138" s="16" t="n">
        <v>0</v>
      </c>
      <c r="K138" s="16" t="n">
        <v>602510</v>
      </c>
      <c r="L138" s="16" t="n">
        <v>31418</v>
      </c>
      <c r="M138" s="16">
        <f>SUM(C138:L138)</f>
        <v/>
      </c>
    </row>
    <row r="139">
      <c r="A139" s="16" t="inlineStr">
        <is>
          <t>REU</t>
        </is>
      </c>
      <c r="B139" s="16" t="inlineStr">
        <is>
          <t>Réunion</t>
        </is>
      </c>
      <c r="C139" s="16" t="n">
        <v>252293</v>
      </c>
      <c r="D139" s="16" t="n">
        <v>145408</v>
      </c>
      <c r="E139" s="16" t="n">
        <v>42842</v>
      </c>
      <c r="F139" s="16" t="n">
        <v>242044</v>
      </c>
      <c r="G139" s="16" t="n">
        <v>29651</v>
      </c>
      <c r="H139" s="16" t="n">
        <v>79207</v>
      </c>
      <c r="I139" s="16" t="n">
        <v>88069</v>
      </c>
      <c r="J139" s="16" t="n">
        <v>23861</v>
      </c>
      <c r="K139" s="16" t="n">
        <v>14268</v>
      </c>
      <c r="L139" s="16" t="n">
        <v>20500</v>
      </c>
      <c r="M139" s="16">
        <f>SUM(C139:L139)</f>
        <v/>
      </c>
    </row>
    <row r="140">
      <c r="A140" s="16" t="inlineStr">
        <is>
          <t>ROU</t>
        </is>
      </c>
      <c r="B140" s="16" t="inlineStr">
        <is>
          <t>Romania</t>
        </is>
      </c>
      <c r="C140" s="16" t="n">
        <v>24642325</v>
      </c>
      <c r="D140" s="16" t="n">
        <v>1854213</v>
      </c>
      <c r="E140" s="16" t="n">
        <v>1352629</v>
      </c>
      <c r="F140" s="16" t="n">
        <v>1298283</v>
      </c>
      <c r="G140" s="16" t="n">
        <v>979959</v>
      </c>
      <c r="H140" s="16" t="n">
        <v>920740</v>
      </c>
      <c r="I140" s="16" t="n">
        <v>886312</v>
      </c>
      <c r="J140" s="16" t="n">
        <v>756455</v>
      </c>
      <c r="K140" s="16" t="n">
        <v>691942</v>
      </c>
      <c r="L140" s="16" t="n">
        <v>510443</v>
      </c>
      <c r="M140" s="16">
        <f>SUM(C140:L140)</f>
        <v/>
      </c>
    </row>
    <row r="141">
      <c r="A141" s="16" t="inlineStr">
        <is>
          <t>RUS</t>
        </is>
      </c>
      <c r="B141" s="16" t="inlineStr">
        <is>
          <t>Russian Federation (the)</t>
        </is>
      </c>
      <c r="C141" s="16" t="n">
        <v>43845948</v>
      </c>
      <c r="D141" s="16" t="n">
        <v>28420265</v>
      </c>
      <c r="E141" s="16" t="n">
        <v>21708745</v>
      </c>
      <c r="F141" s="16" t="n">
        <v>11733791</v>
      </c>
      <c r="G141" s="16" t="n">
        <v>9022060</v>
      </c>
      <c r="H141" s="16" t="n">
        <v>6255170</v>
      </c>
      <c r="I141" s="16" t="n">
        <v>5550964</v>
      </c>
      <c r="J141" s="16" t="n">
        <v>5549731</v>
      </c>
      <c r="K141" s="16" t="n">
        <v>4926977</v>
      </c>
      <c r="L141" s="16" t="n">
        <v>3438447</v>
      </c>
      <c r="M141" s="16">
        <f>SUM(C141:L141)</f>
        <v/>
      </c>
    </row>
    <row r="142">
      <c r="A142" s="16" t="inlineStr">
        <is>
          <t>RWA</t>
        </is>
      </c>
      <c r="B142" s="16" t="inlineStr">
        <is>
          <t>Rwanda</t>
        </is>
      </c>
      <c r="C142" s="16" t="n">
        <v>1681525</v>
      </c>
      <c r="D142" s="16" t="n">
        <v>1381840</v>
      </c>
      <c r="E142" s="16" t="n">
        <v>1267744</v>
      </c>
      <c r="F142" s="16" t="n">
        <v>1127232</v>
      </c>
      <c r="G142" s="16" t="n">
        <v>1165361</v>
      </c>
      <c r="H142" s="16" t="n">
        <v>1161011</v>
      </c>
      <c r="I142" s="16" t="n">
        <v>1636077</v>
      </c>
      <c r="J142" s="16" t="n">
        <v>1491102</v>
      </c>
      <c r="K142" s="16" t="n">
        <v>1317869</v>
      </c>
      <c r="L142" s="16" t="n">
        <v>1280023</v>
      </c>
      <c r="M142" s="16">
        <f>SUM(C142:L142)</f>
        <v/>
      </c>
    </row>
    <row r="143">
      <c r="A143" s="16" t="inlineStr">
        <is>
          <t>WSM</t>
        </is>
      </c>
      <c r="B143" s="16" t="inlineStr">
        <is>
          <t>Samoa</t>
        </is>
      </c>
      <c r="C143" s="16" t="n">
        <v>66427</v>
      </c>
      <c r="D143" s="16" t="n">
        <v>24812</v>
      </c>
      <c r="E143" s="16" t="n">
        <v>27371</v>
      </c>
      <c r="F143" s="16" t="n">
        <v>10761</v>
      </c>
      <c r="G143" s="16" t="n">
        <v>11544</v>
      </c>
      <c r="H143" s="16" t="n">
        <v>13700</v>
      </c>
      <c r="I143" s="16" t="n">
        <v>7831</v>
      </c>
      <c r="J143" s="16" t="n">
        <v>10085</v>
      </c>
      <c r="K143" s="16" t="n">
        <v>10440</v>
      </c>
      <c r="L143" s="16" t="n">
        <v>10636</v>
      </c>
      <c r="M143" s="16">
        <f>SUM(C143:L143)</f>
        <v/>
      </c>
    </row>
    <row r="144">
      <c r="A144" s="16" t="inlineStr">
        <is>
          <t>SMR</t>
        </is>
      </c>
      <c r="B144" s="16" t="inlineStr">
        <is>
          <t>San Marino</t>
        </is>
      </c>
      <c r="C144" s="16" t="n">
        <v>11899</v>
      </c>
      <c r="D144" s="16" t="n">
        <v>7208</v>
      </c>
      <c r="E144" s="16" t="n">
        <v>3348</v>
      </c>
      <c r="F144" s="16" t="n">
        <v>2406</v>
      </c>
      <c r="G144" s="16" t="n">
        <v>0</v>
      </c>
      <c r="H144" s="16" t="n">
        <v>3158</v>
      </c>
      <c r="I144" s="16" t="n">
        <v>2773</v>
      </c>
      <c r="J144" s="16" t="n">
        <v>1152</v>
      </c>
      <c r="K144" s="16" t="n">
        <v>1576</v>
      </c>
      <c r="L144" s="16" t="n">
        <v>935</v>
      </c>
      <c r="M144" s="16">
        <f>SUM(C144:L144)</f>
        <v/>
      </c>
    </row>
    <row r="145">
      <c r="A145" s="16" t="inlineStr">
        <is>
          <t>SAU</t>
        </is>
      </c>
      <c r="B145" s="16" t="inlineStr">
        <is>
          <t>Saudi Arabia</t>
        </is>
      </c>
      <c r="C145" s="16" t="n">
        <v>11111577</v>
      </c>
      <c r="D145" s="16" t="n">
        <v>495947</v>
      </c>
      <c r="E145" s="16" t="n">
        <v>1650793</v>
      </c>
      <c r="F145" s="16" t="n">
        <v>2275141</v>
      </c>
      <c r="G145" s="16" t="n">
        <v>9768954</v>
      </c>
      <c r="H145" s="16" t="n">
        <v>8123399</v>
      </c>
      <c r="I145" s="16" t="n">
        <v>786376</v>
      </c>
      <c r="J145" s="16" t="n">
        <v>641015</v>
      </c>
      <c r="K145" s="16" t="n">
        <v>801960</v>
      </c>
      <c r="L145" s="16" t="n">
        <v>1262449</v>
      </c>
      <c r="M145" s="16">
        <f>SUM(C145:L145)</f>
        <v/>
      </c>
    </row>
    <row r="146">
      <c r="A146" s="16" t="inlineStr">
        <is>
          <t>SEN</t>
        </is>
      </c>
      <c r="B146" s="16" t="inlineStr">
        <is>
          <t>Senegal</t>
        </is>
      </c>
      <c r="C146" s="16" t="n">
        <v>4443303</v>
      </c>
      <c r="D146" s="16" t="n">
        <v>2857732</v>
      </c>
      <c r="E146" s="16" t="n">
        <v>1977716</v>
      </c>
      <c r="F146" s="16" t="n">
        <v>1063814</v>
      </c>
      <c r="G146" s="16" t="n">
        <v>813449</v>
      </c>
      <c r="H146" s="16" t="n">
        <v>1333329</v>
      </c>
      <c r="I146" s="16" t="n">
        <v>1153157</v>
      </c>
      <c r="J146" s="16" t="n">
        <v>1225212</v>
      </c>
      <c r="K146" s="16" t="n">
        <v>993531</v>
      </c>
      <c r="L146" s="16" t="n">
        <v>393305</v>
      </c>
      <c r="M146" s="16">
        <f>SUM(C146:L146)</f>
        <v/>
      </c>
    </row>
    <row r="147">
      <c r="A147" s="16" t="inlineStr">
        <is>
          <t>SRB</t>
        </is>
      </c>
      <c r="B147" s="16" t="inlineStr">
        <is>
          <t>Serbia</t>
        </is>
      </c>
      <c r="C147" s="16" t="n">
        <v>2429958</v>
      </c>
      <c r="D147" s="16" t="n">
        <v>1213306</v>
      </c>
      <c r="E147" s="16" t="n">
        <v>1001067</v>
      </c>
      <c r="F147" s="16" t="n">
        <v>527798</v>
      </c>
      <c r="G147" s="16" t="n">
        <v>461153</v>
      </c>
      <c r="H147" s="16" t="n">
        <v>381683</v>
      </c>
      <c r="I147" s="16" t="n">
        <v>345373</v>
      </c>
      <c r="J147" s="16" t="n">
        <v>217368</v>
      </c>
      <c r="K147" s="16" t="n">
        <v>260685</v>
      </c>
      <c r="L147" s="16" t="n">
        <v>144748</v>
      </c>
      <c r="M147" s="16">
        <f>SUM(C147:L147)</f>
        <v/>
      </c>
    </row>
    <row r="148">
      <c r="A148" s="16" t="inlineStr">
        <is>
          <t>SYC</t>
        </is>
      </c>
      <c r="B148" s="16" t="inlineStr">
        <is>
          <t>Seychelles</t>
        </is>
      </c>
      <c r="C148" s="16" t="n">
        <v>11980</v>
      </c>
      <c r="D148" s="16" t="n">
        <v>5488</v>
      </c>
      <c r="E148" s="16" t="n">
        <v>13873</v>
      </c>
      <c r="F148" s="16" t="n">
        <v>9541</v>
      </c>
      <c r="G148" s="16" t="n">
        <v>10100</v>
      </c>
      <c r="H148" s="16" t="n">
        <v>5670</v>
      </c>
      <c r="I148" s="16" t="n">
        <v>10518</v>
      </c>
      <c r="J148" s="16" t="n">
        <v>7642</v>
      </c>
      <c r="K148" s="16" t="n">
        <v>12131</v>
      </c>
      <c r="L148" s="16" t="n">
        <v>3458</v>
      </c>
      <c r="M148" s="16">
        <f>SUM(C148:L148)</f>
        <v/>
      </c>
    </row>
    <row r="149">
      <c r="A149" s="16" t="inlineStr">
        <is>
          <t>SLE</t>
        </is>
      </c>
      <c r="B149" s="16" t="inlineStr">
        <is>
          <t>Sierra Leone</t>
        </is>
      </c>
      <c r="C149" s="16" t="n">
        <v>1404292</v>
      </c>
      <c r="D149" s="16" t="n">
        <v>733526</v>
      </c>
      <c r="E149" s="16" t="n">
        <v>512447</v>
      </c>
      <c r="F149" s="16" t="n">
        <v>1058353</v>
      </c>
      <c r="G149" s="16" t="n">
        <v>397531</v>
      </c>
      <c r="H149" s="16" t="n">
        <v>582856</v>
      </c>
      <c r="I149" s="16" t="n">
        <v>972844</v>
      </c>
      <c r="J149" s="16" t="n">
        <v>296193</v>
      </c>
      <c r="K149" s="16" t="n">
        <v>173634</v>
      </c>
      <c r="L149" s="16" t="n">
        <v>632554</v>
      </c>
      <c r="M149" s="16">
        <f>SUM(C149:L149)</f>
        <v/>
      </c>
    </row>
    <row r="150">
      <c r="A150" s="16" t="inlineStr">
        <is>
          <t>SGP</t>
        </is>
      </c>
      <c r="B150" s="16" t="inlineStr">
        <is>
          <t>Singapore</t>
        </is>
      </c>
      <c r="C150" s="16" t="n">
        <v>1066216</v>
      </c>
      <c r="D150" s="16" t="n">
        <v>0</v>
      </c>
      <c r="E150" s="16" t="n">
        <v>910042</v>
      </c>
      <c r="F150" s="16" t="n">
        <v>0</v>
      </c>
      <c r="G150" s="16" t="n">
        <v>0</v>
      </c>
      <c r="H150" s="16" t="n">
        <v>719475</v>
      </c>
      <c r="I150" s="16" t="n">
        <v>0</v>
      </c>
      <c r="J150" s="16" t="n">
        <v>717676</v>
      </c>
      <c r="K150" s="16" t="n">
        <v>0</v>
      </c>
      <c r="L150" s="16" t="n">
        <v>1061096</v>
      </c>
      <c r="M150" s="16">
        <f>SUM(C150:L150)</f>
        <v/>
      </c>
    </row>
    <row r="151">
      <c r="A151" s="16" t="inlineStr">
        <is>
          <t>SVK</t>
        </is>
      </c>
      <c r="B151" s="16" t="inlineStr">
        <is>
          <t>Slovakia</t>
        </is>
      </c>
      <c r="C151" s="16" t="n">
        <v>578290</v>
      </c>
      <c r="D151" s="16" t="n">
        <v>845827</v>
      </c>
      <c r="E151" s="16" t="n">
        <v>593349</v>
      </c>
      <c r="F151" s="16" t="n">
        <v>677077</v>
      </c>
      <c r="G151" s="16" t="n">
        <v>591304</v>
      </c>
      <c r="H151" s="16" t="n">
        <v>630599</v>
      </c>
      <c r="I151" s="16" t="n">
        <v>451925</v>
      </c>
      <c r="J151" s="16" t="n">
        <v>480352</v>
      </c>
      <c r="K151" s="16" t="n">
        <v>365581</v>
      </c>
      <c r="L151" s="16" t="n">
        <v>233310</v>
      </c>
      <c r="M151" s="16">
        <f>SUM(C151:L151)</f>
        <v/>
      </c>
    </row>
    <row r="152">
      <c r="A152" s="16" t="inlineStr">
        <is>
          <t>SVN</t>
        </is>
      </c>
      <c r="B152" s="16" t="inlineStr">
        <is>
          <t>Slovenia</t>
        </is>
      </c>
      <c r="C152" s="16" t="n">
        <v>794565</v>
      </c>
      <c r="D152" s="16" t="n">
        <v>255582</v>
      </c>
      <c r="E152" s="16" t="n">
        <v>241243</v>
      </c>
      <c r="F152" s="16" t="n">
        <v>196751</v>
      </c>
      <c r="G152" s="16" t="n">
        <v>177949</v>
      </c>
      <c r="H152" s="16" t="n">
        <v>156383</v>
      </c>
      <c r="I152" s="16" t="n">
        <v>116173</v>
      </c>
      <c r="J152" s="16" t="n">
        <v>96839</v>
      </c>
      <c r="K152" s="16" t="n">
        <v>97383</v>
      </c>
      <c r="L152" s="16" t="n">
        <v>50674</v>
      </c>
      <c r="M152" s="16">
        <f>SUM(C152:L152)</f>
        <v/>
      </c>
    </row>
    <row r="153">
      <c r="A153" s="16" t="inlineStr">
        <is>
          <t>SLB</t>
        </is>
      </c>
      <c r="B153" s="16" t="inlineStr">
        <is>
          <t>Solomon Islands</t>
        </is>
      </c>
      <c r="C153" s="16" t="n">
        <v>124418</v>
      </c>
      <c r="D153" s="16" t="n">
        <v>65956</v>
      </c>
      <c r="E153" s="16" t="n">
        <v>94186</v>
      </c>
      <c r="F153" s="16" t="n">
        <v>61974</v>
      </c>
      <c r="G153" s="16" t="n">
        <v>57605</v>
      </c>
      <c r="H153" s="16" t="n">
        <v>62261</v>
      </c>
      <c r="I153" s="16" t="n">
        <v>39918</v>
      </c>
      <c r="J153" s="16" t="n">
        <v>37343</v>
      </c>
      <c r="K153" s="16" t="n">
        <v>28337</v>
      </c>
      <c r="L153" s="16" t="n">
        <v>10424</v>
      </c>
      <c r="M153" s="16">
        <f>SUM(C153:L153)</f>
        <v/>
      </c>
    </row>
    <row r="154">
      <c r="A154" s="16" t="inlineStr">
        <is>
          <t>SOM</t>
        </is>
      </c>
      <c r="B154" s="16" t="inlineStr">
        <is>
          <t>Somalia</t>
        </is>
      </c>
      <c r="C154" s="16" t="n">
        <v>3792583</v>
      </c>
      <c r="D154" s="16" t="n">
        <v>1406361</v>
      </c>
      <c r="E154" s="16" t="n">
        <v>1315764</v>
      </c>
      <c r="F154" s="16" t="n">
        <v>804903</v>
      </c>
      <c r="G154" s="16" t="n">
        <v>617500</v>
      </c>
      <c r="H154" s="16" t="n">
        <v>794878</v>
      </c>
      <c r="I154" s="16" t="n">
        <v>814649</v>
      </c>
      <c r="J154" s="16" t="n">
        <v>600006</v>
      </c>
      <c r="K154" s="16" t="n">
        <v>470035</v>
      </c>
      <c r="L154" s="16" t="n">
        <v>408180</v>
      </c>
      <c r="M154" s="16">
        <f>SUM(C154:L154)</f>
        <v/>
      </c>
    </row>
    <row r="155">
      <c r="A155" s="16" t="inlineStr">
        <is>
          <t>ZAF</t>
        </is>
      </c>
      <c r="B155" s="16" t="inlineStr">
        <is>
          <t>South Africa</t>
        </is>
      </c>
      <c r="C155" s="16" t="n">
        <v>23613886</v>
      </c>
      <c r="D155" s="16" t="n">
        <v>4082431</v>
      </c>
      <c r="E155" s="16" t="n">
        <v>6238893</v>
      </c>
      <c r="F155" s="16" t="n">
        <v>6170753</v>
      </c>
      <c r="G155" s="16" t="n">
        <v>5169484</v>
      </c>
      <c r="H155" s="16" t="n">
        <v>3736713</v>
      </c>
      <c r="I155" s="16" t="n">
        <v>4148416</v>
      </c>
      <c r="J155" s="16" t="n">
        <v>2953643</v>
      </c>
      <c r="K155" s="16" t="n">
        <v>2428694</v>
      </c>
      <c r="L155" s="16" t="n">
        <v>1367855</v>
      </c>
      <c r="M155" s="16">
        <f>SUM(C155:L155)</f>
        <v/>
      </c>
    </row>
    <row r="156">
      <c r="A156" s="16" t="inlineStr">
        <is>
          <t>SSD</t>
        </is>
      </c>
      <c r="B156" s="16" t="inlineStr">
        <is>
          <t>South Sudan</t>
        </is>
      </c>
      <c r="C156" s="16" t="n">
        <v>4740530</v>
      </c>
      <c r="D156" s="16" t="n">
        <v>3262461</v>
      </c>
      <c r="E156" s="16" t="n">
        <v>1801064</v>
      </c>
      <c r="F156" s="16" t="n">
        <v>809004</v>
      </c>
      <c r="G156" s="16" t="n">
        <v>1056700</v>
      </c>
      <c r="H156" s="16" t="n">
        <v>1377576</v>
      </c>
      <c r="I156" s="16" t="n">
        <v>1244001</v>
      </c>
      <c r="J156" s="16" t="n">
        <v>917893</v>
      </c>
      <c r="K156" s="16" t="n">
        <v>549475</v>
      </c>
      <c r="L156" s="16" t="n">
        <v>1011448</v>
      </c>
      <c r="M156" s="16">
        <f>SUM(C156:L156)</f>
        <v/>
      </c>
    </row>
    <row r="157">
      <c r="A157" s="16" t="inlineStr">
        <is>
          <t>ESP</t>
        </is>
      </c>
      <c r="B157" s="16" t="inlineStr">
        <is>
          <t>Spain</t>
        </is>
      </c>
      <c r="C157" s="16" t="n">
        <v>17069848</v>
      </c>
      <c r="D157" s="16" t="n">
        <v>7346249</v>
      </c>
      <c r="E157" s="16" t="n">
        <v>6105585</v>
      </c>
      <c r="F157" s="16" t="n">
        <v>6339893</v>
      </c>
      <c r="G157" s="16" t="n">
        <v>3656429</v>
      </c>
      <c r="H157" s="16" t="n">
        <v>4118288</v>
      </c>
      <c r="I157" s="16" t="n">
        <v>2414525</v>
      </c>
      <c r="J157" s="16" t="n">
        <v>2597190</v>
      </c>
      <c r="K157" s="16" t="n">
        <v>1528158</v>
      </c>
      <c r="L157" s="16" t="n">
        <v>1073874</v>
      </c>
      <c r="M157" s="16">
        <f>SUM(C157:L157)</f>
        <v/>
      </c>
    </row>
    <row r="158">
      <c r="A158" s="16" t="inlineStr">
        <is>
          <t>LKA</t>
        </is>
      </c>
      <c r="B158" s="16" t="inlineStr">
        <is>
          <t>Sri Lanka</t>
        </is>
      </c>
      <c r="C158" s="16" t="n">
        <v>5239450</v>
      </c>
      <c r="D158" s="16" t="n">
        <v>2790762</v>
      </c>
      <c r="E158" s="16" t="n">
        <v>2139189</v>
      </c>
      <c r="F158" s="16" t="n">
        <v>1991323</v>
      </c>
      <c r="G158" s="16" t="n">
        <v>2266978</v>
      </c>
      <c r="H158" s="16" t="n">
        <v>2011359</v>
      </c>
      <c r="I158" s="16" t="n">
        <v>1463602</v>
      </c>
      <c r="J158" s="16" t="n">
        <v>1465778</v>
      </c>
      <c r="K158" s="16" t="n">
        <v>1279443</v>
      </c>
      <c r="L158" s="16" t="n">
        <v>592209</v>
      </c>
      <c r="M158" s="16">
        <f>SUM(C158:L158)</f>
        <v/>
      </c>
    </row>
    <row r="159">
      <c r="A159" s="16" t="inlineStr">
        <is>
          <t>SDN</t>
        </is>
      </c>
      <c r="B159" s="16" t="inlineStr">
        <is>
          <t>Sudan (the)</t>
        </is>
      </c>
      <c r="C159" s="16" t="n">
        <v>7744791</v>
      </c>
      <c r="D159" s="16" t="n">
        <v>4348196</v>
      </c>
      <c r="E159" s="16" t="n">
        <v>5445401</v>
      </c>
      <c r="F159" s="16" t="n">
        <v>6506592</v>
      </c>
      <c r="G159" s="16" t="n">
        <v>5693331</v>
      </c>
      <c r="H159" s="16" t="n">
        <v>3622330</v>
      </c>
      <c r="I159" s="16" t="n">
        <v>2469049</v>
      </c>
      <c r="J159" s="16" t="n">
        <v>3131306</v>
      </c>
      <c r="K159" s="16" t="n">
        <v>1569560</v>
      </c>
      <c r="L159" s="16" t="n">
        <v>2167004</v>
      </c>
      <c r="M159" s="16">
        <f>SUM(C159:L159)</f>
        <v/>
      </c>
    </row>
    <row r="160">
      <c r="A160" s="16" t="inlineStr">
        <is>
          <t>SUR</t>
        </is>
      </c>
      <c r="B160" s="16" t="inlineStr">
        <is>
          <t>Suriname</t>
        </is>
      </c>
      <c r="C160" s="16" t="n">
        <v>138935</v>
      </c>
      <c r="D160" s="16" t="n">
        <v>124200</v>
      </c>
      <c r="E160" s="16" t="n">
        <v>123012</v>
      </c>
      <c r="F160" s="16" t="n">
        <v>60018</v>
      </c>
      <c r="G160" s="16" t="n">
        <v>52086</v>
      </c>
      <c r="H160" s="16" t="n">
        <v>42045</v>
      </c>
      <c r="I160" s="16" t="n">
        <v>49610</v>
      </c>
      <c r="J160" s="16" t="n">
        <v>8755</v>
      </c>
      <c r="K160" s="16" t="n">
        <v>18876</v>
      </c>
      <c r="L160" s="16" t="n">
        <v>7210</v>
      </c>
      <c r="M160" s="16">
        <f>SUM(C160:L160)</f>
        <v/>
      </c>
    </row>
    <row r="161">
      <c r="A161" s="16" t="inlineStr">
        <is>
          <t>SWE</t>
        </is>
      </c>
      <c r="B161" s="16" t="inlineStr">
        <is>
          <t>Sweden</t>
        </is>
      </c>
      <c r="C161" s="16" t="n">
        <v>3788934</v>
      </c>
      <c r="D161" s="16" t="n">
        <v>1920465</v>
      </c>
      <c r="E161" s="16" t="n">
        <v>1645582</v>
      </c>
      <c r="F161" s="16" t="n">
        <v>1219761</v>
      </c>
      <c r="G161" s="16" t="n">
        <v>668660</v>
      </c>
      <c r="H161" s="16" t="n">
        <v>540707</v>
      </c>
      <c r="I161" s="16" t="n">
        <v>461002</v>
      </c>
      <c r="J161" s="16" t="n">
        <v>463558</v>
      </c>
      <c r="K161" s="16" t="n">
        <v>267477</v>
      </c>
      <c r="L161" s="16" t="n">
        <v>215658</v>
      </c>
      <c r="M161" s="16">
        <f>SUM(C161:L161)</f>
        <v/>
      </c>
    </row>
    <row r="162">
      <c r="A162" s="16" t="inlineStr">
        <is>
          <t>CHE</t>
        </is>
      </c>
      <c r="B162" s="16" t="inlineStr">
        <is>
          <t>Switzerland</t>
        </is>
      </c>
      <c r="C162" s="16" t="n">
        <v>2647353</v>
      </c>
      <c r="D162" s="16" t="n">
        <v>1467631</v>
      </c>
      <c r="E162" s="16" t="n">
        <v>984404</v>
      </c>
      <c r="F162" s="16" t="n">
        <v>864421</v>
      </c>
      <c r="G162" s="16" t="n">
        <v>663695</v>
      </c>
      <c r="H162" s="16" t="n">
        <v>577864</v>
      </c>
      <c r="I162" s="16" t="n">
        <v>500941</v>
      </c>
      <c r="J162" s="16" t="n">
        <v>473616</v>
      </c>
      <c r="K162" s="16" t="n">
        <v>365102</v>
      </c>
      <c r="L162" s="16" t="n">
        <v>160411</v>
      </c>
      <c r="M162" s="16">
        <f>SUM(C162:L162)</f>
        <v/>
      </c>
    </row>
    <row r="163">
      <c r="A163" s="16" t="inlineStr">
        <is>
          <t>SYR</t>
        </is>
      </c>
      <c r="B163" s="16" t="inlineStr">
        <is>
          <t>Syrian Arab Republic</t>
        </is>
      </c>
      <c r="C163" s="16" t="n">
        <v>8615985</v>
      </c>
      <c r="D163" s="16" t="n">
        <v>2276414</v>
      </c>
      <c r="E163" s="16" t="n">
        <v>2274829</v>
      </c>
      <c r="F163" s="16" t="n">
        <v>1729636</v>
      </c>
      <c r="G163" s="16" t="n">
        <v>2721759</v>
      </c>
      <c r="H163" s="16" t="n">
        <v>1217078</v>
      </c>
      <c r="I163" s="16" t="n">
        <v>2122471</v>
      </c>
      <c r="J163" s="16" t="n">
        <v>2501880</v>
      </c>
      <c r="K163" s="16" t="n">
        <v>2355085</v>
      </c>
      <c r="L163" s="16" t="n">
        <v>972964</v>
      </c>
      <c r="M163" s="16">
        <f>SUM(C163:L163)</f>
        <v/>
      </c>
    </row>
    <row r="164">
      <c r="A164" s="16" t="inlineStr">
        <is>
          <t>TWN</t>
        </is>
      </c>
      <c r="B164" s="16" t="inlineStr">
        <is>
          <t>Taiwan (Province of China)</t>
        </is>
      </c>
      <c r="C164" s="16" t="n">
        <v>3384007</v>
      </c>
      <c r="D164" s="16" t="n">
        <v>3180401</v>
      </c>
      <c r="E164" s="16" t="n">
        <v>7399508</v>
      </c>
      <c r="F164" s="16" t="n">
        <v>3991629</v>
      </c>
      <c r="G164" s="16" t="n">
        <v>1779621</v>
      </c>
      <c r="H164" s="16" t="n">
        <v>1119401</v>
      </c>
      <c r="I164" s="16" t="n">
        <v>581501</v>
      </c>
      <c r="J164" s="16" t="n">
        <v>1166791</v>
      </c>
      <c r="K164" s="16" t="n">
        <v>839826</v>
      </c>
      <c r="L164" s="16" t="n">
        <v>483606</v>
      </c>
      <c r="M164" s="16">
        <f>SUM(C164:L164)</f>
        <v/>
      </c>
    </row>
    <row r="165">
      <c r="A165" s="16" t="inlineStr">
        <is>
          <t>TJK</t>
        </is>
      </c>
      <c r="B165" s="16" t="inlineStr">
        <is>
          <t>Tajikistan</t>
        </is>
      </c>
      <c r="C165" s="16" t="n">
        <v>2286628</v>
      </c>
      <c r="D165" s="16" t="n">
        <v>1604054</v>
      </c>
      <c r="E165" s="16" t="n">
        <v>1594460</v>
      </c>
      <c r="F165" s="16" t="n">
        <v>716640</v>
      </c>
      <c r="G165" s="16" t="n">
        <v>918067</v>
      </c>
      <c r="H165" s="16" t="n">
        <v>643891</v>
      </c>
      <c r="I165" s="16" t="n">
        <v>754300</v>
      </c>
      <c r="J165" s="16" t="n">
        <v>430430</v>
      </c>
      <c r="K165" s="16" t="n">
        <v>286218</v>
      </c>
      <c r="L165" s="16" t="n">
        <v>150993</v>
      </c>
      <c r="M165" s="16">
        <f>SUM(C165:L165)</f>
        <v/>
      </c>
    </row>
    <row r="166">
      <c r="A166" s="16" t="inlineStr">
        <is>
          <t>TZA</t>
        </is>
      </c>
      <c r="B166" s="16" t="inlineStr">
        <is>
          <t>Tanzania</t>
        </is>
      </c>
      <c r="C166" s="16" t="n">
        <v>12016261</v>
      </c>
      <c r="D166" s="16" t="n">
        <v>3467235</v>
      </c>
      <c r="E166" s="16" t="n">
        <v>7022089</v>
      </c>
      <c r="F166" s="16" t="n">
        <v>5679352</v>
      </c>
      <c r="G166" s="16" t="n">
        <v>5546420</v>
      </c>
      <c r="H166" s="16" t="n">
        <v>5821464</v>
      </c>
      <c r="I166" s="16" t="n">
        <v>5707651</v>
      </c>
      <c r="J166" s="16" t="n">
        <v>5148735</v>
      </c>
      <c r="K166" s="16" t="n">
        <v>4528946</v>
      </c>
      <c r="L166" s="16" t="n">
        <v>1277742</v>
      </c>
      <c r="M166" s="16">
        <f>SUM(C166:L166)</f>
        <v/>
      </c>
    </row>
    <row r="167">
      <c r="A167" s="16" t="inlineStr">
        <is>
          <t>THA</t>
        </is>
      </c>
      <c r="B167" s="16" t="inlineStr">
        <is>
          <t>Thailand</t>
        </is>
      </c>
      <c r="C167" s="16" t="n">
        <v>26325003</v>
      </c>
      <c r="D167" s="16" t="n">
        <v>9523969</v>
      </c>
      <c r="E167" s="16" t="n">
        <v>6978294</v>
      </c>
      <c r="F167" s="16" t="n">
        <v>5733706</v>
      </c>
      <c r="G167" s="16" t="n">
        <v>5721210</v>
      </c>
      <c r="H167" s="16" t="n">
        <v>4591579</v>
      </c>
      <c r="I167" s="16" t="n">
        <v>4773182</v>
      </c>
      <c r="J167" s="16" t="n">
        <v>4356715</v>
      </c>
      <c r="K167" s="16" t="n">
        <v>4037184</v>
      </c>
      <c r="L167" s="16" t="n">
        <v>2702639</v>
      </c>
      <c r="M167" s="16">
        <f>SUM(C167:L167)</f>
        <v/>
      </c>
    </row>
    <row r="168">
      <c r="A168" s="16" t="inlineStr">
        <is>
          <t>TLS</t>
        </is>
      </c>
      <c r="B168" s="16" t="inlineStr">
        <is>
          <t>Timor-Leste</t>
        </is>
      </c>
      <c r="C168" s="16" t="n">
        <v>536045</v>
      </c>
      <c r="D168" s="16" t="n">
        <v>201048</v>
      </c>
      <c r="E168" s="16" t="n">
        <v>113534</v>
      </c>
      <c r="F168" s="16" t="n">
        <v>108931</v>
      </c>
      <c r="G168" s="16" t="n">
        <v>112157</v>
      </c>
      <c r="H168" s="16" t="n">
        <v>109796</v>
      </c>
      <c r="I168" s="16" t="n">
        <v>80803</v>
      </c>
      <c r="J168" s="16" t="n">
        <v>47916</v>
      </c>
      <c r="K168" s="16" t="n">
        <v>46523</v>
      </c>
      <c r="L168" s="16" t="n">
        <v>38744</v>
      </c>
      <c r="M168" s="16">
        <f>SUM(C168:L168)</f>
        <v/>
      </c>
    </row>
    <row r="169">
      <c r="A169" s="16" t="inlineStr">
        <is>
          <t>TGO</t>
        </is>
      </c>
      <c r="B169" s="16" t="inlineStr">
        <is>
          <t>Togo</t>
        </is>
      </c>
      <c r="C169" s="16" t="n">
        <v>2709043</v>
      </c>
      <c r="D169" s="16" t="n">
        <v>1023607</v>
      </c>
      <c r="E169" s="16" t="n">
        <v>1165709</v>
      </c>
      <c r="F169" s="16" t="n">
        <v>266801</v>
      </c>
      <c r="G169" s="16" t="n">
        <v>820200</v>
      </c>
      <c r="H169" s="16" t="n">
        <v>890843</v>
      </c>
      <c r="I169" s="16" t="n">
        <v>318824</v>
      </c>
      <c r="J169" s="16" t="n">
        <v>351418</v>
      </c>
      <c r="K169" s="16" t="n">
        <v>381329</v>
      </c>
      <c r="L169" s="16" t="n">
        <v>819656</v>
      </c>
      <c r="M169" s="16">
        <f>SUM(C169:L169)</f>
        <v/>
      </c>
    </row>
    <row r="170">
      <c r="A170" s="16" t="inlineStr">
        <is>
          <t>TON</t>
        </is>
      </c>
      <c r="B170" s="16" t="inlineStr">
        <is>
          <t>Tonga</t>
        </is>
      </c>
      <c r="C170" s="16" t="n">
        <v>74923</v>
      </c>
      <c r="D170" s="16" t="n">
        <v>0</v>
      </c>
      <c r="E170" s="16" t="n">
        <v>11823</v>
      </c>
      <c r="F170" s="16" t="n">
        <v>0</v>
      </c>
      <c r="G170" s="16" t="n">
        <v>0</v>
      </c>
      <c r="H170" s="16" t="n">
        <v>4495</v>
      </c>
      <c r="I170" s="16" t="n">
        <v>0</v>
      </c>
      <c r="J170" s="16" t="n">
        <v>2779</v>
      </c>
      <c r="K170" s="16" t="n">
        <v>0</v>
      </c>
      <c r="L170" s="16" t="n">
        <v>661</v>
      </c>
      <c r="M170" s="16">
        <f>SUM(C170:L170)</f>
        <v/>
      </c>
    </row>
    <row r="171">
      <c r="A171" s="16" t="inlineStr">
        <is>
          <t>TTO</t>
        </is>
      </c>
      <c r="B171" s="16" t="inlineStr">
        <is>
          <t>Trinidad and Tobago</t>
        </is>
      </c>
      <c r="C171" s="16" t="n">
        <v>80142</v>
      </c>
      <c r="D171" s="16" t="n">
        <v>25416</v>
      </c>
      <c r="E171" s="16" t="n">
        <v>203428</v>
      </c>
      <c r="F171" s="16" t="n">
        <v>153768</v>
      </c>
      <c r="G171" s="16" t="n">
        <v>18788</v>
      </c>
      <c r="H171" s="16" t="n">
        <v>308746</v>
      </c>
      <c r="I171" s="16" t="n">
        <v>190727</v>
      </c>
      <c r="J171" s="16" t="n">
        <v>154584</v>
      </c>
      <c r="K171" s="16" t="n">
        <v>107413</v>
      </c>
      <c r="L171" s="16" t="n">
        <v>121682</v>
      </c>
      <c r="M171" s="16">
        <f>SUM(C171:L171)</f>
        <v/>
      </c>
    </row>
    <row r="172">
      <c r="A172" s="16" t="inlineStr">
        <is>
          <t>TUN</t>
        </is>
      </c>
      <c r="B172" s="16" t="inlineStr">
        <is>
          <t>Tunisia</t>
        </is>
      </c>
      <c r="C172" s="16" t="n">
        <v>1681801</v>
      </c>
      <c r="D172" s="16" t="n">
        <v>1834466</v>
      </c>
      <c r="E172" s="16" t="n">
        <v>1656739</v>
      </c>
      <c r="F172" s="16" t="n">
        <v>1430259</v>
      </c>
      <c r="G172" s="16" t="n">
        <v>1088483</v>
      </c>
      <c r="H172" s="16" t="n">
        <v>1071298</v>
      </c>
      <c r="I172" s="16" t="n">
        <v>993962</v>
      </c>
      <c r="J172" s="16" t="n">
        <v>699521</v>
      </c>
      <c r="K172" s="16" t="n">
        <v>642978</v>
      </c>
      <c r="L172" s="16" t="n">
        <v>524917</v>
      </c>
      <c r="M172" s="16">
        <f>SUM(C172:L172)</f>
        <v/>
      </c>
    </row>
    <row r="173">
      <c r="A173" s="16" t="inlineStr">
        <is>
          <t>TUR</t>
        </is>
      </c>
      <c r="B173" s="16" t="inlineStr">
        <is>
          <t>Turkey</t>
        </is>
      </c>
      <c r="C173" s="16" t="n">
        <v>42500145</v>
      </c>
      <c r="D173" s="16" t="n">
        <v>13852572</v>
      </c>
      <c r="E173" s="16" t="n">
        <v>7697402</v>
      </c>
      <c r="F173" s="16" t="n">
        <v>5228189</v>
      </c>
      <c r="G173" s="16" t="n">
        <v>3732280</v>
      </c>
      <c r="H173" s="16" t="n">
        <v>2601845</v>
      </c>
      <c r="I173" s="16" t="n">
        <v>1975267</v>
      </c>
      <c r="J173" s="16" t="n">
        <v>1309792</v>
      </c>
      <c r="K173" s="16" t="n">
        <v>904922</v>
      </c>
      <c r="L173" s="16" t="n">
        <v>510975</v>
      </c>
      <c r="M173" s="16">
        <f>SUM(C173:L173)</f>
        <v/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1152790</v>
      </c>
      <c r="D174" s="16" t="n">
        <v>0</v>
      </c>
      <c r="E174" s="16" t="n">
        <v>2015959</v>
      </c>
      <c r="F174" s="16" t="n">
        <v>0</v>
      </c>
      <c r="G174" s="16" t="n">
        <v>2173298</v>
      </c>
      <c r="H174" s="16" t="n">
        <v>0</v>
      </c>
      <c r="I174" s="16" t="n">
        <v>1956916</v>
      </c>
      <c r="J174" s="16" t="n">
        <v>0</v>
      </c>
      <c r="K174" s="16" t="n">
        <v>1748459</v>
      </c>
      <c r="L174" s="16" t="n">
        <v>821091</v>
      </c>
      <c r="M174" s="16">
        <f>SUM(C174:L174)</f>
        <v/>
      </c>
    </row>
    <row r="175">
      <c r="A175" s="16" t="inlineStr">
        <is>
          <t>TUV</t>
        </is>
      </c>
      <c r="B175" s="16" t="inlineStr">
        <is>
          <t>Tuvalu</t>
        </is>
      </c>
      <c r="C175" s="16" t="n">
        <v>1763</v>
      </c>
      <c r="D175" s="16" t="n">
        <v>1302</v>
      </c>
      <c r="E175" s="16" t="n">
        <v>547</v>
      </c>
      <c r="F175" s="16" t="n">
        <v>317</v>
      </c>
      <c r="G175" s="16" t="n">
        <v>0</v>
      </c>
      <c r="H175" s="16" t="n">
        <v>375</v>
      </c>
      <c r="I175" s="16" t="n">
        <v>366</v>
      </c>
      <c r="J175" s="16" t="n">
        <v>398</v>
      </c>
      <c r="K175" s="16" t="n">
        <v>22</v>
      </c>
      <c r="L175" s="16" t="n">
        <v>38</v>
      </c>
      <c r="M175" s="16">
        <f>SUM(C175:L175)</f>
        <v/>
      </c>
    </row>
    <row r="176">
      <c r="A176" s="16" t="inlineStr">
        <is>
          <t>UGA</t>
        </is>
      </c>
      <c r="B176" s="16" t="inlineStr">
        <is>
          <t>Uganda</t>
        </is>
      </c>
      <c r="C176" s="16" t="n">
        <v>5945016</v>
      </c>
      <c r="D176" s="16" t="n">
        <v>5061723</v>
      </c>
      <c r="E176" s="16" t="n">
        <v>5251859</v>
      </c>
      <c r="F176" s="16" t="n">
        <v>4478784</v>
      </c>
      <c r="G176" s="16" t="n">
        <v>4366567</v>
      </c>
      <c r="H176" s="16" t="n">
        <v>4535856</v>
      </c>
      <c r="I176" s="16" t="n">
        <v>4221592</v>
      </c>
      <c r="J176" s="16" t="n">
        <v>2804744</v>
      </c>
      <c r="K176" s="16" t="n">
        <v>2935393</v>
      </c>
      <c r="L176" s="16" t="n">
        <v>2529507</v>
      </c>
      <c r="M176" s="16">
        <f>SUM(C176:L176)</f>
        <v/>
      </c>
    </row>
    <row r="177">
      <c r="A177" s="16" t="inlineStr">
        <is>
          <t>UKR</t>
        </is>
      </c>
      <c r="B177" s="16" t="inlineStr">
        <is>
          <t>Ukraine</t>
        </is>
      </c>
      <c r="C177" s="16" t="n">
        <v>15240178</v>
      </c>
      <c r="D177" s="16" t="n">
        <v>5638855</v>
      </c>
      <c r="E177" s="16" t="n">
        <v>6157127</v>
      </c>
      <c r="F177" s="16" t="n">
        <v>3914214</v>
      </c>
      <c r="G177" s="16" t="n">
        <v>3154105</v>
      </c>
      <c r="H177" s="16" t="n">
        <v>2495347</v>
      </c>
      <c r="I177" s="16" t="n">
        <v>2196272</v>
      </c>
      <c r="J177" s="16" t="n">
        <v>2019081</v>
      </c>
      <c r="K177" s="16" t="n">
        <v>1629670</v>
      </c>
      <c r="L177" s="16" t="n">
        <v>1263207</v>
      </c>
      <c r="M177" s="16">
        <f>SUM(C177:L177)</f>
        <v/>
      </c>
    </row>
    <row r="178">
      <c r="A178" s="16" t="inlineStr">
        <is>
          <t>ARE</t>
        </is>
      </c>
      <c r="B178" s="16" t="inlineStr">
        <is>
          <t>United Arab Emirates (the)</t>
        </is>
      </c>
      <c r="C178" s="16" t="n">
        <v>117609</v>
      </c>
      <c r="D178" s="16" t="n">
        <v>875947</v>
      </c>
      <c r="E178" s="16" t="n">
        <v>1342065</v>
      </c>
      <c r="F178" s="16" t="n">
        <v>188324</v>
      </c>
      <c r="G178" s="16" t="n">
        <v>1153916</v>
      </c>
      <c r="H178" s="16" t="n">
        <v>1436736</v>
      </c>
      <c r="I178" s="16" t="n">
        <v>134582</v>
      </c>
      <c r="J178" s="16" t="n">
        <v>427130</v>
      </c>
      <c r="K178" s="16" t="n">
        <v>2164804</v>
      </c>
      <c r="L178" s="16" t="n">
        <v>1238581</v>
      </c>
      <c r="M178" s="16">
        <f>SUM(C178:L178)</f>
        <v/>
      </c>
    </row>
    <row r="179">
      <c r="A179" s="16" t="inlineStr">
        <is>
          <t>GBR</t>
        </is>
      </c>
      <c r="B179" s="16" t="inlineStr">
        <is>
          <t>United Kingdom</t>
        </is>
      </c>
      <c r="C179" s="16" t="n">
        <v>13164302</v>
      </c>
      <c r="D179" s="16" t="n">
        <v>7618145</v>
      </c>
      <c r="E179" s="16" t="n">
        <v>8555565</v>
      </c>
      <c r="F179" s="16" t="n">
        <v>5870392</v>
      </c>
      <c r="G179" s="16" t="n">
        <v>6494716</v>
      </c>
      <c r="H179" s="16" t="n">
        <v>5409870</v>
      </c>
      <c r="I179" s="16" t="n">
        <v>6261995</v>
      </c>
      <c r="J179" s="16" t="n">
        <v>5757545</v>
      </c>
      <c r="K179" s="16" t="n">
        <v>4305028</v>
      </c>
      <c r="L179" s="16" t="n">
        <v>3845880</v>
      </c>
      <c r="M179" s="16">
        <f>SUM(C179:L179)</f>
        <v/>
      </c>
    </row>
    <row r="180">
      <c r="A180" s="16" t="inlineStr">
        <is>
          <t>USA</t>
        </is>
      </c>
      <c r="B180" s="16" t="inlineStr">
        <is>
          <t>United States of America (the)</t>
        </is>
      </c>
      <c r="C180" s="16" t="n">
        <v>197220867</v>
      </c>
      <c r="D180" s="16" t="n">
        <v>59925378</v>
      </c>
      <c r="E180" s="16" t="n">
        <v>30016894</v>
      </c>
      <c r="F180" s="16" t="n">
        <v>16477232</v>
      </c>
      <c r="G180" s="16" t="n">
        <v>11930316</v>
      </c>
      <c r="H180" s="16" t="n">
        <v>8706150</v>
      </c>
      <c r="I180" s="16" t="n">
        <v>6758661</v>
      </c>
      <c r="J180" s="16" t="n">
        <v>5266334</v>
      </c>
      <c r="K180" s="16" t="n">
        <v>3811996</v>
      </c>
      <c r="L180" s="16" t="n">
        <v>1515334</v>
      </c>
      <c r="M180" s="16">
        <f>SUM(C180:L180)</f>
        <v/>
      </c>
    </row>
    <row r="181">
      <c r="A181" s="16" t="inlineStr">
        <is>
          <t>URY</t>
        </is>
      </c>
      <c r="B181" s="16" t="inlineStr">
        <is>
          <t>Uruguay</t>
        </is>
      </c>
      <c r="C181" s="16" t="n">
        <v>2477500</v>
      </c>
      <c r="D181" s="16" t="n">
        <v>487774</v>
      </c>
      <c r="E181" s="16" t="n">
        <v>161630</v>
      </c>
      <c r="F181" s="16" t="n">
        <v>91546</v>
      </c>
      <c r="G181" s="16" t="n">
        <v>50478</v>
      </c>
      <c r="H181" s="16" t="n">
        <v>36245</v>
      </c>
      <c r="I181" s="16" t="n">
        <v>17812</v>
      </c>
      <c r="J181" s="16" t="n">
        <v>10080</v>
      </c>
      <c r="K181" s="16" t="n">
        <v>5017</v>
      </c>
      <c r="L181" s="16" t="n">
        <v>2609</v>
      </c>
      <c r="M181" s="16">
        <f>SUM(C181:L181)</f>
        <v/>
      </c>
    </row>
    <row r="182">
      <c r="A182" s="16" t="inlineStr">
        <is>
          <t>UZB</t>
        </is>
      </c>
      <c r="B182" s="16" t="inlineStr">
        <is>
          <t>Uzbekistan</t>
        </is>
      </c>
      <c r="C182" s="16" t="n">
        <v>6078843</v>
      </c>
      <c r="D182" s="16" t="n">
        <v>4419688</v>
      </c>
      <c r="E182" s="16" t="n">
        <v>4425271</v>
      </c>
      <c r="F182" s="16" t="n">
        <v>3785381</v>
      </c>
      <c r="G182" s="16" t="n">
        <v>3191101</v>
      </c>
      <c r="H182" s="16" t="n">
        <v>2192457</v>
      </c>
      <c r="I182" s="16" t="n">
        <v>3385154</v>
      </c>
      <c r="J182" s="16" t="n">
        <v>2039793</v>
      </c>
      <c r="K182" s="16" t="n">
        <v>2209364</v>
      </c>
      <c r="L182" s="16" t="n">
        <v>2002382</v>
      </c>
      <c r="M182" s="16">
        <f>SUM(C182:L182)</f>
        <v/>
      </c>
    </row>
    <row r="183">
      <c r="A183" s="16" t="inlineStr">
        <is>
          <t>VUT</t>
        </is>
      </c>
      <c r="B183" s="16" t="inlineStr">
        <is>
          <t>Vanuatu</t>
        </is>
      </c>
      <c r="C183" s="16" t="n">
        <v>90188</v>
      </c>
      <c r="D183" s="16" t="n">
        <v>29086</v>
      </c>
      <c r="E183" s="16" t="n">
        <v>26587</v>
      </c>
      <c r="F183" s="16" t="n">
        <v>14304</v>
      </c>
      <c r="G183" s="16" t="n">
        <v>18285</v>
      </c>
      <c r="H183" s="16" t="n">
        <v>33168</v>
      </c>
      <c r="I183" s="16" t="n">
        <v>16688</v>
      </c>
      <c r="J183" s="16" t="n">
        <v>17629</v>
      </c>
      <c r="K183" s="16" t="n">
        <v>12187</v>
      </c>
      <c r="L183" s="16" t="n">
        <v>15100</v>
      </c>
      <c r="M183" s="16">
        <f>SUM(C183:L183)</f>
        <v/>
      </c>
    </row>
    <row r="184">
      <c r="A184" s="16" t="inlineStr">
        <is>
          <t>VEN</t>
        </is>
      </c>
      <c r="B184" s="16" t="inlineStr">
        <is>
          <t>Venezuela (Bolivarian Republic of)</t>
        </is>
      </c>
      <c r="C184" s="16" t="n">
        <v>9963367</v>
      </c>
      <c r="D184" s="16" t="n">
        <v>6081044</v>
      </c>
      <c r="E184" s="16" t="n">
        <v>3232907</v>
      </c>
      <c r="F184" s="16" t="n">
        <v>2522940</v>
      </c>
      <c r="G184" s="16" t="n">
        <v>2096283</v>
      </c>
      <c r="H184" s="16" t="n">
        <v>2375063</v>
      </c>
      <c r="I184" s="16" t="n">
        <v>1611328</v>
      </c>
      <c r="J184" s="16" t="n">
        <v>1477736</v>
      </c>
      <c r="K184" s="16" t="n">
        <v>1427759</v>
      </c>
      <c r="L184" s="16" t="n">
        <v>998382</v>
      </c>
      <c r="M184" s="16">
        <f>SUM(C184:L184)</f>
        <v/>
      </c>
    </row>
    <row r="185">
      <c r="A185" s="16" t="inlineStr">
        <is>
          <t>VNM</t>
        </is>
      </c>
      <c r="B185" s="16" t="inlineStr">
        <is>
          <t>Viet Nam</t>
        </is>
      </c>
      <c r="C185" s="16" t="n">
        <v>24261108</v>
      </c>
      <c r="D185" s="16" t="n">
        <v>12069890</v>
      </c>
      <c r="E185" s="16" t="n">
        <v>11946011</v>
      </c>
      <c r="F185" s="16" t="n">
        <v>9665771</v>
      </c>
      <c r="G185" s="16" t="n">
        <v>9730640</v>
      </c>
      <c r="H185" s="16" t="n">
        <v>8657944</v>
      </c>
      <c r="I185" s="16" t="n">
        <v>7977677</v>
      </c>
      <c r="J185" s="16" t="n">
        <v>6376421</v>
      </c>
      <c r="K185" s="16" t="n">
        <v>5054416</v>
      </c>
      <c r="L185" s="16" t="n">
        <v>3078865</v>
      </c>
      <c r="M185" s="16">
        <f>SUM(C185:L185)</f>
        <v/>
      </c>
    </row>
    <row r="186">
      <c r="A186" s="16" t="inlineStr">
        <is>
          <t>VIR</t>
        </is>
      </c>
      <c r="B186" s="16" t="inlineStr">
        <is>
          <t>Virgin Islands (U.S.)</t>
        </is>
      </c>
      <c r="C186" s="16" t="n">
        <v>21982</v>
      </c>
      <c r="D186" s="16" t="n">
        <v>4323</v>
      </c>
      <c r="E186" s="16" t="n">
        <v>19855</v>
      </c>
      <c r="F186" s="16" t="n">
        <v>21373</v>
      </c>
      <c r="G186" s="16" t="n">
        <v>6711</v>
      </c>
      <c r="H186" s="16" t="n">
        <v>11405</v>
      </c>
      <c r="I186" s="16" t="n">
        <v>6439</v>
      </c>
      <c r="J186" s="16" t="n">
        <v>4715</v>
      </c>
      <c r="K186" s="16" t="n">
        <v>3230</v>
      </c>
      <c r="L186" s="16" t="n">
        <v>1265</v>
      </c>
      <c r="M186" s="16">
        <f>SUM(C186:L186)</f>
        <v/>
      </c>
    </row>
    <row r="187">
      <c r="A187" s="16" t="inlineStr">
        <is>
          <t>YEM</t>
        </is>
      </c>
      <c r="B187" s="16" t="inlineStr">
        <is>
          <t>Yemen</t>
        </is>
      </c>
      <c r="C187" s="16" t="n">
        <v>5842055</v>
      </c>
      <c r="D187" s="16" t="n">
        <v>5028308</v>
      </c>
      <c r="E187" s="16" t="n">
        <v>3187377</v>
      </c>
      <c r="F187" s="16" t="n">
        <v>3692957</v>
      </c>
      <c r="G187" s="16" t="n">
        <v>3339364</v>
      </c>
      <c r="H187" s="16" t="n">
        <v>3011076</v>
      </c>
      <c r="I187" s="16" t="n">
        <v>2084709</v>
      </c>
      <c r="J187" s="16" t="n">
        <v>1954822</v>
      </c>
      <c r="K187" s="16" t="n">
        <v>1258323</v>
      </c>
      <c r="L187" s="16" t="n">
        <v>792556</v>
      </c>
      <c r="M187" s="16">
        <f>SUM(C187:L187)</f>
        <v/>
      </c>
    </row>
    <row r="188">
      <c r="A188" s="16" t="inlineStr">
        <is>
          <t>ZMB</t>
        </is>
      </c>
      <c r="B188" s="16" t="inlineStr">
        <is>
          <t>Zambia</t>
        </is>
      </c>
      <c r="C188" s="16" t="n">
        <v>4561851</v>
      </c>
      <c r="D188" s="16" t="n">
        <v>3426599</v>
      </c>
      <c r="E188" s="16" t="n">
        <v>1677375</v>
      </c>
      <c r="F188" s="16" t="n">
        <v>1876431</v>
      </c>
      <c r="G188" s="16" t="n">
        <v>1073205</v>
      </c>
      <c r="H188" s="16" t="n">
        <v>1427615</v>
      </c>
      <c r="I188" s="16" t="n">
        <v>1577284</v>
      </c>
      <c r="J188" s="16" t="n">
        <v>1109872</v>
      </c>
      <c r="K188" s="16" t="n">
        <v>970553</v>
      </c>
      <c r="L188" s="16" t="n">
        <v>991314</v>
      </c>
      <c r="M188" s="16">
        <f>SUM(C188:L188)</f>
        <v/>
      </c>
    </row>
    <row r="189">
      <c r="A189" s="16" t="inlineStr">
        <is>
          <t>ZWE</t>
        </is>
      </c>
      <c r="B189" s="16" t="inlineStr">
        <is>
          <t>Zimbabwe</t>
        </is>
      </c>
      <c r="C189" s="16" t="n">
        <v>4137390</v>
      </c>
      <c r="D189" s="16" t="n">
        <v>1587498</v>
      </c>
      <c r="E189" s="16" t="n">
        <v>1272816</v>
      </c>
      <c r="F189" s="16" t="n">
        <v>1320547</v>
      </c>
      <c r="G189" s="16" t="n">
        <v>1303726</v>
      </c>
      <c r="H189" s="16" t="n">
        <v>1238236</v>
      </c>
      <c r="I189" s="16" t="n">
        <v>930529</v>
      </c>
      <c r="J189" s="16" t="n">
        <v>1205304</v>
      </c>
      <c r="K189" s="16" t="n">
        <v>701252</v>
      </c>
      <c r="L189" s="16" t="n">
        <v>663228</v>
      </c>
      <c r="M189" s="16">
        <f>SUM(C189:L189)</f>
        <v/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10</t>
        </is>
      </c>
      <c r="D1" s="16" t="inlineStr">
        <is>
          <t>20</t>
        </is>
      </c>
      <c r="E1" s="16" t="inlineStr">
        <is>
          <t>30</t>
        </is>
      </c>
      <c r="F1" s="16" t="inlineStr">
        <is>
          <t>40</t>
        </is>
      </c>
      <c r="G1" s="16" t="inlineStr">
        <is>
          <t>50</t>
        </is>
      </c>
      <c r="H1" s="16" t="inlineStr">
        <is>
          <t>60</t>
        </is>
      </c>
      <c r="I1" s="16" t="inlineStr">
        <is>
          <t>70</t>
        </is>
      </c>
      <c r="J1" s="16" t="inlineStr">
        <is>
          <t>80</t>
        </is>
      </c>
      <c r="K1" s="16" t="inlineStr">
        <is>
          <t>90</t>
        </is>
      </c>
      <c r="L1" s="16" t="inlineStr">
        <is>
          <t>100</t>
        </is>
      </c>
      <c r="M1" s="16" t="inlineStr">
        <is>
          <t>area_km2_sum</t>
        </is>
      </c>
    </row>
    <row r="2">
      <c r="A2" s="16" t="inlineStr">
        <is>
          <t>AFG</t>
        </is>
      </c>
      <c r="B2" s="16" t="inlineStr">
        <is>
          <t>Afghanistan</t>
        </is>
      </c>
      <c r="C2" s="16" t="n">
        <v>11471</v>
      </c>
      <c r="D2" s="16" t="n">
        <v>13967</v>
      </c>
      <c r="E2" s="16" t="n">
        <v>23962</v>
      </c>
      <c r="F2" s="16" t="n">
        <v>29430</v>
      </c>
      <c r="G2" s="16" t="n">
        <v>41917</v>
      </c>
      <c r="H2" s="16" t="n">
        <v>55897</v>
      </c>
      <c r="I2" s="16" t="n">
        <v>72334</v>
      </c>
      <c r="J2" s="16" t="n">
        <v>86118</v>
      </c>
      <c r="K2" s="16" t="n">
        <v>111367</v>
      </c>
      <c r="L2" s="16" t="n">
        <v>197472</v>
      </c>
      <c r="M2" s="16">
        <f>SUM(C2:L2)</f>
        <v/>
      </c>
    </row>
    <row r="3">
      <c r="A3" s="16" t="inlineStr">
        <is>
          <t>ALB</t>
        </is>
      </c>
      <c r="B3" s="16" t="inlineStr">
        <is>
          <t>Albania</t>
        </is>
      </c>
      <c r="C3" s="16" t="n">
        <v>2570</v>
      </c>
      <c r="D3" s="16" t="n">
        <v>2553</v>
      </c>
      <c r="E3" s="16" t="n">
        <v>949</v>
      </c>
      <c r="F3" s="16" t="n">
        <v>3094</v>
      </c>
      <c r="G3" s="16" t="n">
        <v>4021</v>
      </c>
      <c r="H3" s="16" t="n">
        <v>2746</v>
      </c>
      <c r="I3" s="16" t="n">
        <v>2660</v>
      </c>
      <c r="J3" s="16" t="n">
        <v>2978</v>
      </c>
      <c r="K3" s="16" t="n">
        <v>3499</v>
      </c>
      <c r="L3" s="16" t="n">
        <v>3660</v>
      </c>
      <c r="M3" s="16">
        <f>SUM(C3:L3)</f>
        <v/>
      </c>
    </row>
    <row r="4">
      <c r="A4" s="16" t="inlineStr">
        <is>
          <t>DZA</t>
        </is>
      </c>
      <c r="B4" s="16" t="inlineStr">
        <is>
          <t>Algeria</t>
        </is>
      </c>
      <c r="C4" s="16" t="n">
        <v>9482</v>
      </c>
      <c r="D4" s="16" t="n">
        <v>11864</v>
      </c>
      <c r="E4" s="16" t="n">
        <v>14558</v>
      </c>
      <c r="F4" s="16" t="n">
        <v>16742</v>
      </c>
      <c r="G4" s="16" t="n">
        <v>19942</v>
      </c>
      <c r="H4" s="16" t="n">
        <v>22685</v>
      </c>
      <c r="I4" s="16" t="n">
        <v>34792</v>
      </c>
      <c r="J4" s="16" t="n">
        <v>45607</v>
      </c>
      <c r="K4" s="16" t="n">
        <v>110655</v>
      </c>
      <c r="L4" s="16" t="n">
        <v>2021722</v>
      </c>
      <c r="M4" s="16">
        <f>SUM(C4:L4)</f>
        <v/>
      </c>
    </row>
    <row r="5">
      <c r="A5" s="16" t="inlineStr">
        <is>
          <t>AGO</t>
        </is>
      </c>
      <c r="B5" s="16" t="inlineStr">
        <is>
          <t>Angola</t>
        </is>
      </c>
      <c r="C5" s="16" t="n">
        <v>26553</v>
      </c>
      <c r="D5" s="16" t="n">
        <v>56382</v>
      </c>
      <c r="E5" s="16" t="n">
        <v>73180</v>
      </c>
      <c r="F5" s="16" t="n">
        <v>80465</v>
      </c>
      <c r="G5" s="16" t="n">
        <v>93997</v>
      </c>
      <c r="H5" s="16" t="n">
        <v>115822</v>
      </c>
      <c r="I5" s="16" t="n">
        <v>131806</v>
      </c>
      <c r="J5" s="16" t="n">
        <v>152037</v>
      </c>
      <c r="K5" s="16" t="n">
        <v>182804</v>
      </c>
      <c r="L5" s="16" t="n">
        <v>334375</v>
      </c>
      <c r="M5" s="16">
        <f>SUM(C5:L5)</f>
        <v/>
      </c>
    </row>
    <row r="6">
      <c r="A6" s="16" t="inlineStr">
        <is>
          <t>ARG</t>
        </is>
      </c>
      <c r="B6" s="16" t="inlineStr">
        <is>
          <t>Argentina</t>
        </is>
      </c>
      <c r="C6" s="16" t="n">
        <v>16876</v>
      </c>
      <c r="D6" s="16" t="n">
        <v>91571</v>
      </c>
      <c r="E6" s="16" t="n">
        <v>134537</v>
      </c>
      <c r="F6" s="16" t="n">
        <v>244361</v>
      </c>
      <c r="G6" s="16" t="n">
        <v>223978</v>
      </c>
      <c r="H6" s="16" t="n">
        <v>265518</v>
      </c>
      <c r="I6" s="16" t="n">
        <v>242911</v>
      </c>
      <c r="J6" s="16" t="n">
        <v>413540</v>
      </c>
      <c r="K6" s="16" t="n">
        <v>401057</v>
      </c>
      <c r="L6" s="16" t="n">
        <v>745473</v>
      </c>
      <c r="M6" s="16">
        <f>SUM(C6:L6)</f>
        <v/>
      </c>
    </row>
    <row r="7">
      <c r="A7" s="16" t="inlineStr">
        <is>
          <t>ARM</t>
        </is>
      </c>
      <c r="B7" s="16" t="inlineStr">
        <is>
          <t>Armenia</t>
        </is>
      </c>
      <c r="C7" s="16" t="n">
        <v>283</v>
      </c>
      <c r="D7" s="16" t="n">
        <v>1303</v>
      </c>
      <c r="E7" s="16" t="n">
        <v>2224</v>
      </c>
      <c r="F7" s="16" t="n">
        <v>1972</v>
      </c>
      <c r="G7" s="16" t="n">
        <v>2985</v>
      </c>
      <c r="H7" s="16" t="n">
        <v>3582</v>
      </c>
      <c r="I7" s="16" t="n">
        <v>2881</v>
      </c>
      <c r="J7" s="16" t="n">
        <v>2570</v>
      </c>
      <c r="K7" s="16" t="n">
        <v>5132</v>
      </c>
      <c r="L7" s="16" t="n">
        <v>6810</v>
      </c>
      <c r="M7" s="16">
        <f>SUM(C7:L7)</f>
        <v/>
      </c>
    </row>
    <row r="8">
      <c r="A8" s="16" t="inlineStr">
        <is>
          <t>AUS</t>
        </is>
      </c>
      <c r="B8" s="16" t="inlineStr">
        <is>
          <t>Australia</t>
        </is>
      </c>
      <c r="C8" s="16" t="n">
        <v>1699</v>
      </c>
      <c r="D8" s="16" t="n">
        <v>10328</v>
      </c>
      <c r="E8" s="16" t="n">
        <v>41026</v>
      </c>
      <c r="F8" s="16" t="n">
        <v>152187</v>
      </c>
      <c r="G8" s="16" t="n">
        <v>202856</v>
      </c>
      <c r="H8" s="16" t="n">
        <v>459254</v>
      </c>
      <c r="I8" s="16" t="n">
        <v>548800</v>
      </c>
      <c r="J8" s="16" t="n">
        <v>627334</v>
      </c>
      <c r="K8" s="16" t="n">
        <v>805948</v>
      </c>
      <c r="L8" s="16" t="n">
        <v>4844789</v>
      </c>
      <c r="M8" s="16">
        <f>SUM(C8:L8)</f>
        <v/>
      </c>
    </row>
    <row r="9">
      <c r="A9" s="16" t="inlineStr">
        <is>
          <t>AUT</t>
        </is>
      </c>
      <c r="B9" s="16" t="inlineStr">
        <is>
          <t>Austria</t>
        </is>
      </c>
      <c r="C9" s="16" t="n">
        <v>3759</v>
      </c>
      <c r="D9" s="16" t="n">
        <v>4296</v>
      </c>
      <c r="E9" s="16" t="n">
        <v>5368</v>
      </c>
      <c r="F9" s="16" t="n">
        <v>5120</v>
      </c>
      <c r="G9" s="16" t="n">
        <v>6700</v>
      </c>
      <c r="H9" s="16" t="n">
        <v>7190</v>
      </c>
      <c r="I9" s="16" t="n">
        <v>7183</v>
      </c>
      <c r="J9" s="16" t="n">
        <v>10291</v>
      </c>
      <c r="K9" s="16" t="n">
        <v>13003</v>
      </c>
      <c r="L9" s="16" t="n">
        <v>20944</v>
      </c>
      <c r="M9" s="16">
        <f>SUM(C9:L9)</f>
        <v/>
      </c>
    </row>
    <row r="10">
      <c r="A10" s="16" t="inlineStr">
        <is>
          <t>AZE</t>
        </is>
      </c>
      <c r="B10" s="16" t="inlineStr">
        <is>
          <t>Azerbaijan</t>
        </is>
      </c>
      <c r="C10" s="16" t="n">
        <v>2665</v>
      </c>
      <c r="D10" s="16" t="n">
        <v>4582</v>
      </c>
      <c r="E10" s="16" t="n">
        <v>8113</v>
      </c>
      <c r="F10" s="16" t="n">
        <v>7675</v>
      </c>
      <c r="G10" s="16" t="n">
        <v>7943</v>
      </c>
      <c r="H10" s="16" t="n">
        <v>10041</v>
      </c>
      <c r="I10" s="16" t="n">
        <v>11852</v>
      </c>
      <c r="J10" s="16" t="n">
        <v>11320</v>
      </c>
      <c r="K10" s="16" t="n">
        <v>11286</v>
      </c>
      <c r="L10" s="16" t="n">
        <v>11358</v>
      </c>
      <c r="M10" s="16">
        <f>SUM(C10:L10)</f>
        <v/>
      </c>
    </row>
    <row r="11">
      <c r="A11" s="16" t="inlineStr">
        <is>
          <t>BHR</t>
        </is>
      </c>
      <c r="B11" s="16" t="inlineStr">
        <is>
          <t>Bahrain</t>
        </is>
      </c>
      <c r="C11" s="16" t="n">
        <v>32</v>
      </c>
      <c r="D11" s="16" t="n">
        <v>0</v>
      </c>
      <c r="E11" s="16" t="n">
        <v>35</v>
      </c>
      <c r="F11" s="16" t="n">
        <v>0</v>
      </c>
      <c r="G11" s="16" t="n">
        <v>0</v>
      </c>
      <c r="H11" s="16" t="n">
        <v>77</v>
      </c>
      <c r="I11" s="16" t="n">
        <v>0</v>
      </c>
      <c r="J11" s="16" t="n">
        <v>150</v>
      </c>
      <c r="K11" s="16" t="n">
        <v>0</v>
      </c>
      <c r="L11" s="16" t="n">
        <v>401</v>
      </c>
      <c r="M11" s="16">
        <f>SUM(C11:L11)</f>
        <v/>
      </c>
    </row>
    <row r="12">
      <c r="A12" s="16" t="inlineStr">
        <is>
          <t>BGD</t>
        </is>
      </c>
      <c r="B12" s="16" t="inlineStr">
        <is>
          <t>Bangladesh</t>
        </is>
      </c>
      <c r="C12" s="16" t="n">
        <v>605</v>
      </c>
      <c r="D12" s="16" t="n">
        <v>8939</v>
      </c>
      <c r="E12" s="16" t="n">
        <v>12510</v>
      </c>
      <c r="F12" s="16" t="n">
        <v>13840</v>
      </c>
      <c r="G12" s="16" t="n">
        <v>14195</v>
      </c>
      <c r="H12" s="16" t="n">
        <v>15911</v>
      </c>
      <c r="I12" s="16" t="n">
        <v>13994</v>
      </c>
      <c r="J12" s="16" t="n">
        <v>15983</v>
      </c>
      <c r="K12" s="16" t="n">
        <v>16252</v>
      </c>
      <c r="L12" s="16" t="n">
        <v>26783</v>
      </c>
      <c r="M12" s="16">
        <f>SUM(C12:L12)</f>
        <v/>
      </c>
    </row>
    <row r="13">
      <c r="A13" s="16" t="inlineStr">
        <is>
          <t>BRB</t>
        </is>
      </c>
      <c r="B13" s="16" t="inlineStr">
        <is>
          <t>Barbados</t>
        </is>
      </c>
      <c r="C13" s="16" t="n">
        <v>41</v>
      </c>
      <c r="D13" s="16" t="n">
        <v>60</v>
      </c>
      <c r="E13" s="16" t="n">
        <v>33</v>
      </c>
      <c r="F13" s="16" t="n">
        <v>62</v>
      </c>
      <c r="G13" s="16" t="n">
        <v>34</v>
      </c>
      <c r="H13" s="16" t="n">
        <v>43</v>
      </c>
      <c r="I13" s="16" t="n">
        <v>34</v>
      </c>
      <c r="J13" s="16" t="n">
        <v>35</v>
      </c>
      <c r="K13" s="16" t="n">
        <v>36</v>
      </c>
      <c r="L13" s="16" t="n">
        <v>58</v>
      </c>
      <c r="M13" s="16">
        <f>SUM(C13:L13)</f>
        <v/>
      </c>
    </row>
    <row r="14">
      <c r="A14" s="16" t="inlineStr">
        <is>
          <t>BLR</t>
        </is>
      </c>
      <c r="B14" s="16" t="inlineStr">
        <is>
          <t>Belarus</t>
        </is>
      </c>
      <c r="C14" s="16" t="n">
        <v>23743</v>
      </c>
      <c r="D14" s="16" t="n">
        <v>24034</v>
      </c>
      <c r="E14" s="16" t="n">
        <v>20154</v>
      </c>
      <c r="F14" s="16" t="n">
        <v>19321</v>
      </c>
      <c r="G14" s="16" t="n">
        <v>20504</v>
      </c>
      <c r="H14" s="16" t="n">
        <v>19306</v>
      </c>
      <c r="I14" s="16" t="n">
        <v>15610</v>
      </c>
      <c r="J14" s="16" t="n">
        <v>19775</v>
      </c>
      <c r="K14" s="16" t="n">
        <v>20254</v>
      </c>
      <c r="L14" s="16" t="n">
        <v>24372</v>
      </c>
      <c r="M14" s="16">
        <f>SUM(C14:L14)</f>
        <v/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2640</v>
      </c>
      <c r="D15" s="16" t="n">
        <v>2398</v>
      </c>
      <c r="E15" s="16" t="n">
        <v>2017</v>
      </c>
      <c r="F15" s="16" t="n">
        <v>3011</v>
      </c>
      <c r="G15" s="16" t="n">
        <v>3606</v>
      </c>
      <c r="H15" s="16" t="n">
        <v>3465</v>
      </c>
      <c r="I15" s="16" t="n">
        <v>1630</v>
      </c>
      <c r="J15" s="16" t="n">
        <v>2032</v>
      </c>
      <c r="K15" s="16" t="n">
        <v>4197</v>
      </c>
      <c r="L15" s="16" t="n">
        <v>5704</v>
      </c>
      <c r="M15" s="16">
        <f>SUM(C15:L15)</f>
        <v/>
      </c>
    </row>
    <row r="16">
      <c r="A16" s="16" t="inlineStr">
        <is>
          <t>BLZ</t>
        </is>
      </c>
      <c r="B16" s="16" t="inlineStr">
        <is>
          <t>Belize</t>
        </is>
      </c>
      <c r="C16" s="16" t="n">
        <v>3275</v>
      </c>
      <c r="D16" s="16" t="n">
        <v>0</v>
      </c>
      <c r="E16" s="16" t="n">
        <v>1992</v>
      </c>
      <c r="F16" s="16" t="n">
        <v>0</v>
      </c>
      <c r="G16" s="16" t="n">
        <v>2306</v>
      </c>
      <c r="H16" s="16" t="n">
        <v>0</v>
      </c>
      <c r="I16" s="16" t="n">
        <v>5293</v>
      </c>
      <c r="J16" s="16" t="n">
        <v>0</v>
      </c>
      <c r="K16" s="16" t="n">
        <v>4605</v>
      </c>
      <c r="L16" s="16" t="n">
        <v>4399</v>
      </c>
      <c r="M16" s="16">
        <f>SUM(C16:L16)</f>
        <v/>
      </c>
    </row>
    <row r="17">
      <c r="A17" s="16" t="inlineStr">
        <is>
          <t>BEN</t>
        </is>
      </c>
      <c r="B17" s="16" t="inlineStr">
        <is>
          <t>Benin</t>
        </is>
      </c>
      <c r="C17" s="16" t="n">
        <v>1150</v>
      </c>
      <c r="D17" s="16" t="n">
        <v>1578</v>
      </c>
      <c r="E17" s="16" t="n">
        <v>2001</v>
      </c>
      <c r="F17" s="16" t="n">
        <v>2993</v>
      </c>
      <c r="G17" s="16" t="n">
        <v>3681</v>
      </c>
      <c r="H17" s="16" t="n">
        <v>5469</v>
      </c>
      <c r="I17" s="16" t="n">
        <v>16433</v>
      </c>
      <c r="J17" s="16" t="n">
        <v>20223</v>
      </c>
      <c r="K17" s="16" t="n">
        <v>25018</v>
      </c>
      <c r="L17" s="16" t="n">
        <v>36871</v>
      </c>
      <c r="M17" s="16">
        <f>SUM(C17:L17)</f>
        <v/>
      </c>
    </row>
    <row r="18">
      <c r="A18" s="16" t="inlineStr">
        <is>
          <t>BTN</t>
        </is>
      </c>
      <c r="B18" s="16" t="inlineStr">
        <is>
          <t>Bhutan</t>
        </is>
      </c>
      <c r="C18" s="16" t="n">
        <v>974</v>
      </c>
      <c r="D18" s="16" t="n">
        <v>1151</v>
      </c>
      <c r="E18" s="16" t="n">
        <v>1713</v>
      </c>
      <c r="F18" s="16" t="n">
        <v>1542</v>
      </c>
      <c r="G18" s="16" t="n">
        <v>1694</v>
      </c>
      <c r="H18" s="16" t="n">
        <v>2956</v>
      </c>
      <c r="I18" s="16" t="n">
        <v>3787</v>
      </c>
      <c r="J18" s="16" t="n">
        <v>4782</v>
      </c>
      <c r="K18" s="16" t="n">
        <v>7736</v>
      </c>
      <c r="L18" s="16" t="n">
        <v>12429</v>
      </c>
      <c r="M18" s="16">
        <f>SUM(C18:L18)</f>
        <v/>
      </c>
    </row>
    <row r="19">
      <c r="A19" s="16" t="inlineStr">
        <is>
          <t>BOL</t>
        </is>
      </c>
      <c r="B19" s="16" t="inlineStr">
        <is>
          <t>Bolivia (Plurinational State of)</t>
        </is>
      </c>
      <c r="C19" s="16" t="n">
        <v>18304</v>
      </c>
      <c r="D19" s="16" t="n">
        <v>17394</v>
      </c>
      <c r="E19" s="16" t="n">
        <v>34509</v>
      </c>
      <c r="F19" s="16" t="n">
        <v>29612</v>
      </c>
      <c r="G19" s="16" t="n">
        <v>49804</v>
      </c>
      <c r="H19" s="16" t="n">
        <v>89576</v>
      </c>
      <c r="I19" s="16" t="n">
        <v>80003</v>
      </c>
      <c r="J19" s="16" t="n">
        <v>108212</v>
      </c>
      <c r="K19" s="16" t="n">
        <v>210736</v>
      </c>
      <c r="L19" s="16" t="n">
        <v>445237</v>
      </c>
      <c r="M19" s="16">
        <f>SUM(C19:L19)</f>
        <v/>
      </c>
    </row>
    <row r="20">
      <c r="A20" s="16" t="inlineStr">
        <is>
          <t>BIH</t>
        </is>
      </c>
      <c r="B20" s="16" t="inlineStr">
        <is>
          <t>Bosnia and Herzegovina</t>
        </is>
      </c>
      <c r="C20" s="16" t="n">
        <v>1769</v>
      </c>
      <c r="D20" s="16" t="n">
        <v>2994</v>
      </c>
      <c r="E20" s="16" t="n">
        <v>4640</v>
      </c>
      <c r="F20" s="16" t="n">
        <v>3202</v>
      </c>
      <c r="G20" s="16" t="n">
        <v>3635</v>
      </c>
      <c r="H20" s="16" t="n">
        <v>6071</v>
      </c>
      <c r="I20" s="16" t="n">
        <v>9717</v>
      </c>
      <c r="J20" s="16" t="n">
        <v>4726</v>
      </c>
      <c r="K20" s="16" t="n">
        <v>7330</v>
      </c>
      <c r="L20" s="16" t="n">
        <v>6987</v>
      </c>
      <c r="M20" s="16">
        <f>SUM(C20:L20)</f>
        <v/>
      </c>
    </row>
    <row r="21">
      <c r="A21" s="16" t="inlineStr">
        <is>
          <t>BWA</t>
        </is>
      </c>
      <c r="B21" s="16" t="inlineStr">
        <is>
          <t>Botswana</t>
        </is>
      </c>
      <c r="C21" s="16" t="n">
        <v>163</v>
      </c>
      <c r="D21" s="16" t="n">
        <v>2023</v>
      </c>
      <c r="E21" s="16" t="n">
        <v>10929</v>
      </c>
      <c r="F21" s="16" t="n">
        <v>20788</v>
      </c>
      <c r="G21" s="16" t="n">
        <v>26706</v>
      </c>
      <c r="H21" s="16" t="n">
        <v>30432</v>
      </c>
      <c r="I21" s="16" t="n">
        <v>103645</v>
      </c>
      <c r="J21" s="16" t="n">
        <v>100675</v>
      </c>
      <c r="K21" s="16" t="n">
        <v>137868</v>
      </c>
      <c r="L21" s="16" t="n">
        <v>145005</v>
      </c>
      <c r="M21" s="16">
        <f>SUM(C21:L21)</f>
        <v/>
      </c>
    </row>
    <row r="22">
      <c r="A22" s="16" t="inlineStr">
        <is>
          <t>BRA</t>
        </is>
      </c>
      <c r="B22" s="16" t="inlineStr">
        <is>
          <t>Brazil</t>
        </is>
      </c>
      <c r="C22" s="16" t="n">
        <v>100456</v>
      </c>
      <c r="D22" s="16" t="n">
        <v>223832</v>
      </c>
      <c r="E22" s="16" t="n">
        <v>285455</v>
      </c>
      <c r="F22" s="16" t="n">
        <v>308833</v>
      </c>
      <c r="G22" s="16" t="n">
        <v>351784</v>
      </c>
      <c r="H22" s="16" t="n">
        <v>411287</v>
      </c>
      <c r="I22" s="16" t="n">
        <v>481027</v>
      </c>
      <c r="J22" s="16" t="n">
        <v>635009</v>
      </c>
      <c r="K22" s="16" t="n">
        <v>1091092</v>
      </c>
      <c r="L22" s="16" t="n">
        <v>4617165</v>
      </c>
      <c r="M22" s="16">
        <f>SUM(C22:L22)</f>
        <v/>
      </c>
    </row>
    <row r="23">
      <c r="A23" s="16" t="inlineStr">
        <is>
          <t>BRN</t>
        </is>
      </c>
      <c r="B23" s="16" t="inlineStr">
        <is>
          <t>Brunei Darussalam</t>
        </is>
      </c>
      <c r="C23" s="16" t="n">
        <v>162</v>
      </c>
      <c r="D23" s="16" t="n">
        <v>156</v>
      </c>
      <c r="E23" s="16" t="n">
        <v>154</v>
      </c>
      <c r="F23" s="16" t="n">
        <v>192</v>
      </c>
      <c r="G23" s="16" t="n">
        <v>310</v>
      </c>
      <c r="H23" s="16" t="n">
        <v>251</v>
      </c>
      <c r="I23" s="16" t="n">
        <v>366</v>
      </c>
      <c r="J23" s="16" t="n">
        <v>862</v>
      </c>
      <c r="K23" s="16" t="n">
        <v>1219</v>
      </c>
      <c r="L23" s="16" t="n">
        <v>2107</v>
      </c>
      <c r="M23" s="16">
        <f>SUM(C23:L23)</f>
        <v/>
      </c>
    </row>
    <row r="24">
      <c r="A24" s="16" t="inlineStr">
        <is>
          <t>BGR</t>
        </is>
      </c>
      <c r="B24" s="16" t="inlineStr">
        <is>
          <t>Bulgaria</t>
        </is>
      </c>
      <c r="C24" s="16" t="n">
        <v>12003</v>
      </c>
      <c r="D24" s="16" t="n">
        <v>11301</v>
      </c>
      <c r="E24" s="16" t="n">
        <v>13651</v>
      </c>
      <c r="F24" s="16" t="n">
        <v>10604</v>
      </c>
      <c r="G24" s="16" t="n">
        <v>11189</v>
      </c>
      <c r="H24" s="16" t="n">
        <v>11489</v>
      </c>
      <c r="I24" s="16" t="n">
        <v>9725</v>
      </c>
      <c r="J24" s="16" t="n">
        <v>10103</v>
      </c>
      <c r="K24" s="16" t="n">
        <v>10559</v>
      </c>
      <c r="L24" s="16" t="n">
        <v>11383</v>
      </c>
      <c r="M24" s="16">
        <f>SUM(C24:L24)</f>
        <v/>
      </c>
    </row>
    <row r="25">
      <c r="A25" s="16" t="inlineStr">
        <is>
          <t>BFA</t>
        </is>
      </c>
      <c r="B25" s="16" t="inlineStr">
        <is>
          <t>Burkina Faso</t>
        </is>
      </c>
      <c r="C25" s="16" t="n">
        <v>28015</v>
      </c>
      <c r="D25" s="16" t="n">
        <v>13183</v>
      </c>
      <c r="E25" s="16" t="n">
        <v>25099</v>
      </c>
      <c r="F25" s="16" t="n">
        <v>19497</v>
      </c>
      <c r="G25" s="16" t="n">
        <v>22000</v>
      </c>
      <c r="H25" s="16" t="n">
        <v>32439</v>
      </c>
      <c r="I25" s="16" t="n">
        <v>24308</v>
      </c>
      <c r="J25" s="16" t="n">
        <v>32832</v>
      </c>
      <c r="K25" s="16" t="n">
        <v>32629</v>
      </c>
      <c r="L25" s="16" t="n">
        <v>43415</v>
      </c>
      <c r="M25" s="16">
        <f>SUM(C25:L25)</f>
        <v/>
      </c>
    </row>
    <row r="26">
      <c r="A26" s="16" t="inlineStr">
        <is>
          <t>BDI</t>
        </is>
      </c>
      <c r="B26" s="16" t="inlineStr">
        <is>
          <t>Burundi</t>
        </is>
      </c>
      <c r="C26" s="16" t="n">
        <v>300</v>
      </c>
      <c r="D26" s="16" t="n">
        <v>2020</v>
      </c>
      <c r="E26" s="16" t="n">
        <v>1752</v>
      </c>
      <c r="F26" s="16" t="n">
        <v>2487</v>
      </c>
      <c r="G26" s="16" t="n">
        <v>2990</v>
      </c>
      <c r="H26" s="16" t="n">
        <v>2389</v>
      </c>
      <c r="I26" s="16" t="n">
        <v>3423</v>
      </c>
      <c r="J26" s="16" t="n">
        <v>2919</v>
      </c>
      <c r="K26" s="16" t="n">
        <v>3445</v>
      </c>
      <c r="L26" s="16" t="n">
        <v>5214</v>
      </c>
      <c r="M26" s="16">
        <f>SUM(C26:L26)</f>
        <v/>
      </c>
    </row>
    <row r="27">
      <c r="A27" s="16" t="inlineStr">
        <is>
          <t>CPV</t>
        </is>
      </c>
      <c r="B27" s="16" t="inlineStr">
        <is>
          <t>Cabo Verde</t>
        </is>
      </c>
      <c r="C27" s="16" t="n">
        <v>122</v>
      </c>
      <c r="D27" s="16" t="n">
        <v>167</v>
      </c>
      <c r="E27" s="16" t="n">
        <v>488</v>
      </c>
      <c r="F27" s="16" t="n">
        <v>269</v>
      </c>
      <c r="G27" s="16" t="n">
        <v>381</v>
      </c>
      <c r="H27" s="16" t="n">
        <v>195</v>
      </c>
      <c r="I27" s="16" t="n">
        <v>211</v>
      </c>
      <c r="J27" s="16" t="n">
        <v>195</v>
      </c>
      <c r="K27" s="16" t="n">
        <v>864</v>
      </c>
      <c r="L27" s="16" t="n">
        <v>1188</v>
      </c>
      <c r="M27" s="16">
        <f>SUM(C27:L27)</f>
        <v/>
      </c>
    </row>
    <row r="28">
      <c r="A28" s="16" t="inlineStr">
        <is>
          <t>KHM</t>
        </is>
      </c>
      <c r="B28" s="16" t="inlineStr">
        <is>
          <t>Cambodia</t>
        </is>
      </c>
      <c r="C28" s="16" t="n">
        <v>2960</v>
      </c>
      <c r="D28" s="16" t="n">
        <v>9828</v>
      </c>
      <c r="E28" s="16" t="n">
        <v>6928</v>
      </c>
      <c r="F28" s="16" t="n">
        <v>9863</v>
      </c>
      <c r="G28" s="16" t="n">
        <v>9604</v>
      </c>
      <c r="H28" s="16" t="n">
        <v>14225</v>
      </c>
      <c r="I28" s="16" t="n">
        <v>19840</v>
      </c>
      <c r="J28" s="16" t="n">
        <v>23908</v>
      </c>
      <c r="K28" s="16" t="n">
        <v>36857</v>
      </c>
      <c r="L28" s="16" t="n">
        <v>47421</v>
      </c>
      <c r="M28" s="16">
        <f>SUM(C28:L28)</f>
        <v/>
      </c>
    </row>
    <row r="29">
      <c r="A29" s="16" t="inlineStr">
        <is>
          <t>CMR</t>
        </is>
      </c>
      <c r="B29" s="16" t="inlineStr">
        <is>
          <t>Cameroon</t>
        </is>
      </c>
      <c r="C29" s="16" t="n">
        <v>6824</v>
      </c>
      <c r="D29" s="16" t="n">
        <v>13636</v>
      </c>
      <c r="E29" s="16" t="n">
        <v>15493</v>
      </c>
      <c r="F29" s="16" t="n">
        <v>15450</v>
      </c>
      <c r="G29" s="16" t="n">
        <v>30729</v>
      </c>
      <c r="H29" s="16" t="n">
        <v>40914</v>
      </c>
      <c r="I29" s="16" t="n">
        <v>45790</v>
      </c>
      <c r="J29" s="16" t="n">
        <v>80231</v>
      </c>
      <c r="K29" s="16" t="n">
        <v>94229</v>
      </c>
      <c r="L29" s="16" t="n">
        <v>122743</v>
      </c>
      <c r="M29" s="16">
        <f>SUM(C29:L29)</f>
        <v/>
      </c>
    </row>
    <row r="30">
      <c r="A30" s="16" t="inlineStr">
        <is>
          <t>CAN</t>
        </is>
      </c>
      <c r="B30" s="16" t="inlineStr">
        <is>
          <t>Canada</t>
        </is>
      </c>
      <c r="C30" s="16" t="n">
        <v>21721</v>
      </c>
      <c r="D30" s="16" t="n">
        <v>13235</v>
      </c>
      <c r="E30" s="16" t="n">
        <v>30488</v>
      </c>
      <c r="F30" s="16" t="n">
        <v>57536</v>
      </c>
      <c r="G30" s="16" t="n">
        <v>96283</v>
      </c>
      <c r="H30" s="16" t="n">
        <v>98459</v>
      </c>
      <c r="I30" s="16" t="n">
        <v>187294</v>
      </c>
      <c r="J30" s="16" t="n">
        <v>544318</v>
      </c>
      <c r="K30" s="16" t="n">
        <v>2030900</v>
      </c>
      <c r="L30" s="16" t="n">
        <v>6961605</v>
      </c>
      <c r="M30" s="16">
        <f>SUM(C30:L30)</f>
        <v/>
      </c>
    </row>
    <row r="31">
      <c r="A31" s="16" t="inlineStr">
        <is>
          <t>CAF</t>
        </is>
      </c>
      <c r="B31" s="16" t="inlineStr">
        <is>
          <t>Central African Republic (the)</t>
        </is>
      </c>
      <c r="C31" s="16" t="n">
        <v>15044</v>
      </c>
      <c r="D31" s="16" t="n">
        <v>39847</v>
      </c>
      <c r="E31" s="16" t="n">
        <v>49828</v>
      </c>
      <c r="F31" s="16" t="n">
        <v>37406</v>
      </c>
      <c r="G31" s="16" t="n">
        <v>36435</v>
      </c>
      <c r="H31" s="16" t="n">
        <v>63928</v>
      </c>
      <c r="I31" s="16" t="n">
        <v>40751</v>
      </c>
      <c r="J31" s="16" t="n">
        <v>66216</v>
      </c>
      <c r="K31" s="16" t="n">
        <v>109224</v>
      </c>
      <c r="L31" s="16" t="n">
        <v>161521</v>
      </c>
      <c r="M31" s="16">
        <f>SUM(C31:L31)</f>
        <v/>
      </c>
    </row>
    <row r="32">
      <c r="A32" s="16" t="inlineStr">
        <is>
          <t>TCD</t>
        </is>
      </c>
      <c r="B32" s="16" t="inlineStr">
        <is>
          <t>Chad</t>
        </is>
      </c>
      <c r="C32" s="16" t="n">
        <v>12306</v>
      </c>
      <c r="D32" s="16" t="n">
        <v>19343</v>
      </c>
      <c r="E32" s="16" t="n">
        <v>34981</v>
      </c>
      <c r="F32" s="16" t="n">
        <v>40291</v>
      </c>
      <c r="G32" s="16" t="n">
        <v>53325</v>
      </c>
      <c r="H32" s="16" t="n">
        <v>75323</v>
      </c>
      <c r="I32" s="16" t="n">
        <v>87720</v>
      </c>
      <c r="J32" s="16" t="n">
        <v>121608</v>
      </c>
      <c r="K32" s="16" t="n">
        <v>206211</v>
      </c>
      <c r="L32" s="16" t="n">
        <v>618853</v>
      </c>
      <c r="M32" s="16">
        <f>SUM(C32:L32)</f>
        <v/>
      </c>
    </row>
    <row r="33">
      <c r="A33" s="16" t="inlineStr">
        <is>
          <t>CHL</t>
        </is>
      </c>
      <c r="B33" s="16" t="inlineStr">
        <is>
          <t>Chile</t>
        </is>
      </c>
      <c r="C33" s="16" t="n">
        <v>17416</v>
      </c>
      <c r="D33" s="16" t="n">
        <v>15361</v>
      </c>
      <c r="E33" s="16" t="n">
        <v>46764</v>
      </c>
      <c r="F33" s="16" t="n">
        <v>47281</v>
      </c>
      <c r="G33" s="16" t="n">
        <v>50836</v>
      </c>
      <c r="H33" s="16" t="n">
        <v>20505</v>
      </c>
      <c r="I33" s="16" t="n">
        <v>90043</v>
      </c>
      <c r="J33" s="16" t="n">
        <v>187124</v>
      </c>
      <c r="K33" s="16" t="n">
        <v>123601</v>
      </c>
      <c r="L33" s="16" t="n">
        <v>148241</v>
      </c>
      <c r="M33" s="16">
        <f>SUM(C33:L33)</f>
        <v/>
      </c>
    </row>
    <row r="34">
      <c r="A34" s="16" t="inlineStr">
        <is>
          <t>CHN</t>
        </is>
      </c>
      <c r="B34" s="16" t="inlineStr">
        <is>
          <t>China</t>
        </is>
      </c>
      <c r="C34" s="16" t="n">
        <v>151164</v>
      </c>
      <c r="D34" s="16" t="n">
        <v>260047</v>
      </c>
      <c r="E34" s="16" t="n">
        <v>342635</v>
      </c>
      <c r="F34" s="16" t="n">
        <v>417149</v>
      </c>
      <c r="G34" s="16" t="n">
        <v>471734</v>
      </c>
      <c r="H34" s="16" t="n">
        <v>596738</v>
      </c>
      <c r="I34" s="16" t="n">
        <v>587875</v>
      </c>
      <c r="J34" s="16" t="n">
        <v>701292</v>
      </c>
      <c r="K34" s="16" t="n">
        <v>1181009</v>
      </c>
      <c r="L34" s="16" t="n">
        <v>4683169</v>
      </c>
      <c r="M34" s="16">
        <f>SUM(C34:L34)</f>
        <v/>
      </c>
    </row>
    <row r="35">
      <c r="A35" s="16" t="inlineStr">
        <is>
          <t>COL</t>
        </is>
      </c>
      <c r="B35" s="16" t="inlineStr">
        <is>
          <t>Colombia</t>
        </is>
      </c>
      <c r="C35" s="16" t="n">
        <v>30288</v>
      </c>
      <c r="D35" s="16" t="n">
        <v>30252</v>
      </c>
      <c r="E35" s="16" t="n">
        <v>39049</v>
      </c>
      <c r="F35" s="16" t="n">
        <v>45104</v>
      </c>
      <c r="G35" s="16" t="n">
        <v>48874</v>
      </c>
      <c r="H35" s="16" t="n">
        <v>49873</v>
      </c>
      <c r="I35" s="16" t="n">
        <v>71098</v>
      </c>
      <c r="J35" s="16" t="n">
        <v>76936</v>
      </c>
      <c r="K35" s="16" t="n">
        <v>98187</v>
      </c>
      <c r="L35" s="16" t="n">
        <v>647012</v>
      </c>
      <c r="M35" s="16">
        <f>SUM(C35:L35)</f>
        <v/>
      </c>
    </row>
    <row r="36">
      <c r="A36" s="16" t="inlineStr">
        <is>
          <t>COD</t>
        </is>
      </c>
      <c r="B36" s="16" t="inlineStr">
        <is>
          <t>Congo (the Democratic Republic of the)</t>
        </is>
      </c>
      <c r="C36" s="16" t="n">
        <v>4120</v>
      </c>
      <c r="D36" s="16" t="n">
        <v>14482</v>
      </c>
      <c r="E36" s="16" t="n">
        <v>9268</v>
      </c>
      <c r="F36" s="16" t="n">
        <v>56091</v>
      </c>
      <c r="G36" s="16" t="n">
        <v>197126</v>
      </c>
      <c r="H36" s="16" t="n">
        <v>306257</v>
      </c>
      <c r="I36" s="16" t="n">
        <v>381995</v>
      </c>
      <c r="J36" s="16" t="n">
        <v>376746</v>
      </c>
      <c r="K36" s="16" t="n">
        <v>417783</v>
      </c>
      <c r="L36" s="16" t="n">
        <v>574339</v>
      </c>
      <c r="M36" s="16">
        <f>SUM(C36:L36)</f>
        <v/>
      </c>
    </row>
    <row r="37">
      <c r="A37" s="16" t="inlineStr">
        <is>
          <t>COG</t>
        </is>
      </c>
      <c r="B37" s="16" t="inlineStr">
        <is>
          <t>Congo (the)</t>
        </is>
      </c>
      <c r="C37" s="16" t="n">
        <v>9668</v>
      </c>
      <c r="D37" s="16" t="n">
        <v>16701</v>
      </c>
      <c r="E37" s="16" t="n">
        <v>67757</v>
      </c>
      <c r="F37" s="16" t="n">
        <v>26254</v>
      </c>
      <c r="G37" s="16" t="n">
        <v>21488</v>
      </c>
      <c r="H37" s="16" t="n">
        <v>28068</v>
      </c>
      <c r="I37" s="16" t="n">
        <v>27943</v>
      </c>
      <c r="J37" s="16" t="n">
        <v>52391</v>
      </c>
      <c r="K37" s="16" t="n">
        <v>64902</v>
      </c>
      <c r="L37" s="16" t="n">
        <v>26559</v>
      </c>
      <c r="M37" s="16">
        <f>SUM(C37:L37)</f>
        <v/>
      </c>
    </row>
    <row r="38">
      <c r="A38" s="16" t="inlineStr">
        <is>
          <t>CRI</t>
        </is>
      </c>
      <c r="B38" s="16" t="inlineStr">
        <is>
          <t>Costa Rica</t>
        </is>
      </c>
      <c r="C38" s="16" t="n">
        <v>186</v>
      </c>
      <c r="D38" s="16" t="n">
        <v>362</v>
      </c>
      <c r="E38" s="16" t="n">
        <v>1270</v>
      </c>
      <c r="F38" s="16" t="n">
        <v>1515</v>
      </c>
      <c r="G38" s="16" t="n">
        <v>2786</v>
      </c>
      <c r="H38" s="16" t="n">
        <v>5274</v>
      </c>
      <c r="I38" s="16" t="n">
        <v>9770</v>
      </c>
      <c r="J38" s="16" t="n">
        <v>8805</v>
      </c>
      <c r="K38" s="16" t="n">
        <v>8298</v>
      </c>
      <c r="L38" s="16" t="n">
        <v>12869</v>
      </c>
      <c r="M38" s="16">
        <f>SUM(C38:L38)</f>
        <v/>
      </c>
    </row>
    <row r="39">
      <c r="A39" s="16" t="inlineStr">
        <is>
          <t>CIV</t>
        </is>
      </c>
      <c r="B39" s="16" t="inlineStr">
        <is>
          <t>Côte d'Ivoire</t>
        </is>
      </c>
      <c r="C39" s="16" t="n">
        <v>18249</v>
      </c>
      <c r="D39" s="16" t="n">
        <v>26702</v>
      </c>
      <c r="E39" s="16" t="n">
        <v>34713</v>
      </c>
      <c r="F39" s="16" t="n">
        <v>20127</v>
      </c>
      <c r="G39" s="16" t="n">
        <v>26914</v>
      </c>
      <c r="H39" s="16" t="n">
        <v>32311</v>
      </c>
      <c r="I39" s="16" t="n">
        <v>32451</v>
      </c>
      <c r="J39" s="16" t="n">
        <v>30463</v>
      </c>
      <c r="K39" s="16" t="n">
        <v>47842</v>
      </c>
      <c r="L39" s="16" t="n">
        <v>51885</v>
      </c>
      <c r="M39" s="16">
        <f>SUM(C39:L39)</f>
        <v/>
      </c>
    </row>
    <row r="40">
      <c r="A40" s="16" t="inlineStr">
        <is>
          <t>HRV</t>
        </is>
      </c>
      <c r="B40" s="16" t="inlineStr">
        <is>
          <t>Croatia</t>
        </is>
      </c>
      <c r="C40" s="16" t="n">
        <v>2797</v>
      </c>
      <c r="D40" s="16" t="n">
        <v>3254</v>
      </c>
      <c r="E40" s="16" t="n">
        <v>3873</v>
      </c>
      <c r="F40" s="16" t="n">
        <v>4678</v>
      </c>
      <c r="G40" s="16" t="n">
        <v>4008</v>
      </c>
      <c r="H40" s="16" t="n">
        <v>4630</v>
      </c>
      <c r="I40" s="16" t="n">
        <v>5147</v>
      </c>
      <c r="J40" s="16" t="n">
        <v>7164</v>
      </c>
      <c r="K40" s="16" t="n">
        <v>8501</v>
      </c>
      <c r="L40" s="16" t="n">
        <v>12909</v>
      </c>
      <c r="M40" s="16">
        <f>SUM(C40:L40)</f>
        <v/>
      </c>
    </row>
    <row r="41">
      <c r="A41" s="16" t="inlineStr">
        <is>
          <t>CUB</t>
        </is>
      </c>
      <c r="B41" s="16" t="inlineStr">
        <is>
          <t>Cuba</t>
        </is>
      </c>
      <c r="C41" s="16" t="n">
        <v>1499</v>
      </c>
      <c r="D41" s="16" t="n">
        <v>9548</v>
      </c>
      <c r="E41" s="16" t="n">
        <v>9069</v>
      </c>
      <c r="F41" s="16" t="n">
        <v>7781</v>
      </c>
      <c r="G41" s="16" t="n">
        <v>9211</v>
      </c>
      <c r="H41" s="16" t="n">
        <v>11355</v>
      </c>
      <c r="I41" s="16" t="n">
        <v>10145</v>
      </c>
      <c r="J41" s="16" t="n">
        <v>13190</v>
      </c>
      <c r="K41" s="16" t="n">
        <v>15790</v>
      </c>
      <c r="L41" s="16" t="n">
        <v>22348</v>
      </c>
      <c r="M41" s="16">
        <f>SUM(C41:L41)</f>
        <v/>
      </c>
    </row>
    <row r="42">
      <c r="A42" s="16" t="inlineStr">
        <is>
          <t>CYP</t>
        </is>
      </c>
      <c r="B42" s="16" t="inlineStr">
        <is>
          <t>Cyprus</t>
        </is>
      </c>
      <c r="C42" s="16" t="n">
        <v>204</v>
      </c>
      <c r="D42" s="16" t="n">
        <v>0</v>
      </c>
      <c r="E42" s="16" t="n">
        <v>1264</v>
      </c>
      <c r="F42" s="16" t="n">
        <v>0</v>
      </c>
      <c r="G42" s="16" t="n">
        <v>0</v>
      </c>
      <c r="H42" s="16" t="n">
        <v>1972</v>
      </c>
      <c r="I42" s="16" t="n">
        <v>0</v>
      </c>
      <c r="J42" s="16" t="n">
        <v>913</v>
      </c>
      <c r="K42" s="16" t="n">
        <v>0</v>
      </c>
      <c r="L42" s="16" t="n">
        <v>1367</v>
      </c>
      <c r="M42" s="16">
        <f>SUM(C42:L42)</f>
        <v/>
      </c>
    </row>
    <row r="43">
      <c r="A43" s="16" t="inlineStr">
        <is>
          <t>CZE</t>
        </is>
      </c>
      <c r="B43" s="16" t="inlineStr">
        <is>
          <t>Czechia</t>
        </is>
      </c>
      <c r="C43" s="16" t="n">
        <v>170</v>
      </c>
      <c r="D43" s="16" t="n">
        <v>262</v>
      </c>
      <c r="E43" s="16" t="n">
        <v>3026</v>
      </c>
      <c r="F43" s="16" t="n">
        <v>7408</v>
      </c>
      <c r="G43" s="16" t="n">
        <v>10115</v>
      </c>
      <c r="H43" s="16" t="n">
        <v>10168</v>
      </c>
      <c r="I43" s="16" t="n">
        <v>9683</v>
      </c>
      <c r="J43" s="16" t="n">
        <v>10554</v>
      </c>
      <c r="K43" s="16" t="n">
        <v>13815</v>
      </c>
      <c r="L43" s="16" t="n">
        <v>14116</v>
      </c>
      <c r="M43" s="16">
        <f>SUM(C43:L43)</f>
        <v/>
      </c>
    </row>
    <row r="44">
      <c r="A44" s="16" t="inlineStr">
        <is>
          <t>DNK</t>
        </is>
      </c>
      <c r="B44" s="16" t="inlineStr">
        <is>
          <t>Denmark</t>
        </is>
      </c>
      <c r="C44" s="16" t="n">
        <v>256</v>
      </c>
      <c r="D44" s="16" t="n">
        <v>845</v>
      </c>
      <c r="E44" s="16" t="n">
        <v>1257</v>
      </c>
      <c r="F44" s="16" t="n">
        <v>4666</v>
      </c>
      <c r="G44" s="16" t="n">
        <v>4282</v>
      </c>
      <c r="H44" s="16" t="n">
        <v>4462</v>
      </c>
      <c r="I44" s="16" t="n">
        <v>6433</v>
      </c>
      <c r="J44" s="16" t="n">
        <v>7152</v>
      </c>
      <c r="K44" s="16" t="n">
        <v>6785</v>
      </c>
      <c r="L44" s="16" t="n">
        <v>6870</v>
      </c>
      <c r="M44" s="16">
        <f>SUM(C44:L44)</f>
        <v/>
      </c>
    </row>
    <row r="45">
      <c r="A45" s="16" t="inlineStr">
        <is>
          <t>DJI</t>
        </is>
      </c>
      <c r="B45" s="16" t="inlineStr">
        <is>
          <t>Djibouti</t>
        </is>
      </c>
      <c r="C45" s="16" t="n">
        <v>776</v>
      </c>
      <c r="D45" s="16" t="n">
        <v>2099</v>
      </c>
      <c r="E45" s="16" t="n">
        <v>980</v>
      </c>
      <c r="F45" s="16" t="n">
        <v>1850</v>
      </c>
      <c r="G45" s="16" t="n">
        <v>1776</v>
      </c>
      <c r="H45" s="16" t="n">
        <v>1844</v>
      </c>
      <c r="I45" s="16" t="n">
        <v>1785</v>
      </c>
      <c r="J45" s="16" t="n">
        <v>2856</v>
      </c>
      <c r="K45" s="16" t="n">
        <v>2085</v>
      </c>
      <c r="L45" s="16" t="n">
        <v>5810</v>
      </c>
      <c r="M45" s="16">
        <f>SUM(C45:L45)</f>
        <v/>
      </c>
    </row>
    <row r="46">
      <c r="A46" s="16" t="inlineStr">
        <is>
          <t>DMA</t>
        </is>
      </c>
      <c r="B46" s="16" t="inlineStr">
        <is>
          <t>Dominica</t>
        </is>
      </c>
      <c r="C46" s="16" t="n">
        <v>56</v>
      </c>
      <c r="D46" s="16" t="n">
        <v>8</v>
      </c>
      <c r="E46" s="16" t="n">
        <v>68</v>
      </c>
      <c r="F46" s="16" t="n">
        <v>11</v>
      </c>
      <c r="G46" s="16" t="n">
        <v>59</v>
      </c>
      <c r="H46" s="16" t="n">
        <v>88</v>
      </c>
      <c r="I46" s="16" t="n">
        <v>183</v>
      </c>
      <c r="J46" s="16" t="n">
        <v>125</v>
      </c>
      <c r="K46" s="16" t="n">
        <v>123</v>
      </c>
      <c r="L46" s="16" t="n">
        <v>34</v>
      </c>
      <c r="M46" s="16">
        <f>SUM(C46:L46)</f>
        <v/>
      </c>
    </row>
    <row r="47">
      <c r="A47" s="16" t="inlineStr">
        <is>
          <t>DOM</t>
        </is>
      </c>
      <c r="B47" s="16" t="inlineStr">
        <is>
          <t>Dominican Republic (the)</t>
        </is>
      </c>
      <c r="C47" s="16" t="n">
        <v>2145</v>
      </c>
      <c r="D47" s="16" t="n">
        <v>3050</v>
      </c>
      <c r="E47" s="16" t="n">
        <v>4906</v>
      </c>
      <c r="F47" s="16" t="n">
        <v>3952</v>
      </c>
      <c r="G47" s="16" t="n">
        <v>3849</v>
      </c>
      <c r="H47" s="16" t="n">
        <v>4676</v>
      </c>
      <c r="I47" s="16" t="n">
        <v>6676</v>
      </c>
      <c r="J47" s="16" t="n">
        <v>5204</v>
      </c>
      <c r="K47" s="16" t="n">
        <v>4821</v>
      </c>
      <c r="L47" s="16" t="n">
        <v>8976</v>
      </c>
      <c r="M47" s="16">
        <f>SUM(C47:L47)</f>
        <v/>
      </c>
    </row>
    <row r="48">
      <c r="A48" s="16" t="inlineStr">
        <is>
          <t>ECU</t>
        </is>
      </c>
      <c r="B48" s="16" t="inlineStr">
        <is>
          <t>Ecuador</t>
        </is>
      </c>
      <c r="C48" s="16" t="n">
        <v>15341</v>
      </c>
      <c r="D48" s="16" t="n">
        <v>16625</v>
      </c>
      <c r="E48" s="16" t="n">
        <v>8980</v>
      </c>
      <c r="F48" s="16" t="n">
        <v>10899</v>
      </c>
      <c r="G48" s="16" t="n">
        <v>17667</v>
      </c>
      <c r="H48" s="16" t="n">
        <v>24456</v>
      </c>
      <c r="I48" s="16" t="n">
        <v>19604</v>
      </c>
      <c r="J48" s="16" t="n">
        <v>20656</v>
      </c>
      <c r="K48" s="16" t="n">
        <v>39180</v>
      </c>
      <c r="L48" s="16" t="n">
        <v>82909</v>
      </c>
      <c r="M48" s="16">
        <f>SUM(C48:L48)</f>
        <v/>
      </c>
    </row>
    <row r="49">
      <c r="A49" s="16" t="inlineStr">
        <is>
          <t>EGY</t>
        </is>
      </c>
      <c r="B49" s="16" t="inlineStr">
        <is>
          <t>Egypt</t>
        </is>
      </c>
      <c r="C49" s="16" t="n">
        <v>200</v>
      </c>
      <c r="D49" s="16" t="n">
        <v>879</v>
      </c>
      <c r="E49" s="16" t="n">
        <v>2074</v>
      </c>
      <c r="F49" s="16" t="n">
        <v>4529</v>
      </c>
      <c r="G49" s="16" t="n">
        <v>6698</v>
      </c>
      <c r="H49" s="16" t="n">
        <v>8152</v>
      </c>
      <c r="I49" s="16" t="n">
        <v>8020</v>
      </c>
      <c r="J49" s="16" t="n">
        <v>14042</v>
      </c>
      <c r="K49" s="16" t="n">
        <v>204871</v>
      </c>
      <c r="L49" s="16" t="n">
        <v>736057</v>
      </c>
      <c r="M49" s="16">
        <f>SUM(C49:L49)</f>
        <v/>
      </c>
    </row>
    <row r="50">
      <c r="A50" s="16" t="inlineStr">
        <is>
          <t>SLV</t>
        </is>
      </c>
      <c r="B50" s="16" t="inlineStr">
        <is>
          <t>El Salvador</t>
        </is>
      </c>
      <c r="C50" s="16" t="n">
        <v>911</v>
      </c>
      <c r="D50" s="16" t="n">
        <v>1423</v>
      </c>
      <c r="E50" s="16" t="n">
        <v>2634</v>
      </c>
      <c r="F50" s="16" t="n">
        <v>1444</v>
      </c>
      <c r="G50" s="16" t="n">
        <v>2094</v>
      </c>
      <c r="H50" s="16" t="n">
        <v>2018</v>
      </c>
      <c r="I50" s="16" t="n">
        <v>2045</v>
      </c>
      <c r="J50" s="16" t="n">
        <v>3146</v>
      </c>
      <c r="K50" s="16" t="n">
        <v>2112</v>
      </c>
      <c r="L50" s="16" t="n">
        <v>2573</v>
      </c>
      <c r="M50" s="16">
        <f>SUM(C50:L50)</f>
        <v/>
      </c>
    </row>
    <row r="51">
      <c r="A51" s="16" t="inlineStr">
        <is>
          <t>GNQ</t>
        </is>
      </c>
      <c r="B51" s="16" t="inlineStr">
        <is>
          <t>Equatorial Guinea</t>
        </is>
      </c>
      <c r="C51" s="16" t="n">
        <v>603</v>
      </c>
      <c r="D51" s="16" t="n">
        <v>897</v>
      </c>
      <c r="E51" s="16" t="n">
        <v>3442</v>
      </c>
      <c r="F51" s="16" t="n">
        <v>3691</v>
      </c>
      <c r="G51" s="16" t="n">
        <v>1820</v>
      </c>
      <c r="H51" s="16" t="n">
        <v>2227</v>
      </c>
      <c r="I51" s="16" t="n">
        <v>1686</v>
      </c>
      <c r="J51" s="16" t="n">
        <v>2204</v>
      </c>
      <c r="K51" s="16" t="n">
        <v>3392</v>
      </c>
      <c r="L51" s="16" t="n">
        <v>6994</v>
      </c>
      <c r="M51" s="16">
        <f>SUM(C51:L51)</f>
        <v/>
      </c>
    </row>
    <row r="52">
      <c r="A52" s="16" t="inlineStr">
        <is>
          <t>ERI</t>
        </is>
      </c>
      <c r="B52" s="16" t="inlineStr">
        <is>
          <t>Eritrea</t>
        </is>
      </c>
      <c r="C52" s="16" t="n">
        <v>1347</v>
      </c>
      <c r="D52" s="16" t="n">
        <v>3183</v>
      </c>
      <c r="E52" s="16" t="n">
        <v>5278</v>
      </c>
      <c r="F52" s="16" t="n">
        <v>3771</v>
      </c>
      <c r="G52" s="16" t="n">
        <v>5379</v>
      </c>
      <c r="H52" s="16" t="n">
        <v>9426</v>
      </c>
      <c r="I52" s="16" t="n">
        <v>17002</v>
      </c>
      <c r="J52" s="16" t="n">
        <v>17013</v>
      </c>
      <c r="K52" s="16" t="n">
        <v>24378</v>
      </c>
      <c r="L52" s="16" t="n">
        <v>33367</v>
      </c>
      <c r="M52" s="16">
        <f>SUM(C52:L52)</f>
        <v/>
      </c>
    </row>
    <row r="53">
      <c r="A53" s="16" t="inlineStr">
        <is>
          <t>EST</t>
        </is>
      </c>
      <c r="B53" s="16" t="inlineStr">
        <is>
          <t>Estonia</t>
        </is>
      </c>
      <c r="C53" s="16" t="n">
        <v>650</v>
      </c>
      <c r="D53" s="16" t="n">
        <v>2327</v>
      </c>
      <c r="E53" s="16" t="n">
        <v>2757</v>
      </c>
      <c r="F53" s="16" t="n">
        <v>5132</v>
      </c>
      <c r="G53" s="16" t="n">
        <v>6092</v>
      </c>
      <c r="H53" s="16" t="n">
        <v>6537</v>
      </c>
      <c r="I53" s="16" t="n">
        <v>4046</v>
      </c>
      <c r="J53" s="16" t="n">
        <v>5216</v>
      </c>
      <c r="K53" s="16" t="n">
        <v>5423</v>
      </c>
      <c r="L53" s="16" t="n">
        <v>7333</v>
      </c>
      <c r="M53" s="16">
        <f>SUM(C53:L53)</f>
        <v/>
      </c>
    </row>
    <row r="54">
      <c r="A54" s="16" t="inlineStr">
        <is>
          <t>SWZ</t>
        </is>
      </c>
      <c r="B54" s="16" t="inlineStr">
        <is>
          <t>Eswatini</t>
        </is>
      </c>
      <c r="C54" s="16" t="n">
        <v>288</v>
      </c>
      <c r="D54" s="16" t="n">
        <v>757</v>
      </c>
      <c r="E54" s="16" t="n">
        <v>1460</v>
      </c>
      <c r="F54" s="16" t="n">
        <v>1262</v>
      </c>
      <c r="G54" s="16" t="n">
        <v>1521</v>
      </c>
      <c r="H54" s="16" t="n">
        <v>1331</v>
      </c>
      <c r="I54" s="16" t="n">
        <v>2726</v>
      </c>
      <c r="J54" s="16" t="n">
        <v>2929</v>
      </c>
      <c r="K54" s="16" t="n">
        <v>2163</v>
      </c>
      <c r="L54" s="16" t="n">
        <v>2948</v>
      </c>
      <c r="M54" s="16">
        <f>SUM(C54:L54)</f>
        <v/>
      </c>
    </row>
    <row r="55">
      <c r="A55" s="16" t="inlineStr">
        <is>
          <t>ETH</t>
        </is>
      </c>
      <c r="B55" s="16" t="inlineStr">
        <is>
          <t>Ethiopia</t>
        </is>
      </c>
      <c r="C55" s="16" t="n">
        <v>18650</v>
      </c>
      <c r="D55" s="16" t="n">
        <v>57941</v>
      </c>
      <c r="E55" s="16" t="n">
        <v>105661</v>
      </c>
      <c r="F55" s="16" t="n">
        <v>79417</v>
      </c>
      <c r="G55" s="16" t="n">
        <v>60326</v>
      </c>
      <c r="H55" s="16" t="n">
        <v>74372</v>
      </c>
      <c r="I55" s="16" t="n">
        <v>95908</v>
      </c>
      <c r="J55" s="16" t="n">
        <v>136890</v>
      </c>
      <c r="K55" s="16" t="n">
        <v>242392</v>
      </c>
      <c r="L55" s="16" t="n">
        <v>258727</v>
      </c>
      <c r="M55" s="16">
        <f>SUM(C55:L55)</f>
        <v/>
      </c>
    </row>
    <row r="56">
      <c r="A56" s="16" t="inlineStr">
        <is>
          <t>FRO</t>
        </is>
      </c>
      <c r="B56" s="16" t="inlineStr">
        <is>
          <t>Faroe Islands (the)</t>
        </is>
      </c>
      <c r="C56" s="16" t="n">
        <v>210</v>
      </c>
      <c r="D56" s="16" t="n">
        <v>85</v>
      </c>
      <c r="E56" s="16" t="n">
        <v>163</v>
      </c>
      <c r="F56" s="16" t="n">
        <v>240</v>
      </c>
      <c r="G56" s="16" t="n">
        <v>108</v>
      </c>
      <c r="H56" s="16" t="n">
        <v>177</v>
      </c>
      <c r="I56" s="16" t="n">
        <v>109</v>
      </c>
      <c r="J56" s="16" t="n">
        <v>190</v>
      </c>
      <c r="K56" s="16" t="n">
        <v>69</v>
      </c>
      <c r="L56" s="16" t="n">
        <v>84</v>
      </c>
      <c r="M56" s="16">
        <f>SUM(C56:L56)</f>
        <v/>
      </c>
    </row>
    <row r="57">
      <c r="A57" s="16" t="inlineStr">
        <is>
          <t>FJI</t>
        </is>
      </c>
      <c r="B57" s="16" t="inlineStr">
        <is>
          <t>Fiji</t>
        </is>
      </c>
      <c r="C57" s="16" t="n">
        <v>3235</v>
      </c>
      <c r="D57" s="16" t="n">
        <v>953</v>
      </c>
      <c r="E57" s="16" t="n">
        <v>447</v>
      </c>
      <c r="F57" s="16" t="n">
        <v>2196</v>
      </c>
      <c r="G57" s="16" t="n">
        <v>2424</v>
      </c>
      <c r="H57" s="16" t="n">
        <v>2390</v>
      </c>
      <c r="I57" s="16" t="n">
        <v>1286</v>
      </c>
      <c r="J57" s="16" t="n">
        <v>1073</v>
      </c>
      <c r="K57" s="16" t="n">
        <v>2741</v>
      </c>
      <c r="L57" s="16" t="n">
        <v>1872</v>
      </c>
      <c r="M57" s="16">
        <f>SUM(C57:L57)</f>
        <v/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17087</v>
      </c>
      <c r="D58" s="16" t="n">
        <v>10644</v>
      </c>
      <c r="E58" s="16" t="n">
        <v>17820</v>
      </c>
      <c r="F58" s="16" t="n">
        <v>11445</v>
      </c>
      <c r="G58" s="16" t="n">
        <v>9202</v>
      </c>
      <c r="H58" s="16" t="n">
        <v>44407</v>
      </c>
      <c r="I58" s="16" t="n">
        <v>33364</v>
      </c>
      <c r="J58" s="16" t="n">
        <v>25406</v>
      </c>
      <c r="K58" s="16" t="n">
        <v>24022</v>
      </c>
      <c r="L58" s="16" t="n">
        <v>142684</v>
      </c>
      <c r="M58" s="16">
        <f>SUM(C58:L58)</f>
        <v/>
      </c>
    </row>
    <row r="59">
      <c r="A59" s="16" t="inlineStr">
        <is>
          <t>FRA</t>
        </is>
      </c>
      <c r="B59" s="16" t="inlineStr">
        <is>
          <t>France</t>
        </is>
      </c>
      <c r="C59" s="16" t="n">
        <v>20392</v>
      </c>
      <c r="D59" s="16" t="n">
        <v>45535</v>
      </c>
      <c r="E59" s="16" t="n">
        <v>62477</v>
      </c>
      <c r="F59" s="16" t="n">
        <v>54411</v>
      </c>
      <c r="G59" s="16" t="n">
        <v>64507</v>
      </c>
      <c r="H59" s="16" t="n">
        <v>57748</v>
      </c>
      <c r="I59" s="16" t="n">
        <v>64786</v>
      </c>
      <c r="J59" s="16" t="n">
        <v>56991</v>
      </c>
      <c r="K59" s="16" t="n">
        <v>59222</v>
      </c>
      <c r="L59" s="16" t="n">
        <v>63748</v>
      </c>
      <c r="M59" s="16">
        <f>SUM(C59:L59)</f>
        <v/>
      </c>
    </row>
    <row r="60">
      <c r="A60" s="16" t="inlineStr">
        <is>
          <t>GUF</t>
        </is>
      </c>
      <c r="B60" s="16" t="inlineStr">
        <is>
          <t>French Guiana</t>
        </is>
      </c>
      <c r="C60" s="16" t="n">
        <v>221</v>
      </c>
      <c r="D60" s="16" t="n">
        <v>4449</v>
      </c>
      <c r="E60" s="16" t="n">
        <v>2446</v>
      </c>
      <c r="F60" s="16" t="n">
        <v>2776</v>
      </c>
      <c r="G60" s="16" t="n">
        <v>4787</v>
      </c>
      <c r="H60" s="16" t="n">
        <v>4162</v>
      </c>
      <c r="I60" s="16" t="n">
        <v>9268</v>
      </c>
      <c r="J60" s="16" t="n">
        <v>22010</v>
      </c>
      <c r="K60" s="16" t="n">
        <v>16188</v>
      </c>
      <c r="L60" s="16" t="n">
        <v>16985</v>
      </c>
      <c r="M60" s="16">
        <f>SUM(C60:L60)</f>
        <v/>
      </c>
    </row>
    <row r="61">
      <c r="A61" s="16" t="inlineStr">
        <is>
          <t>GAB</t>
        </is>
      </c>
      <c r="B61" s="16" t="inlineStr">
        <is>
          <t>Gabon</t>
        </is>
      </c>
      <c r="C61" s="16" t="n">
        <v>16520</v>
      </c>
      <c r="D61" s="16" t="n">
        <v>22998</v>
      </c>
      <c r="E61" s="16" t="n">
        <v>19036</v>
      </c>
      <c r="F61" s="16" t="n">
        <v>22978</v>
      </c>
      <c r="G61" s="16" t="n">
        <v>15327</v>
      </c>
      <c r="H61" s="16" t="n">
        <v>42430</v>
      </c>
      <c r="I61" s="16" t="n">
        <v>31960</v>
      </c>
      <c r="J61" s="16" t="n">
        <v>33642</v>
      </c>
      <c r="K61" s="16" t="n">
        <v>30905</v>
      </c>
      <c r="L61" s="16" t="n">
        <v>28721</v>
      </c>
      <c r="M61" s="16">
        <f>SUM(C61:L61)</f>
        <v/>
      </c>
    </row>
    <row r="62">
      <c r="A62" s="16" t="inlineStr">
        <is>
          <t>GMB</t>
        </is>
      </c>
      <c r="B62" s="16" t="inlineStr">
        <is>
          <t>Gambia (the)</t>
        </is>
      </c>
      <c r="C62" s="16" t="n">
        <v>450</v>
      </c>
      <c r="D62" s="16" t="n">
        <v>1487</v>
      </c>
      <c r="E62" s="16" t="n">
        <v>732</v>
      </c>
      <c r="F62" s="16" t="n">
        <v>1875</v>
      </c>
      <c r="G62" s="16" t="n">
        <v>623</v>
      </c>
      <c r="H62" s="16" t="n">
        <v>1134</v>
      </c>
      <c r="I62" s="16" t="n">
        <v>1371</v>
      </c>
      <c r="J62" s="16" t="n">
        <v>808</v>
      </c>
      <c r="K62" s="16" t="n">
        <v>1070</v>
      </c>
      <c r="L62" s="16" t="n">
        <v>1122</v>
      </c>
      <c r="M62" s="16">
        <f>SUM(C62:L62)</f>
        <v/>
      </c>
    </row>
    <row r="63">
      <c r="A63" s="16" t="inlineStr">
        <is>
          <t>GEO</t>
        </is>
      </c>
      <c r="B63" s="16" t="inlineStr">
        <is>
          <t>Georgia</t>
        </is>
      </c>
      <c r="C63" s="16" t="n">
        <v>3616</v>
      </c>
      <c r="D63" s="16" t="n">
        <v>4260</v>
      </c>
      <c r="E63" s="16" t="n">
        <v>5383</v>
      </c>
      <c r="F63" s="16" t="n">
        <v>6938</v>
      </c>
      <c r="G63" s="16" t="n">
        <v>4899</v>
      </c>
      <c r="H63" s="16" t="n">
        <v>6834</v>
      </c>
      <c r="I63" s="16" t="n">
        <v>5720</v>
      </c>
      <c r="J63" s="16" t="n">
        <v>8551</v>
      </c>
      <c r="K63" s="16" t="n">
        <v>10953</v>
      </c>
      <c r="L63" s="16" t="n">
        <v>12693</v>
      </c>
      <c r="M63" s="16">
        <f>SUM(C63:L63)</f>
        <v/>
      </c>
    </row>
    <row r="64">
      <c r="A64" s="16" t="inlineStr">
        <is>
          <t>DEU</t>
        </is>
      </c>
      <c r="B64" s="16" t="inlineStr">
        <is>
          <t>Germany</t>
        </is>
      </c>
      <c r="C64" s="16" t="n">
        <v>7648</v>
      </c>
      <c r="D64" s="16" t="n">
        <v>5374</v>
      </c>
      <c r="E64" s="16" t="n">
        <v>17030</v>
      </c>
      <c r="F64" s="16" t="n">
        <v>22996</v>
      </c>
      <c r="G64" s="16" t="n">
        <v>39853</v>
      </c>
      <c r="H64" s="16" t="n">
        <v>40189</v>
      </c>
      <c r="I64" s="16" t="n">
        <v>45241</v>
      </c>
      <c r="J64" s="16" t="n">
        <v>48691</v>
      </c>
      <c r="K64" s="16" t="n">
        <v>53278</v>
      </c>
      <c r="L64" s="16" t="n">
        <v>80994</v>
      </c>
      <c r="M64" s="16">
        <f>SUM(C64:L64)</f>
        <v/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5708</v>
      </c>
      <c r="D65" s="16" t="n">
        <v>9232</v>
      </c>
      <c r="E65" s="16" t="n">
        <v>9425</v>
      </c>
      <c r="F65" s="16" t="n">
        <v>13463</v>
      </c>
      <c r="G65" s="16" t="n">
        <v>13542</v>
      </c>
      <c r="H65" s="16" t="n">
        <v>20129</v>
      </c>
      <c r="I65" s="16" t="n">
        <v>22345</v>
      </c>
      <c r="J65" s="16" t="n">
        <v>30801</v>
      </c>
      <c r="K65" s="16" t="n">
        <v>41708</v>
      </c>
      <c r="L65" s="16" t="n">
        <v>71958</v>
      </c>
      <c r="M65" s="16">
        <f>SUM(C65:L65)</f>
        <v/>
      </c>
    </row>
    <row r="66">
      <c r="A66" s="16" t="inlineStr">
        <is>
          <t>GRC</t>
        </is>
      </c>
      <c r="B66" s="16" t="inlineStr">
        <is>
          <t>Greece</t>
        </is>
      </c>
      <c r="C66" s="16" t="n">
        <v>22707</v>
      </c>
      <c r="D66" s="16" t="n">
        <v>2284</v>
      </c>
      <c r="E66" s="16" t="n">
        <v>8336</v>
      </c>
      <c r="F66" s="16" t="n">
        <v>16548</v>
      </c>
      <c r="G66" s="16" t="n">
        <v>14082</v>
      </c>
      <c r="H66" s="16" t="n">
        <v>3861</v>
      </c>
      <c r="I66" s="16" t="n">
        <v>23403</v>
      </c>
      <c r="J66" s="16" t="n">
        <v>15505</v>
      </c>
      <c r="K66" s="16" t="n">
        <v>15553</v>
      </c>
      <c r="L66" s="16" t="n">
        <v>9858</v>
      </c>
      <c r="M66" s="16">
        <f>SUM(C66:L66)</f>
        <v/>
      </c>
    </row>
    <row r="67">
      <c r="A67" s="16" t="inlineStr">
        <is>
          <t>GRD</t>
        </is>
      </c>
      <c r="B67" s="16" t="inlineStr">
        <is>
          <t>Grenada</t>
        </is>
      </c>
      <c r="C67" s="16" t="n">
        <v>74</v>
      </c>
      <c r="D67" s="16" t="n">
        <v>40</v>
      </c>
      <c r="E67" s="16" t="n">
        <v>0</v>
      </c>
      <c r="F67" s="16" t="n">
        <v>95</v>
      </c>
      <c r="G67" s="16" t="n">
        <v>0</v>
      </c>
      <c r="H67" s="16" t="n">
        <v>53</v>
      </c>
      <c r="I67" s="16" t="n">
        <v>38</v>
      </c>
      <c r="J67" s="16" t="n">
        <v>0</v>
      </c>
      <c r="K67" s="16" t="n">
        <v>24</v>
      </c>
      <c r="L67" s="16" t="n">
        <v>36</v>
      </c>
      <c r="M67" s="16">
        <f>SUM(C67:L67)</f>
        <v/>
      </c>
    </row>
    <row r="68">
      <c r="A68" s="16" t="inlineStr">
        <is>
          <t>GLP</t>
        </is>
      </c>
      <c r="B68" s="16" t="inlineStr">
        <is>
          <t>Guadeloupe</t>
        </is>
      </c>
      <c r="C68" s="16" t="n">
        <v>128</v>
      </c>
      <c r="D68" s="16" t="n">
        <v>150</v>
      </c>
      <c r="E68" s="16" t="n">
        <v>162</v>
      </c>
      <c r="F68" s="16" t="n">
        <v>184</v>
      </c>
      <c r="G68" s="16" t="n">
        <v>92</v>
      </c>
      <c r="H68" s="16" t="n">
        <v>357</v>
      </c>
      <c r="I68" s="16" t="n">
        <v>83</v>
      </c>
      <c r="J68" s="16" t="n">
        <v>179</v>
      </c>
      <c r="K68" s="16" t="n">
        <v>138</v>
      </c>
      <c r="L68" s="16" t="n">
        <v>177</v>
      </c>
      <c r="M68" s="16">
        <f>SUM(C68:L68)</f>
        <v/>
      </c>
    </row>
    <row r="69">
      <c r="A69" s="16" t="inlineStr">
        <is>
          <t>GTM</t>
        </is>
      </c>
      <c r="B69" s="16" t="inlineStr">
        <is>
          <t>Guatemala</t>
        </is>
      </c>
      <c r="C69" s="16" t="n">
        <v>697</v>
      </c>
      <c r="D69" s="16" t="n">
        <v>1760</v>
      </c>
      <c r="E69" s="16" t="n">
        <v>3157</v>
      </c>
      <c r="F69" s="16" t="n">
        <v>4034</v>
      </c>
      <c r="G69" s="16" t="n">
        <v>6815</v>
      </c>
      <c r="H69" s="16" t="n">
        <v>7109</v>
      </c>
      <c r="I69" s="16" t="n">
        <v>8966</v>
      </c>
      <c r="J69" s="16" t="n">
        <v>10530</v>
      </c>
      <c r="K69" s="16" t="n">
        <v>14919</v>
      </c>
      <c r="L69" s="16" t="n">
        <v>51169</v>
      </c>
      <c r="M69" s="16">
        <f>SUM(C69:L69)</f>
        <v/>
      </c>
    </row>
    <row r="70">
      <c r="A70" s="16" t="inlineStr">
        <is>
          <t>GIN</t>
        </is>
      </c>
      <c r="B70" s="16" t="inlineStr">
        <is>
          <t>Guinea</t>
        </is>
      </c>
      <c r="C70" s="16" t="n">
        <v>7853</v>
      </c>
      <c r="D70" s="16" t="n">
        <v>10309</v>
      </c>
      <c r="E70" s="16" t="n">
        <v>15763</v>
      </c>
      <c r="F70" s="16" t="n">
        <v>38467</v>
      </c>
      <c r="G70" s="16" t="n">
        <v>12775</v>
      </c>
      <c r="H70" s="16" t="n">
        <v>21213</v>
      </c>
      <c r="I70" s="16" t="n">
        <v>33072</v>
      </c>
      <c r="J70" s="16" t="n">
        <v>33322</v>
      </c>
      <c r="K70" s="16" t="n">
        <v>27550</v>
      </c>
      <c r="L70" s="16" t="n">
        <v>44428</v>
      </c>
      <c r="M70" s="16">
        <f>SUM(C70:L70)</f>
        <v/>
      </c>
    </row>
    <row r="71">
      <c r="A71" s="16" t="inlineStr">
        <is>
          <t>GNB</t>
        </is>
      </c>
      <c r="B71" s="16" t="inlineStr">
        <is>
          <t>Guinea-Bissau</t>
        </is>
      </c>
      <c r="C71" s="16" t="n">
        <v>1022</v>
      </c>
      <c r="D71" s="16" t="n">
        <v>1998</v>
      </c>
      <c r="E71" s="16" t="n">
        <v>2433</v>
      </c>
      <c r="F71" s="16" t="n">
        <v>4068</v>
      </c>
      <c r="G71" s="16" t="n">
        <v>4817</v>
      </c>
      <c r="H71" s="16" t="n">
        <v>4131</v>
      </c>
      <c r="I71" s="16" t="n">
        <v>4416</v>
      </c>
      <c r="J71" s="16" t="n">
        <v>2454</v>
      </c>
      <c r="K71" s="16" t="n">
        <v>3795</v>
      </c>
      <c r="L71" s="16" t="n">
        <v>4640</v>
      </c>
      <c r="M71" s="16">
        <f>SUM(C71:L71)</f>
        <v/>
      </c>
    </row>
    <row r="72">
      <c r="A72" s="16" t="inlineStr">
        <is>
          <t>GUY</t>
        </is>
      </c>
      <c r="B72" s="16" t="inlineStr">
        <is>
          <t>Guyana</t>
        </is>
      </c>
      <c r="C72" s="16" t="n">
        <v>191</v>
      </c>
      <c r="D72" s="16" t="n">
        <v>233</v>
      </c>
      <c r="E72" s="16" t="n">
        <v>349</v>
      </c>
      <c r="F72" s="16" t="n">
        <v>721</v>
      </c>
      <c r="G72" s="16" t="n">
        <v>581</v>
      </c>
      <c r="H72" s="16" t="n">
        <v>1605</v>
      </c>
      <c r="I72" s="16" t="n">
        <v>8809</v>
      </c>
      <c r="J72" s="16" t="n">
        <v>21544</v>
      </c>
      <c r="K72" s="16" t="n">
        <v>34427</v>
      </c>
      <c r="L72" s="16" t="n">
        <v>142491</v>
      </c>
      <c r="M72" s="16">
        <f>SUM(C72:L72)</f>
        <v/>
      </c>
    </row>
    <row r="73">
      <c r="A73" s="16" t="inlineStr">
        <is>
          <t>HTI</t>
        </is>
      </c>
      <c r="B73" s="16" t="inlineStr">
        <is>
          <t>Haiti</t>
        </is>
      </c>
      <c r="C73" s="16" t="n">
        <v>1330</v>
      </c>
      <c r="D73" s="16" t="n">
        <v>3042</v>
      </c>
      <c r="E73" s="16" t="n">
        <v>3100</v>
      </c>
      <c r="F73" s="16" t="n">
        <v>2731</v>
      </c>
      <c r="G73" s="16" t="n">
        <v>1307</v>
      </c>
      <c r="H73" s="16" t="n">
        <v>1619</v>
      </c>
      <c r="I73" s="16" t="n">
        <v>4547</v>
      </c>
      <c r="J73" s="16" t="n">
        <v>3242</v>
      </c>
      <c r="K73" s="16" t="n">
        <v>3366</v>
      </c>
      <c r="L73" s="16" t="n">
        <v>2816</v>
      </c>
      <c r="M73" s="16">
        <f>SUM(C73:L73)</f>
        <v/>
      </c>
    </row>
    <row r="74">
      <c r="A74" s="16" t="inlineStr">
        <is>
          <t>HND</t>
        </is>
      </c>
      <c r="B74" s="16" t="inlineStr">
        <is>
          <t>Honduras</t>
        </is>
      </c>
      <c r="C74" s="16" t="n">
        <v>8198</v>
      </c>
      <c r="D74" s="16" t="n">
        <v>5798</v>
      </c>
      <c r="E74" s="16" t="n">
        <v>4873</v>
      </c>
      <c r="F74" s="16" t="n">
        <v>6267</v>
      </c>
      <c r="G74" s="16" t="n">
        <v>9603</v>
      </c>
      <c r="H74" s="16" t="n">
        <v>6070</v>
      </c>
      <c r="I74" s="16" t="n">
        <v>11168</v>
      </c>
      <c r="J74" s="16" t="n">
        <v>9096</v>
      </c>
      <c r="K74" s="16" t="n">
        <v>10034</v>
      </c>
      <c r="L74" s="16" t="n">
        <v>41145</v>
      </c>
      <c r="M74" s="16">
        <f>SUM(C74:L74)</f>
        <v/>
      </c>
    </row>
    <row r="75">
      <c r="A75" s="16" t="inlineStr">
        <is>
          <t>HKG</t>
        </is>
      </c>
      <c r="B75" s="16" t="inlineStr">
        <is>
          <t>Hong Kong</t>
        </is>
      </c>
      <c r="C75" s="16" t="n">
        <v>21</v>
      </c>
      <c r="D75" s="16" t="n">
        <v>20</v>
      </c>
      <c r="E75" s="16" t="n">
        <v>27</v>
      </c>
      <c r="F75" s="16" t="n">
        <v>12</v>
      </c>
      <c r="G75" s="16" t="n">
        <v>34</v>
      </c>
      <c r="H75" s="16" t="n">
        <v>205</v>
      </c>
      <c r="I75" s="16" t="n">
        <v>91</v>
      </c>
      <c r="J75" s="16" t="n">
        <v>104</v>
      </c>
      <c r="K75" s="16" t="n">
        <v>259</v>
      </c>
      <c r="L75" s="16" t="n">
        <v>312</v>
      </c>
      <c r="M75" s="16">
        <f>SUM(C75:L75)</f>
        <v/>
      </c>
    </row>
    <row r="76">
      <c r="A76" s="16" t="inlineStr">
        <is>
          <t>HUN</t>
        </is>
      </c>
      <c r="B76" s="16" t="inlineStr">
        <is>
          <t>Hungary</t>
        </is>
      </c>
      <c r="C76" s="16" t="n">
        <v>8095</v>
      </c>
      <c r="D76" s="16" t="n">
        <v>7086</v>
      </c>
      <c r="E76" s="16" t="n">
        <v>9247</v>
      </c>
      <c r="F76" s="16" t="n">
        <v>10840</v>
      </c>
      <c r="G76" s="16" t="n">
        <v>9548</v>
      </c>
      <c r="H76" s="16" t="n">
        <v>10672</v>
      </c>
      <c r="I76" s="16" t="n">
        <v>8792</v>
      </c>
      <c r="J76" s="16" t="n">
        <v>9660</v>
      </c>
      <c r="K76" s="16" t="n">
        <v>10022</v>
      </c>
      <c r="L76" s="16" t="n">
        <v>9089</v>
      </c>
      <c r="M76" s="16">
        <f>SUM(C76:L76)</f>
        <v/>
      </c>
    </row>
    <row r="77">
      <c r="A77" s="16" t="inlineStr">
        <is>
          <t>ISL</t>
        </is>
      </c>
      <c r="B77" s="16" t="inlineStr">
        <is>
          <t>Iceland</t>
        </is>
      </c>
      <c r="C77" s="16" t="n">
        <v>1044</v>
      </c>
      <c r="D77" s="16" t="n">
        <v>1262</v>
      </c>
      <c r="E77" s="16" t="n">
        <v>3296</v>
      </c>
      <c r="F77" s="16" t="n">
        <v>5105</v>
      </c>
      <c r="G77" s="16" t="n">
        <v>13281</v>
      </c>
      <c r="H77" s="16" t="n">
        <v>10447</v>
      </c>
      <c r="I77" s="16" t="n">
        <v>15401</v>
      </c>
      <c r="J77" s="16" t="n">
        <v>14110</v>
      </c>
      <c r="K77" s="16" t="n">
        <v>10698</v>
      </c>
      <c r="L77" s="16" t="n">
        <v>27541</v>
      </c>
      <c r="M77" s="16">
        <f>SUM(C77:L77)</f>
        <v/>
      </c>
    </row>
    <row r="78">
      <c r="A78" s="16" t="inlineStr">
        <is>
          <t>IND</t>
        </is>
      </c>
      <c r="B78" s="16" t="inlineStr">
        <is>
          <t>India</t>
        </is>
      </c>
      <c r="C78" s="16" t="n">
        <v>204791</v>
      </c>
      <c r="D78" s="16" t="n">
        <v>256149</v>
      </c>
      <c r="E78" s="16" t="n">
        <v>261066</v>
      </c>
      <c r="F78" s="16" t="n">
        <v>254749</v>
      </c>
      <c r="G78" s="16" t="n">
        <v>274243</v>
      </c>
      <c r="H78" s="16" t="n">
        <v>272457</v>
      </c>
      <c r="I78" s="16" t="n">
        <v>296602</v>
      </c>
      <c r="J78" s="16" t="n">
        <v>334715</v>
      </c>
      <c r="K78" s="16" t="n">
        <v>410665</v>
      </c>
      <c r="L78" s="16" t="n">
        <v>588938</v>
      </c>
      <c r="M78" s="16">
        <f>SUM(C78:L78)</f>
        <v/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8393</v>
      </c>
      <c r="D79" s="16" t="n">
        <v>35573</v>
      </c>
      <c r="E79" s="16" t="n">
        <v>69257</v>
      </c>
      <c r="F79" s="16" t="n">
        <v>63328</v>
      </c>
      <c r="G79" s="16" t="n">
        <v>89848</v>
      </c>
      <c r="H79" s="16" t="n">
        <v>145079</v>
      </c>
      <c r="I79" s="16" t="n">
        <v>183686</v>
      </c>
      <c r="J79" s="16" t="n">
        <v>228835</v>
      </c>
      <c r="K79" s="16" t="n">
        <v>336777</v>
      </c>
      <c r="L79" s="16" t="n">
        <v>714036</v>
      </c>
      <c r="M79" s="16">
        <f>SUM(C79:L79)</f>
        <v/>
      </c>
    </row>
    <row r="80">
      <c r="A80" s="16" t="inlineStr">
        <is>
          <t>IRN</t>
        </is>
      </c>
      <c r="B80" s="16" t="inlineStr">
        <is>
          <t>Iran (Islamic Republic of)</t>
        </is>
      </c>
      <c r="C80" s="16" t="n">
        <v>16356</v>
      </c>
      <c r="D80" s="16" t="n">
        <v>90859</v>
      </c>
      <c r="E80" s="16" t="n">
        <v>80656</v>
      </c>
      <c r="F80" s="16" t="n">
        <v>78809</v>
      </c>
      <c r="G80" s="16" t="n">
        <v>110779</v>
      </c>
      <c r="H80" s="16" t="n">
        <v>118559</v>
      </c>
      <c r="I80" s="16" t="n">
        <v>112062</v>
      </c>
      <c r="J80" s="16" t="n">
        <v>201125</v>
      </c>
      <c r="K80" s="16" t="n">
        <v>316555</v>
      </c>
      <c r="L80" s="16" t="n">
        <v>495859</v>
      </c>
      <c r="M80" s="16">
        <f>SUM(C80:L80)</f>
        <v/>
      </c>
    </row>
    <row r="81">
      <c r="A81" s="16" t="inlineStr">
        <is>
          <t>IRQ</t>
        </is>
      </c>
      <c r="B81" s="16" t="inlineStr">
        <is>
          <t>Iraq</t>
        </is>
      </c>
      <c r="C81" s="16" t="n">
        <v>9006</v>
      </c>
      <c r="D81" s="16" t="n">
        <v>20980</v>
      </c>
      <c r="E81" s="16" t="n">
        <v>16595</v>
      </c>
      <c r="F81" s="16" t="n">
        <v>21811</v>
      </c>
      <c r="G81" s="16" t="n">
        <v>27994</v>
      </c>
      <c r="H81" s="16" t="n">
        <v>30020</v>
      </c>
      <c r="I81" s="16" t="n">
        <v>24023</v>
      </c>
      <c r="J81" s="16" t="n">
        <v>30796</v>
      </c>
      <c r="K81" s="16" t="n">
        <v>66111</v>
      </c>
      <c r="L81" s="16" t="n">
        <v>197803</v>
      </c>
      <c r="M81" s="16">
        <f>SUM(C81:L81)</f>
        <v/>
      </c>
    </row>
    <row r="82">
      <c r="A82" s="16" t="inlineStr">
        <is>
          <t>IRL</t>
        </is>
      </c>
      <c r="B82" s="16" t="inlineStr">
        <is>
          <t>Ireland</t>
        </is>
      </c>
      <c r="C82" s="16" t="n">
        <v>3576</v>
      </c>
      <c r="D82" s="16" t="n">
        <v>4110</v>
      </c>
      <c r="E82" s="16" t="n">
        <v>12682</v>
      </c>
      <c r="F82" s="16" t="n">
        <v>3499</v>
      </c>
      <c r="G82" s="16" t="n">
        <v>4398</v>
      </c>
      <c r="H82" s="16" t="n">
        <v>3869</v>
      </c>
      <c r="I82" s="16" t="n">
        <v>9235</v>
      </c>
      <c r="J82" s="16" t="n">
        <v>6345</v>
      </c>
      <c r="K82" s="16" t="n">
        <v>12759</v>
      </c>
      <c r="L82" s="16" t="n">
        <v>9705</v>
      </c>
      <c r="M82" s="16">
        <f>SUM(C82:L82)</f>
        <v/>
      </c>
    </row>
    <row r="83">
      <c r="A83" s="16" t="inlineStr">
        <is>
          <t>IMN</t>
        </is>
      </c>
      <c r="B83" s="16" t="inlineStr">
        <is>
          <t>Isle of Man</t>
        </is>
      </c>
      <c r="C83" s="16" t="n">
        <v>17</v>
      </c>
      <c r="D83" s="16" t="n">
        <v>4</v>
      </c>
      <c r="E83" s="16" t="n">
        <v>5</v>
      </c>
      <c r="F83" s="16" t="n">
        <v>92</v>
      </c>
      <c r="G83" s="16" t="n">
        <v>45</v>
      </c>
      <c r="H83" s="16" t="n">
        <v>67</v>
      </c>
      <c r="I83" s="16" t="n">
        <v>111</v>
      </c>
      <c r="J83" s="16" t="n">
        <v>55</v>
      </c>
      <c r="K83" s="16" t="n">
        <v>51</v>
      </c>
      <c r="L83" s="16" t="n">
        <v>132</v>
      </c>
      <c r="M83" s="16">
        <f>SUM(C83:L83)</f>
        <v/>
      </c>
    </row>
    <row r="84">
      <c r="A84" s="16" t="inlineStr">
        <is>
          <t>ISR</t>
        </is>
      </c>
      <c r="B84" s="16" t="inlineStr">
        <is>
          <t>Israel</t>
        </is>
      </c>
      <c r="C84" s="16" t="n">
        <v>177</v>
      </c>
      <c r="D84" s="16" t="n">
        <v>584</v>
      </c>
      <c r="E84" s="16" t="n">
        <v>0</v>
      </c>
      <c r="F84" s="16" t="n">
        <v>1239</v>
      </c>
      <c r="G84" s="16" t="n">
        <v>0</v>
      </c>
      <c r="H84" s="16" t="n">
        <v>884</v>
      </c>
      <c r="I84" s="16" t="n">
        <v>3528</v>
      </c>
      <c r="J84" s="16" t="n">
        <v>0</v>
      </c>
      <c r="K84" s="16" t="n">
        <v>14511</v>
      </c>
      <c r="L84" s="16" t="n">
        <v>1235</v>
      </c>
      <c r="M84" s="16">
        <f>SUM(C84:L84)</f>
        <v/>
      </c>
    </row>
    <row r="85">
      <c r="A85" s="16" t="inlineStr">
        <is>
          <t>ITA</t>
        </is>
      </c>
      <c r="B85" s="16" t="inlineStr">
        <is>
          <t>Italy</t>
        </is>
      </c>
      <c r="C85" s="16" t="n">
        <v>15070</v>
      </c>
      <c r="D85" s="16" t="n">
        <v>27314</v>
      </c>
      <c r="E85" s="16" t="n">
        <v>30140</v>
      </c>
      <c r="F85" s="16" t="n">
        <v>26290</v>
      </c>
      <c r="G85" s="16" t="n">
        <v>21591</v>
      </c>
      <c r="H85" s="16" t="n">
        <v>24774</v>
      </c>
      <c r="I85" s="16" t="n">
        <v>29330</v>
      </c>
      <c r="J85" s="16" t="n">
        <v>51064</v>
      </c>
      <c r="K85" s="16" t="n">
        <v>36087</v>
      </c>
      <c r="L85" s="16" t="n">
        <v>39060</v>
      </c>
      <c r="M85" s="16">
        <f>SUM(C85:L85)</f>
        <v/>
      </c>
    </row>
    <row r="86">
      <c r="A86" s="16" t="inlineStr">
        <is>
          <t>JAM</t>
        </is>
      </c>
      <c r="B86" s="16" t="inlineStr">
        <is>
          <t>Jamaica</t>
        </is>
      </c>
      <c r="C86" s="16" t="n">
        <v>450</v>
      </c>
      <c r="D86" s="16" t="n">
        <v>1186</v>
      </c>
      <c r="E86" s="16" t="n">
        <v>593</v>
      </c>
      <c r="F86" s="16" t="n">
        <v>2023</v>
      </c>
      <c r="G86" s="16" t="n">
        <v>787</v>
      </c>
      <c r="H86" s="16" t="n">
        <v>627</v>
      </c>
      <c r="I86" s="16" t="n">
        <v>1678</v>
      </c>
      <c r="J86" s="16" t="n">
        <v>1200</v>
      </c>
      <c r="K86" s="16" t="n">
        <v>737</v>
      </c>
      <c r="L86" s="16" t="n">
        <v>1712</v>
      </c>
      <c r="M86" s="16">
        <f>SUM(C86:L86)</f>
        <v/>
      </c>
    </row>
    <row r="87">
      <c r="A87" s="16" t="inlineStr">
        <is>
          <t>JPN</t>
        </is>
      </c>
      <c r="B87" s="16" t="inlineStr">
        <is>
          <t>Japan</t>
        </is>
      </c>
      <c r="C87" s="16" t="n">
        <v>7258</v>
      </c>
      <c r="D87" s="16" t="n">
        <v>15418</v>
      </c>
      <c r="E87" s="16" t="n">
        <v>19904</v>
      </c>
      <c r="F87" s="16" t="n">
        <v>25455</v>
      </c>
      <c r="G87" s="16" t="n">
        <v>35041</v>
      </c>
      <c r="H87" s="16" t="n">
        <v>38577</v>
      </c>
      <c r="I87" s="16" t="n">
        <v>45964</v>
      </c>
      <c r="J87" s="16" t="n">
        <v>54178</v>
      </c>
      <c r="K87" s="16" t="n">
        <v>54390</v>
      </c>
      <c r="L87" s="16" t="n">
        <v>75410</v>
      </c>
      <c r="M87" s="16">
        <f>SUM(C87:L87)</f>
        <v/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794</v>
      </c>
      <c r="D88" s="16" t="n">
        <v>1232</v>
      </c>
      <c r="E88" s="16" t="n">
        <v>1708</v>
      </c>
      <c r="F88" s="16" t="n">
        <v>879</v>
      </c>
      <c r="G88" s="16" t="n">
        <v>2266</v>
      </c>
      <c r="H88" s="16" t="n">
        <v>2197</v>
      </c>
      <c r="I88" s="16" t="n">
        <v>3353</v>
      </c>
      <c r="J88" s="16" t="n">
        <v>5032</v>
      </c>
      <c r="K88" s="16" t="n">
        <v>3040</v>
      </c>
      <c r="L88" s="16" t="n">
        <v>68610</v>
      </c>
      <c r="M88" s="16">
        <f>SUM(C88:L88)</f>
        <v/>
      </c>
    </row>
    <row r="89">
      <c r="A89" s="16" t="inlineStr">
        <is>
          <t>KAZ</t>
        </is>
      </c>
      <c r="B89" s="16" t="inlineStr">
        <is>
          <t>Kazakhstan</t>
        </is>
      </c>
      <c r="C89" s="16" t="n">
        <v>69198</v>
      </c>
      <c r="D89" s="16" t="n">
        <v>118725</v>
      </c>
      <c r="E89" s="16" t="n">
        <v>177214</v>
      </c>
      <c r="F89" s="16" t="n">
        <v>181656</v>
      </c>
      <c r="G89" s="16" t="n">
        <v>191936</v>
      </c>
      <c r="H89" s="16" t="n">
        <v>232110</v>
      </c>
      <c r="I89" s="16" t="n">
        <v>376599</v>
      </c>
      <c r="J89" s="16" t="n">
        <v>346671</v>
      </c>
      <c r="K89" s="16" t="n">
        <v>408864</v>
      </c>
      <c r="L89" s="16" t="n">
        <v>627505</v>
      </c>
      <c r="M89" s="16">
        <f>SUM(C89:L89)</f>
        <v/>
      </c>
    </row>
    <row r="90">
      <c r="A90" s="16" t="inlineStr">
        <is>
          <t>KEN</t>
        </is>
      </c>
      <c r="B90" s="16" t="inlineStr">
        <is>
          <t>Kenya</t>
        </is>
      </c>
      <c r="C90" s="16" t="n">
        <v>1563</v>
      </c>
      <c r="D90" s="16" t="n">
        <v>5034</v>
      </c>
      <c r="E90" s="16" t="n">
        <v>7822</v>
      </c>
      <c r="F90" s="16" t="n">
        <v>10041</v>
      </c>
      <c r="G90" s="16" t="n">
        <v>12840</v>
      </c>
      <c r="H90" s="16" t="n">
        <v>16536</v>
      </c>
      <c r="I90" s="16" t="n">
        <v>25429</v>
      </c>
      <c r="J90" s="16" t="n">
        <v>53414</v>
      </c>
      <c r="K90" s="16" t="n">
        <v>129494</v>
      </c>
      <c r="L90" s="16" t="n">
        <v>323765</v>
      </c>
      <c r="M90" s="16">
        <f>SUM(C90:L90)</f>
        <v/>
      </c>
    </row>
    <row r="91">
      <c r="A91" s="16" t="inlineStr">
        <is>
          <t>PRK</t>
        </is>
      </c>
      <c r="B91" s="16" t="inlineStr">
        <is>
          <t>Korea (the Democratic People's Republic of)</t>
        </is>
      </c>
      <c r="C91" s="16" t="n">
        <v>3904</v>
      </c>
      <c r="D91" s="16" t="n">
        <v>6864</v>
      </c>
      <c r="E91" s="16" t="n">
        <v>6843</v>
      </c>
      <c r="F91" s="16" t="n">
        <v>8155</v>
      </c>
      <c r="G91" s="16" t="n">
        <v>10443</v>
      </c>
      <c r="H91" s="16" t="n">
        <v>12001</v>
      </c>
      <c r="I91" s="16" t="n">
        <v>13300</v>
      </c>
      <c r="J91" s="16" t="n">
        <v>15967</v>
      </c>
      <c r="K91" s="16" t="n">
        <v>19258</v>
      </c>
      <c r="L91" s="16" t="n">
        <v>25953</v>
      </c>
      <c r="M91" s="16">
        <f>SUM(C91:L91)</f>
        <v/>
      </c>
    </row>
    <row r="92">
      <c r="A92" s="16" t="inlineStr">
        <is>
          <t>KOR</t>
        </is>
      </c>
      <c r="B92" s="16" t="inlineStr">
        <is>
          <t>Korea (the Republic of)</t>
        </is>
      </c>
      <c r="C92" s="16" t="n">
        <v>499</v>
      </c>
      <c r="D92" s="16" t="n">
        <v>1018</v>
      </c>
      <c r="E92" s="16" t="n">
        <v>1921</v>
      </c>
      <c r="F92" s="16" t="n">
        <v>6630</v>
      </c>
      <c r="G92" s="16" t="n">
        <v>8177</v>
      </c>
      <c r="H92" s="16" t="n">
        <v>16179</v>
      </c>
      <c r="I92" s="16" t="n">
        <v>12875</v>
      </c>
      <c r="J92" s="16" t="n">
        <v>13621</v>
      </c>
      <c r="K92" s="16" t="n">
        <v>17034</v>
      </c>
      <c r="L92" s="16" t="n">
        <v>21806</v>
      </c>
      <c r="M92" s="16">
        <f>SUM(C92:L92)</f>
        <v/>
      </c>
    </row>
    <row r="93">
      <c r="A93" s="16" t="inlineStr">
        <is>
          <t>KWT</t>
        </is>
      </c>
      <c r="B93" s="16" t="inlineStr">
        <is>
          <t>Kuwait</t>
        </is>
      </c>
      <c r="C93" s="16" t="n">
        <v>55</v>
      </c>
      <c r="D93" s="16" t="n">
        <v>0</v>
      </c>
      <c r="E93" s="16" t="n">
        <v>46</v>
      </c>
      <c r="F93" s="16" t="n">
        <v>0</v>
      </c>
      <c r="G93" s="16" t="n">
        <v>72</v>
      </c>
      <c r="H93" s="16" t="n">
        <v>0</v>
      </c>
      <c r="I93" s="16" t="n">
        <v>218</v>
      </c>
      <c r="J93" s="16" t="n">
        <v>0</v>
      </c>
      <c r="K93" s="16" t="n">
        <v>4617</v>
      </c>
      <c r="L93" s="16" t="n">
        <v>12362</v>
      </c>
      <c r="M93" s="16">
        <f>SUM(C93:L93)</f>
        <v/>
      </c>
    </row>
    <row r="94">
      <c r="A94" s="16" t="inlineStr">
        <is>
          <t>KGZ</t>
        </is>
      </c>
      <c r="B94" s="16" t="inlineStr">
        <is>
          <t>Kyrgyzstan</t>
        </is>
      </c>
      <c r="C94" s="16" t="n">
        <v>6453</v>
      </c>
      <c r="D94" s="16" t="n">
        <v>9148</v>
      </c>
      <c r="E94" s="16" t="n">
        <v>7674</v>
      </c>
      <c r="F94" s="16" t="n">
        <v>17113</v>
      </c>
      <c r="G94" s="16" t="n">
        <v>15539</v>
      </c>
      <c r="H94" s="16" t="n">
        <v>15502</v>
      </c>
      <c r="I94" s="16" t="n">
        <v>32511</v>
      </c>
      <c r="J94" s="16" t="n">
        <v>24430</v>
      </c>
      <c r="K94" s="16" t="n">
        <v>32643</v>
      </c>
      <c r="L94" s="16" t="n">
        <v>38052</v>
      </c>
      <c r="M94" s="16">
        <f>SUM(C94:L94)</f>
        <v/>
      </c>
    </row>
    <row r="95">
      <c r="A95" s="16" t="inlineStr">
        <is>
          <t>LAO</t>
        </is>
      </c>
      <c r="B95" s="16" t="inlineStr">
        <is>
          <t>Lao People's Democratic Republic (the)</t>
        </is>
      </c>
      <c r="C95" s="16" t="n">
        <v>6559</v>
      </c>
      <c r="D95" s="16" t="n">
        <v>10953</v>
      </c>
      <c r="E95" s="16" t="n">
        <v>18558</v>
      </c>
      <c r="F95" s="16" t="n">
        <v>16570</v>
      </c>
      <c r="G95" s="16" t="n">
        <v>25696</v>
      </c>
      <c r="H95" s="16" t="n">
        <v>25221</v>
      </c>
      <c r="I95" s="16" t="n">
        <v>32246</v>
      </c>
      <c r="J95" s="16" t="n">
        <v>21548</v>
      </c>
      <c r="K95" s="16" t="n">
        <v>34461</v>
      </c>
      <c r="L95" s="16" t="n">
        <v>38189</v>
      </c>
      <c r="M95" s="16">
        <f>SUM(C95:L95)</f>
        <v/>
      </c>
    </row>
    <row r="96">
      <c r="A96" s="16" t="inlineStr">
        <is>
          <t>LVA</t>
        </is>
      </c>
      <c r="B96" s="16" t="inlineStr">
        <is>
          <t>Latvia</t>
        </is>
      </c>
      <c r="C96" s="16" t="n">
        <v>7693</v>
      </c>
      <c r="D96" s="16" t="n">
        <v>5593</v>
      </c>
      <c r="E96" s="16" t="n">
        <v>6305</v>
      </c>
      <c r="F96" s="16" t="n">
        <v>4871</v>
      </c>
      <c r="G96" s="16" t="n">
        <v>7640</v>
      </c>
      <c r="H96" s="16" t="n">
        <v>4843</v>
      </c>
      <c r="I96" s="16" t="n">
        <v>8128</v>
      </c>
      <c r="J96" s="16" t="n">
        <v>4835</v>
      </c>
      <c r="K96" s="16" t="n">
        <v>7629</v>
      </c>
      <c r="L96" s="16" t="n">
        <v>7179</v>
      </c>
      <c r="M96" s="16">
        <f>SUM(C96:L96)</f>
        <v/>
      </c>
    </row>
    <row r="97">
      <c r="A97" s="16" t="inlineStr">
        <is>
          <t>LBN</t>
        </is>
      </c>
      <c r="B97" s="16" t="inlineStr">
        <is>
          <t>Lebanon</t>
        </is>
      </c>
      <c r="C97" s="16" t="n">
        <v>243</v>
      </c>
      <c r="D97" s="16" t="n">
        <v>798</v>
      </c>
      <c r="E97" s="16" t="n">
        <v>717</v>
      </c>
      <c r="F97" s="16" t="n">
        <v>1263</v>
      </c>
      <c r="G97" s="16" t="n">
        <v>540</v>
      </c>
      <c r="H97" s="16" t="n">
        <v>709</v>
      </c>
      <c r="I97" s="16" t="n">
        <v>507</v>
      </c>
      <c r="J97" s="16" t="n">
        <v>3234</v>
      </c>
      <c r="K97" s="16" t="n">
        <v>1111</v>
      </c>
      <c r="L97" s="16" t="n">
        <v>1117</v>
      </c>
      <c r="M97" s="16">
        <f>SUM(C97:L97)</f>
        <v/>
      </c>
    </row>
    <row r="98">
      <c r="A98" s="16" t="inlineStr">
        <is>
          <t>LSO</t>
        </is>
      </c>
      <c r="B98" s="16" t="inlineStr">
        <is>
          <t>Lesotho</t>
        </is>
      </c>
      <c r="C98" s="16" t="n">
        <v>1992</v>
      </c>
      <c r="D98" s="16" t="n">
        <v>3768</v>
      </c>
      <c r="E98" s="16" t="n">
        <v>2818</v>
      </c>
      <c r="F98" s="16" t="n">
        <v>2650</v>
      </c>
      <c r="G98" s="16" t="n">
        <v>1789</v>
      </c>
      <c r="H98" s="16" t="n">
        <v>3440</v>
      </c>
      <c r="I98" s="16" t="n">
        <v>2965</v>
      </c>
      <c r="J98" s="16" t="n">
        <v>2123</v>
      </c>
      <c r="K98" s="16" t="n">
        <v>4169</v>
      </c>
      <c r="L98" s="16" t="n">
        <v>4832</v>
      </c>
      <c r="M98" s="16">
        <f>SUM(C98:L98)</f>
        <v/>
      </c>
    </row>
    <row r="99">
      <c r="A99" s="16" t="inlineStr">
        <is>
          <t>LBR</t>
        </is>
      </c>
      <c r="B99" s="16" t="inlineStr">
        <is>
          <t>Liberia</t>
        </is>
      </c>
      <c r="C99" s="16" t="n">
        <v>2491</v>
      </c>
      <c r="D99" s="16" t="n">
        <v>8777</v>
      </c>
      <c r="E99" s="16" t="n">
        <v>6416</v>
      </c>
      <c r="F99" s="16" t="n">
        <v>5825</v>
      </c>
      <c r="G99" s="16" t="n">
        <v>8968</v>
      </c>
      <c r="H99" s="16" t="n">
        <v>8323</v>
      </c>
      <c r="I99" s="16" t="n">
        <v>10488</v>
      </c>
      <c r="J99" s="16" t="n">
        <v>16444</v>
      </c>
      <c r="K99" s="16" t="n">
        <v>11714</v>
      </c>
      <c r="L99" s="16" t="n">
        <v>16471</v>
      </c>
      <c r="M99" s="16">
        <f>SUM(C99:L99)</f>
        <v/>
      </c>
    </row>
    <row r="100">
      <c r="A100" s="16" t="inlineStr">
        <is>
          <t>LBY</t>
        </is>
      </c>
      <c r="B100" s="16" t="inlineStr">
        <is>
          <t>Libya</t>
        </is>
      </c>
      <c r="C100" s="16" t="n">
        <v>7351</v>
      </c>
      <c r="D100" s="16" t="n">
        <v>23554</v>
      </c>
      <c r="E100" s="16" t="n">
        <v>14872</v>
      </c>
      <c r="F100" s="16" t="n">
        <v>38301</v>
      </c>
      <c r="G100" s="16" t="n">
        <v>35664</v>
      </c>
      <c r="H100" s="16" t="n">
        <v>118876</v>
      </c>
      <c r="I100" s="16" t="n">
        <v>161443</v>
      </c>
      <c r="J100" s="16" t="n">
        <v>260975</v>
      </c>
      <c r="K100" s="16" t="n">
        <v>204816</v>
      </c>
      <c r="L100" s="16" t="n">
        <v>750198</v>
      </c>
      <c r="M100" s="16">
        <f>SUM(C100:L100)</f>
        <v/>
      </c>
    </row>
    <row r="101">
      <c r="A101" s="16" t="inlineStr">
        <is>
          <t>LTU</t>
        </is>
      </c>
      <c r="B101" s="16" t="inlineStr">
        <is>
          <t>Lithuania</t>
        </is>
      </c>
      <c r="C101" s="16" t="n">
        <v>5646</v>
      </c>
      <c r="D101" s="16" t="n">
        <v>7300</v>
      </c>
      <c r="E101" s="16" t="n">
        <v>5739</v>
      </c>
      <c r="F101" s="16" t="n">
        <v>6116</v>
      </c>
      <c r="G101" s="16" t="n">
        <v>5646</v>
      </c>
      <c r="H101" s="16" t="n">
        <v>6806</v>
      </c>
      <c r="I101" s="16" t="n">
        <v>5407</v>
      </c>
      <c r="J101" s="16" t="n">
        <v>6410</v>
      </c>
      <c r="K101" s="16" t="n">
        <v>7167</v>
      </c>
      <c r="L101" s="16" t="n">
        <v>8811</v>
      </c>
      <c r="M101" s="16">
        <f>SUM(C101:L101)</f>
        <v/>
      </c>
    </row>
    <row r="102">
      <c r="A102" s="16" t="inlineStr">
        <is>
          <t>LUX</t>
        </is>
      </c>
      <c r="B102" s="16" t="inlineStr">
        <is>
          <t>Luxembourg</t>
        </is>
      </c>
      <c r="C102" s="16" t="n">
        <v>488</v>
      </c>
      <c r="D102" s="16" t="n">
        <v>186</v>
      </c>
      <c r="E102" s="16" t="n">
        <v>128</v>
      </c>
      <c r="F102" s="16" t="n">
        <v>223</v>
      </c>
      <c r="G102" s="16" t="n">
        <v>213</v>
      </c>
      <c r="H102" s="16" t="n">
        <v>233</v>
      </c>
      <c r="I102" s="16" t="n">
        <v>185</v>
      </c>
      <c r="J102" s="16" t="n">
        <v>259</v>
      </c>
      <c r="K102" s="16" t="n">
        <v>74</v>
      </c>
      <c r="L102" s="16" t="n">
        <v>592</v>
      </c>
      <c r="M102" s="16">
        <f>SUM(C102:L102)</f>
        <v/>
      </c>
    </row>
    <row r="103">
      <c r="A103" s="16" t="inlineStr">
        <is>
          <t>MDG</t>
        </is>
      </c>
      <c r="B103" s="16" t="inlineStr">
        <is>
          <t>Madagascar</t>
        </is>
      </c>
      <c r="C103" s="16" t="n">
        <v>41855</v>
      </c>
      <c r="D103" s="16" t="n">
        <v>37213</v>
      </c>
      <c r="E103" s="16" t="n">
        <v>40791</v>
      </c>
      <c r="F103" s="16" t="n">
        <v>42705</v>
      </c>
      <c r="G103" s="16" t="n">
        <v>43791</v>
      </c>
      <c r="H103" s="16" t="n">
        <v>43954</v>
      </c>
      <c r="I103" s="16" t="n">
        <v>48105</v>
      </c>
      <c r="J103" s="16" t="n">
        <v>80724</v>
      </c>
      <c r="K103" s="16" t="n">
        <v>92769</v>
      </c>
      <c r="L103" s="16" t="n">
        <v>119297</v>
      </c>
      <c r="M103" s="16">
        <f>SUM(C103:L103)</f>
        <v/>
      </c>
    </row>
    <row r="104">
      <c r="A104" s="16" t="inlineStr">
        <is>
          <t>MWI</t>
        </is>
      </c>
      <c r="B104" s="16" t="inlineStr">
        <is>
          <t>Malawi</t>
        </is>
      </c>
      <c r="C104" s="16" t="n">
        <v>1182</v>
      </c>
      <c r="D104" s="16" t="n">
        <v>3726</v>
      </c>
      <c r="E104" s="16" t="n">
        <v>6266</v>
      </c>
      <c r="F104" s="16" t="n">
        <v>7865</v>
      </c>
      <c r="G104" s="16" t="n">
        <v>9615</v>
      </c>
      <c r="H104" s="16" t="n">
        <v>11459</v>
      </c>
      <c r="I104" s="16" t="n">
        <v>13488</v>
      </c>
      <c r="J104" s="16" t="n">
        <v>14599</v>
      </c>
      <c r="K104" s="16" t="n">
        <v>14578</v>
      </c>
      <c r="L104" s="16" t="n">
        <v>35399</v>
      </c>
      <c r="M104" s="16">
        <f>SUM(C104:L104)</f>
        <v/>
      </c>
    </row>
    <row r="105">
      <c r="A105" s="16" t="inlineStr">
        <is>
          <t>MYS</t>
        </is>
      </c>
      <c r="B105" s="16" t="inlineStr">
        <is>
          <t>Malaysia</t>
        </is>
      </c>
      <c r="C105" s="16" t="n">
        <v>5750</v>
      </c>
      <c r="D105" s="16" t="n">
        <v>10016</v>
      </c>
      <c r="E105" s="16" t="n">
        <v>10698</v>
      </c>
      <c r="F105" s="16" t="n">
        <v>15334</v>
      </c>
      <c r="G105" s="16" t="n">
        <v>24257</v>
      </c>
      <c r="H105" s="16" t="n">
        <v>29047</v>
      </c>
      <c r="I105" s="16" t="n">
        <v>26785</v>
      </c>
      <c r="J105" s="16" t="n">
        <v>42888</v>
      </c>
      <c r="K105" s="16" t="n">
        <v>49396</v>
      </c>
      <c r="L105" s="16" t="n">
        <v>114934</v>
      </c>
      <c r="M105" s="16">
        <f>SUM(C105:L105)</f>
        <v/>
      </c>
    </row>
    <row r="106">
      <c r="A106" s="16" t="inlineStr">
        <is>
          <t>MLI</t>
        </is>
      </c>
      <c r="B106" s="16" t="inlineStr">
        <is>
          <t>Mali</t>
        </is>
      </c>
      <c r="C106" s="16" t="n">
        <v>38369</v>
      </c>
      <c r="D106" s="16" t="n">
        <v>38078</v>
      </c>
      <c r="E106" s="16" t="n">
        <v>41309</v>
      </c>
      <c r="F106" s="16" t="n">
        <v>36705</v>
      </c>
      <c r="G106" s="16" t="n">
        <v>72886</v>
      </c>
      <c r="H106" s="16" t="n">
        <v>42603</v>
      </c>
      <c r="I106" s="16" t="n">
        <v>82739</v>
      </c>
      <c r="J106" s="16" t="n">
        <v>117222</v>
      </c>
      <c r="K106" s="16" t="n">
        <v>240795</v>
      </c>
      <c r="L106" s="16" t="n">
        <v>540979</v>
      </c>
      <c r="M106" s="16">
        <f>SUM(C106:L106)</f>
        <v/>
      </c>
    </row>
    <row r="107">
      <c r="A107" s="16" t="inlineStr">
        <is>
          <t>MLT</t>
        </is>
      </c>
      <c r="B107" s="16" t="inlineStr">
        <is>
          <t>Malta</t>
        </is>
      </c>
      <c r="C107" s="16" t="n">
        <v>10</v>
      </c>
      <c r="D107" s="16" t="n">
        <v>16</v>
      </c>
      <c r="E107" s="16" t="n">
        <v>21</v>
      </c>
      <c r="F107" s="16" t="n">
        <v>17</v>
      </c>
      <c r="G107" s="16" t="n">
        <v>30</v>
      </c>
      <c r="H107" s="16" t="n">
        <v>44</v>
      </c>
      <c r="I107" s="16" t="n">
        <v>32</v>
      </c>
      <c r="J107" s="16" t="n">
        <v>74</v>
      </c>
      <c r="K107" s="16" t="n">
        <v>69</v>
      </c>
      <c r="L107" s="16" t="n">
        <v>8</v>
      </c>
      <c r="M107" s="16">
        <f>SUM(C107:L107)</f>
        <v/>
      </c>
    </row>
    <row r="108">
      <c r="A108" s="16" t="inlineStr">
        <is>
          <t>MTQ</t>
        </is>
      </c>
      <c r="B108" s="16" t="inlineStr">
        <is>
          <t>Martinique</t>
        </is>
      </c>
      <c r="C108" s="16" t="n">
        <v>142</v>
      </c>
      <c r="D108" s="16" t="n">
        <v>144</v>
      </c>
      <c r="E108" s="16" t="n">
        <v>123</v>
      </c>
      <c r="F108" s="16" t="n">
        <v>84</v>
      </c>
      <c r="G108" s="16" t="n">
        <v>127</v>
      </c>
      <c r="H108" s="16" t="n">
        <v>139</v>
      </c>
      <c r="I108" s="16" t="n">
        <v>49</v>
      </c>
      <c r="J108" s="16" t="n">
        <v>89</v>
      </c>
      <c r="K108" s="16" t="n">
        <v>94</v>
      </c>
      <c r="L108" s="16" t="n">
        <v>128</v>
      </c>
      <c r="M108" s="16">
        <f>SUM(C108:L108)</f>
        <v/>
      </c>
    </row>
    <row r="109">
      <c r="A109" s="16" t="inlineStr">
        <is>
          <t>MRT</t>
        </is>
      </c>
      <c r="B109" s="16" t="inlineStr">
        <is>
          <t>Mauritania</t>
        </is>
      </c>
      <c r="C109" s="16" t="n">
        <v>5917</v>
      </c>
      <c r="D109" s="16" t="n">
        <v>15417</v>
      </c>
      <c r="E109" s="16" t="n">
        <v>14291</v>
      </c>
      <c r="F109" s="16" t="n">
        <v>51447</v>
      </c>
      <c r="G109" s="16" t="n">
        <v>39761</v>
      </c>
      <c r="H109" s="16" t="n">
        <v>49372</v>
      </c>
      <c r="I109" s="16" t="n">
        <v>64679</v>
      </c>
      <c r="J109" s="16" t="n">
        <v>81024</v>
      </c>
      <c r="K109" s="16" t="n">
        <v>88311</v>
      </c>
      <c r="L109" s="16" t="n">
        <v>631805</v>
      </c>
      <c r="M109" s="16">
        <f>SUM(C109:L109)</f>
        <v/>
      </c>
    </row>
    <row r="110">
      <c r="A110" s="16" t="inlineStr">
        <is>
          <t>MUS</t>
        </is>
      </c>
      <c r="B110" s="16" t="inlineStr">
        <is>
          <t>Mauritius</t>
        </is>
      </c>
      <c r="C110" s="16" t="n">
        <v>241</v>
      </c>
      <c r="D110" s="16" t="n">
        <v>183</v>
      </c>
      <c r="E110" s="16" t="n">
        <v>147</v>
      </c>
      <c r="F110" s="16" t="n">
        <v>297</v>
      </c>
      <c r="G110" s="16" t="n">
        <v>258</v>
      </c>
      <c r="H110" s="16" t="n">
        <v>237</v>
      </c>
      <c r="I110" s="16" t="n">
        <v>114</v>
      </c>
      <c r="J110" s="16" t="n">
        <v>259</v>
      </c>
      <c r="K110" s="16" t="n">
        <v>246</v>
      </c>
      <c r="L110" s="16" t="n">
        <v>32</v>
      </c>
      <c r="M110" s="16">
        <f>SUM(C110:L110)</f>
        <v/>
      </c>
    </row>
    <row r="111">
      <c r="A111" s="16" t="inlineStr">
        <is>
          <t>MEX</t>
        </is>
      </c>
      <c r="B111" s="16" t="inlineStr">
        <is>
          <t>Mexico</t>
        </is>
      </c>
      <c r="C111" s="16" t="n">
        <v>38912</v>
      </c>
      <c r="D111" s="16" t="n">
        <v>53495</v>
      </c>
      <c r="E111" s="16" t="n">
        <v>66696</v>
      </c>
      <c r="F111" s="16" t="n">
        <v>96376</v>
      </c>
      <c r="G111" s="16" t="n">
        <v>113441</v>
      </c>
      <c r="H111" s="16" t="n">
        <v>156735</v>
      </c>
      <c r="I111" s="16" t="n">
        <v>175610</v>
      </c>
      <c r="J111" s="16" t="n">
        <v>296886</v>
      </c>
      <c r="K111" s="16" t="n">
        <v>411722</v>
      </c>
      <c r="L111" s="16" t="n">
        <v>541617</v>
      </c>
      <c r="M111" s="16">
        <f>SUM(C111:L111)</f>
        <v/>
      </c>
    </row>
    <row r="112">
      <c r="A112" s="16" t="inlineStr">
        <is>
          <t>MDA</t>
        </is>
      </c>
      <c r="B112" s="16" t="inlineStr">
        <is>
          <t>Moldova (the Republic of)</t>
        </is>
      </c>
      <c r="C112" s="16" t="n">
        <v>1588</v>
      </c>
      <c r="D112" s="16" t="n">
        <v>5315</v>
      </c>
      <c r="E112" s="16" t="n">
        <v>3002</v>
      </c>
      <c r="F112" s="16" t="n">
        <v>4534</v>
      </c>
      <c r="G112" s="16" t="n">
        <v>2624</v>
      </c>
      <c r="H112" s="16" t="n">
        <v>3522</v>
      </c>
      <c r="I112" s="16" t="n">
        <v>2885</v>
      </c>
      <c r="J112" s="16" t="n">
        <v>2772</v>
      </c>
      <c r="K112" s="16" t="n">
        <v>4030</v>
      </c>
      <c r="L112" s="16" t="n">
        <v>3666</v>
      </c>
      <c r="M112" s="16">
        <f>SUM(C112:L112)</f>
        <v/>
      </c>
    </row>
    <row r="113">
      <c r="A113" s="16" t="inlineStr">
        <is>
          <t>MNG</t>
        </is>
      </c>
      <c r="B113" s="16" t="inlineStr">
        <is>
          <t>Mongolia</t>
        </is>
      </c>
      <c r="C113" s="16" t="n">
        <v>47868</v>
      </c>
      <c r="D113" s="16" t="n">
        <v>88610</v>
      </c>
      <c r="E113" s="16" t="n">
        <v>89359</v>
      </c>
      <c r="F113" s="16" t="n">
        <v>121717</v>
      </c>
      <c r="G113" s="16" t="n">
        <v>118652</v>
      </c>
      <c r="H113" s="16" t="n">
        <v>144504</v>
      </c>
      <c r="I113" s="16" t="n">
        <v>154638</v>
      </c>
      <c r="J113" s="16" t="n">
        <v>178844</v>
      </c>
      <c r="K113" s="16" t="n">
        <v>220837</v>
      </c>
      <c r="L113" s="16" t="n">
        <v>402869</v>
      </c>
      <c r="M113" s="16">
        <f>SUM(C113:L113)</f>
        <v/>
      </c>
    </row>
    <row r="114">
      <c r="A114" s="16" t="inlineStr">
        <is>
          <t>MNE</t>
        </is>
      </c>
      <c r="B114" s="16" t="inlineStr">
        <is>
          <t>Montenegro</t>
        </is>
      </c>
      <c r="C114" s="16" t="n">
        <v>180</v>
      </c>
      <c r="D114" s="16" t="n">
        <v>1669</v>
      </c>
      <c r="E114" s="16" t="n">
        <v>825</v>
      </c>
      <c r="F114" s="16" t="n">
        <v>701</v>
      </c>
      <c r="G114" s="16" t="n">
        <v>1170</v>
      </c>
      <c r="H114" s="16" t="n">
        <v>2768</v>
      </c>
      <c r="I114" s="16" t="n">
        <v>767</v>
      </c>
      <c r="J114" s="16" t="n">
        <v>2260</v>
      </c>
      <c r="K114" s="16" t="n">
        <v>1118</v>
      </c>
      <c r="L114" s="16" t="n">
        <v>1877</v>
      </c>
      <c r="M114" s="16">
        <f>SUM(C114:L114)</f>
        <v/>
      </c>
    </row>
    <row r="115">
      <c r="A115" s="16" t="inlineStr">
        <is>
          <t>MAR</t>
        </is>
      </c>
      <c r="B115" s="16" t="inlineStr">
        <is>
          <t>Morocco</t>
        </is>
      </c>
      <c r="C115" s="16" t="n">
        <v>2162</v>
      </c>
      <c r="D115" s="16" t="n">
        <v>7016</v>
      </c>
      <c r="E115" s="16" t="n">
        <v>12813</v>
      </c>
      <c r="F115" s="16" t="n">
        <v>25186</v>
      </c>
      <c r="G115" s="16" t="n">
        <v>30664</v>
      </c>
      <c r="H115" s="16" t="n">
        <v>23406</v>
      </c>
      <c r="I115" s="16" t="n">
        <v>52764</v>
      </c>
      <c r="J115" s="16" t="n">
        <v>40947</v>
      </c>
      <c r="K115" s="16" t="n">
        <v>113637</v>
      </c>
      <c r="L115" s="16" t="n">
        <v>105602</v>
      </c>
      <c r="M115" s="16">
        <f>SUM(C115:L115)</f>
        <v/>
      </c>
    </row>
    <row r="116">
      <c r="A116" s="16" t="inlineStr">
        <is>
          <t>MOZ</t>
        </is>
      </c>
      <c r="B116" s="16" t="inlineStr">
        <is>
          <t>Mozambique</t>
        </is>
      </c>
      <c r="C116" s="16" t="n">
        <v>26018</v>
      </c>
      <c r="D116" s="16" t="n">
        <v>54452</v>
      </c>
      <c r="E116" s="16" t="n">
        <v>59486</v>
      </c>
      <c r="F116" s="16" t="n">
        <v>62261</v>
      </c>
      <c r="G116" s="16" t="n">
        <v>72146</v>
      </c>
      <c r="H116" s="16" t="n">
        <v>72405</v>
      </c>
      <c r="I116" s="16" t="n">
        <v>74316</v>
      </c>
      <c r="J116" s="16" t="n">
        <v>108078</v>
      </c>
      <c r="K116" s="16" t="n">
        <v>98038</v>
      </c>
      <c r="L116" s="16" t="n">
        <v>160012</v>
      </c>
      <c r="M116" s="16">
        <f>SUM(C116:L116)</f>
        <v/>
      </c>
    </row>
    <row r="117">
      <c r="A117" s="16" t="inlineStr">
        <is>
          <t>MMR</t>
        </is>
      </c>
      <c r="B117" s="16" t="inlineStr">
        <is>
          <t>Myanmar</t>
        </is>
      </c>
      <c r="C117" s="16" t="n">
        <v>19617</v>
      </c>
      <c r="D117" s="16" t="n">
        <v>30791</v>
      </c>
      <c r="E117" s="16" t="n">
        <v>49290</v>
      </c>
      <c r="F117" s="16" t="n">
        <v>53801</v>
      </c>
      <c r="G117" s="16" t="n">
        <v>75173</v>
      </c>
      <c r="H117" s="16" t="n">
        <v>41608</v>
      </c>
      <c r="I117" s="16" t="n">
        <v>57968</v>
      </c>
      <c r="J117" s="16" t="n">
        <v>83629</v>
      </c>
      <c r="K117" s="16" t="n">
        <v>130876</v>
      </c>
      <c r="L117" s="16" t="n">
        <v>125769</v>
      </c>
      <c r="M117" s="16">
        <f>SUM(C117:L117)</f>
        <v/>
      </c>
    </row>
    <row r="118">
      <c r="A118" s="16" t="inlineStr">
        <is>
          <t>NAM</t>
        </is>
      </c>
      <c r="B118" s="16" t="inlineStr">
        <is>
          <t>Namibia</t>
        </is>
      </c>
      <c r="C118" s="16" t="n">
        <v>369</v>
      </c>
      <c r="D118" s="16" t="n">
        <v>2497</v>
      </c>
      <c r="E118" s="16" t="n">
        <v>5215</v>
      </c>
      <c r="F118" s="16" t="n">
        <v>4702</v>
      </c>
      <c r="G118" s="16" t="n">
        <v>18674</v>
      </c>
      <c r="H118" s="16" t="n">
        <v>47257</v>
      </c>
      <c r="I118" s="16" t="n">
        <v>86033</v>
      </c>
      <c r="J118" s="16" t="n">
        <v>135254</v>
      </c>
      <c r="K118" s="16" t="n">
        <v>186494</v>
      </c>
      <c r="L118" s="16" t="n">
        <v>338870</v>
      </c>
      <c r="M118" s="16">
        <f>SUM(C118:L118)</f>
        <v/>
      </c>
    </row>
    <row r="119">
      <c r="A119" s="16" t="inlineStr">
        <is>
          <t>NPL</t>
        </is>
      </c>
      <c r="B119" s="16" t="inlineStr">
        <is>
          <t>Nepal</t>
        </is>
      </c>
      <c r="C119" s="16" t="n">
        <v>18993</v>
      </c>
      <c r="D119" s="16" t="n">
        <v>8405</v>
      </c>
      <c r="E119" s="16" t="n">
        <v>8918</v>
      </c>
      <c r="F119" s="16" t="n">
        <v>16600</v>
      </c>
      <c r="G119" s="16" t="n">
        <v>10737</v>
      </c>
      <c r="H119" s="16" t="n">
        <v>8169</v>
      </c>
      <c r="I119" s="16" t="n">
        <v>22860</v>
      </c>
      <c r="J119" s="16" t="n">
        <v>11042</v>
      </c>
      <c r="K119" s="16" t="n">
        <v>12324</v>
      </c>
      <c r="L119" s="16" t="n">
        <v>29616</v>
      </c>
      <c r="M119" s="16">
        <f>SUM(C119:L119)</f>
        <v/>
      </c>
    </row>
    <row r="120">
      <c r="A120" s="16" t="inlineStr">
        <is>
          <t>NLD</t>
        </is>
      </c>
      <c r="B120" s="16" t="inlineStr">
        <is>
          <t>Netherlands (the)</t>
        </is>
      </c>
      <c r="C120" s="16" t="n">
        <v>1866</v>
      </c>
      <c r="D120" s="16" t="n">
        <v>1731</v>
      </c>
      <c r="E120" s="16" t="n">
        <v>2183</v>
      </c>
      <c r="F120" s="16" t="n">
        <v>2018</v>
      </c>
      <c r="G120" s="16" t="n">
        <v>2580</v>
      </c>
      <c r="H120" s="16" t="n">
        <v>3268</v>
      </c>
      <c r="I120" s="16" t="n">
        <v>3530</v>
      </c>
      <c r="J120" s="16" t="n">
        <v>4368</v>
      </c>
      <c r="K120" s="16" t="n">
        <v>5762</v>
      </c>
      <c r="L120" s="16" t="n">
        <v>10381</v>
      </c>
      <c r="M120" s="16">
        <f>SUM(C120:L120)</f>
        <v/>
      </c>
    </row>
    <row r="121">
      <c r="A121" s="16" t="inlineStr">
        <is>
          <t>NCL</t>
        </is>
      </c>
      <c r="B121" s="16" t="inlineStr">
        <is>
          <t>New Caledonia</t>
        </is>
      </c>
      <c r="C121" s="16" t="n">
        <v>1688</v>
      </c>
      <c r="D121" s="16" t="n">
        <v>498</v>
      </c>
      <c r="E121" s="16" t="n">
        <v>997</v>
      </c>
      <c r="F121" s="16" t="n">
        <v>1205</v>
      </c>
      <c r="G121" s="16" t="n">
        <v>1473</v>
      </c>
      <c r="H121" s="16" t="n">
        <v>3034</v>
      </c>
      <c r="I121" s="16" t="n">
        <v>2571</v>
      </c>
      <c r="J121" s="16" t="n">
        <v>2502</v>
      </c>
      <c r="K121" s="16" t="n">
        <v>2112</v>
      </c>
      <c r="L121" s="16" t="n">
        <v>2636</v>
      </c>
      <c r="M121" s="16">
        <f>SUM(C121:L121)</f>
        <v/>
      </c>
    </row>
    <row r="122">
      <c r="A122" s="16" t="inlineStr">
        <is>
          <t>NZL</t>
        </is>
      </c>
      <c r="B122" s="16" t="inlineStr">
        <is>
          <t>New Zealand</t>
        </is>
      </c>
      <c r="C122" s="16" t="n">
        <v>5760</v>
      </c>
      <c r="D122" s="16" t="n">
        <v>3118</v>
      </c>
      <c r="E122" s="16" t="n">
        <v>14215</v>
      </c>
      <c r="F122" s="16" t="n">
        <v>21087</v>
      </c>
      <c r="G122" s="16" t="n">
        <v>11416</v>
      </c>
      <c r="H122" s="16" t="n">
        <v>40136</v>
      </c>
      <c r="I122" s="16" t="n">
        <v>37005</v>
      </c>
      <c r="J122" s="16" t="n">
        <v>41899</v>
      </c>
      <c r="K122" s="16" t="n">
        <v>43048</v>
      </c>
      <c r="L122" s="16" t="n">
        <v>50901</v>
      </c>
      <c r="M122" s="16">
        <f>SUM(C122:L122)</f>
        <v/>
      </c>
    </row>
    <row r="123">
      <c r="A123" s="16" t="inlineStr">
        <is>
          <t>NIC</t>
        </is>
      </c>
      <c r="B123" s="16" t="inlineStr">
        <is>
          <t>Nicaragua</t>
        </is>
      </c>
      <c r="C123" s="16" t="n">
        <v>1356</v>
      </c>
      <c r="D123" s="16" t="n">
        <v>3376</v>
      </c>
      <c r="E123" s="16" t="n">
        <v>6077</v>
      </c>
      <c r="F123" s="16" t="n">
        <v>3856</v>
      </c>
      <c r="G123" s="16" t="n">
        <v>4157</v>
      </c>
      <c r="H123" s="16" t="n">
        <v>7275</v>
      </c>
      <c r="I123" s="16" t="n">
        <v>10269</v>
      </c>
      <c r="J123" s="16" t="n">
        <v>16104</v>
      </c>
      <c r="K123" s="16" t="n">
        <v>32567</v>
      </c>
      <c r="L123" s="16" t="n">
        <v>43868</v>
      </c>
      <c r="M123" s="16">
        <f>SUM(C123:L123)</f>
        <v/>
      </c>
    </row>
    <row r="124">
      <c r="A124" s="16" t="inlineStr">
        <is>
          <t>NER</t>
        </is>
      </c>
      <c r="B124" s="16" t="inlineStr">
        <is>
          <t>Niger (the)</t>
        </is>
      </c>
      <c r="C124" s="16" t="n">
        <v>10990</v>
      </c>
      <c r="D124" s="16" t="n">
        <v>15340</v>
      </c>
      <c r="E124" s="16" t="n">
        <v>26857</v>
      </c>
      <c r="F124" s="16" t="n">
        <v>15501</v>
      </c>
      <c r="G124" s="16" t="n">
        <v>27916</v>
      </c>
      <c r="H124" s="16" t="n">
        <v>22905</v>
      </c>
      <c r="I124" s="16" t="n">
        <v>46610</v>
      </c>
      <c r="J124" s="16" t="n">
        <v>59618</v>
      </c>
      <c r="K124" s="16" t="n">
        <v>210483</v>
      </c>
      <c r="L124" s="16" t="n">
        <v>747450</v>
      </c>
      <c r="M124" s="16">
        <f>SUM(C124:L124)</f>
        <v/>
      </c>
    </row>
    <row r="125">
      <c r="A125" s="16" t="inlineStr">
        <is>
          <t>NGA</t>
        </is>
      </c>
      <c r="B125" s="16" t="inlineStr">
        <is>
          <t>Nigeria</t>
        </is>
      </c>
      <c r="C125" s="16" t="n">
        <v>5937</v>
      </c>
      <c r="D125" s="16" t="n">
        <v>16018</v>
      </c>
      <c r="E125" s="16" t="n">
        <v>26032</v>
      </c>
      <c r="F125" s="16" t="n">
        <v>33711</v>
      </c>
      <c r="G125" s="16" t="n">
        <v>45091</v>
      </c>
      <c r="H125" s="16" t="n">
        <v>68182</v>
      </c>
      <c r="I125" s="16" t="n">
        <v>96375</v>
      </c>
      <c r="J125" s="16" t="n">
        <v>120067</v>
      </c>
      <c r="K125" s="16" t="n">
        <v>181088</v>
      </c>
      <c r="L125" s="16" t="n">
        <v>315926</v>
      </c>
      <c r="M125" s="16">
        <f>SUM(C125:L125)</f>
        <v/>
      </c>
    </row>
    <row r="126">
      <c r="A126" s="16" t="inlineStr">
        <is>
          <t>NOR</t>
        </is>
      </c>
      <c r="B126" s="16" t="inlineStr">
        <is>
          <t>Norway</t>
        </is>
      </c>
      <c r="C126" s="16" t="n">
        <v>5442</v>
      </c>
      <c r="D126" s="16" t="n">
        <v>7887</v>
      </c>
      <c r="E126" s="16" t="n">
        <v>18237</v>
      </c>
      <c r="F126" s="16" t="n">
        <v>21450</v>
      </c>
      <c r="G126" s="16" t="n">
        <v>23004</v>
      </c>
      <c r="H126" s="16" t="n">
        <v>31293</v>
      </c>
      <c r="I126" s="16" t="n">
        <v>40295</v>
      </c>
      <c r="J126" s="16" t="n">
        <v>38966</v>
      </c>
      <c r="K126" s="16" t="n">
        <v>50196</v>
      </c>
      <c r="L126" s="16" t="n">
        <v>87169</v>
      </c>
      <c r="M126" s="16">
        <f>SUM(C126:L126)</f>
        <v/>
      </c>
    </row>
    <row r="127">
      <c r="A127" s="16" t="inlineStr">
        <is>
          <t>OMN</t>
        </is>
      </c>
      <c r="B127" s="16" t="inlineStr">
        <is>
          <t>Oman</t>
        </is>
      </c>
      <c r="C127" s="16" t="n">
        <v>1662</v>
      </c>
      <c r="D127" s="16" t="n">
        <v>3990</v>
      </c>
      <c r="E127" s="16" t="n">
        <v>8108</v>
      </c>
      <c r="F127" s="16" t="n">
        <v>7346</v>
      </c>
      <c r="G127" s="16" t="n">
        <v>3968</v>
      </c>
      <c r="H127" s="16" t="n">
        <v>13778</v>
      </c>
      <c r="I127" s="16" t="n">
        <v>17134</v>
      </c>
      <c r="J127" s="16" t="n">
        <v>8003</v>
      </c>
      <c r="K127" s="16" t="n">
        <v>47129</v>
      </c>
      <c r="L127" s="16" t="n">
        <v>198181</v>
      </c>
      <c r="M127" s="16">
        <f>SUM(C127:L127)</f>
        <v/>
      </c>
    </row>
    <row r="128">
      <c r="A128" s="16" t="inlineStr">
        <is>
          <t>PAK</t>
        </is>
      </c>
      <c r="B128" s="16" t="inlineStr">
        <is>
          <t>Pakistan</t>
        </is>
      </c>
      <c r="C128" s="16" t="n">
        <v>24612</v>
      </c>
      <c r="D128" s="16" t="n">
        <v>40173</v>
      </c>
      <c r="E128" s="16" t="n">
        <v>48025</v>
      </c>
      <c r="F128" s="16" t="n">
        <v>58998</v>
      </c>
      <c r="G128" s="16" t="n">
        <v>91310</v>
      </c>
      <c r="H128" s="16" t="n">
        <v>75758</v>
      </c>
      <c r="I128" s="16" t="n">
        <v>82095</v>
      </c>
      <c r="J128" s="16" t="n">
        <v>40636</v>
      </c>
      <c r="K128" s="16" t="n">
        <v>125526</v>
      </c>
      <c r="L128" s="16" t="n">
        <v>286887</v>
      </c>
      <c r="M128" s="16">
        <f>SUM(C128:L128)</f>
        <v/>
      </c>
    </row>
    <row r="129">
      <c r="A129" s="16" t="inlineStr">
        <is>
          <t>PSE</t>
        </is>
      </c>
      <c r="B129" s="16" t="inlineStr">
        <is>
          <t>Palestine, State of</t>
        </is>
      </c>
      <c r="C129" s="16" t="n">
        <v>122</v>
      </c>
      <c r="D129" s="16" t="n">
        <v>56</v>
      </c>
      <c r="E129" s="16" t="n">
        <v>164</v>
      </c>
      <c r="F129" s="16" t="n">
        <v>371</v>
      </c>
      <c r="G129" s="16" t="n">
        <v>458</v>
      </c>
      <c r="H129" s="16" t="n">
        <v>208</v>
      </c>
      <c r="I129" s="16" t="n">
        <v>1441</v>
      </c>
      <c r="J129" s="16" t="n">
        <v>1042</v>
      </c>
      <c r="K129" s="16" t="n">
        <v>1381</v>
      </c>
      <c r="L129" s="16" t="n">
        <v>977</v>
      </c>
      <c r="M129" s="16">
        <f>SUM(C129:L129)</f>
        <v/>
      </c>
    </row>
    <row r="130">
      <c r="A130" s="16" t="inlineStr">
        <is>
          <t>PAN</t>
        </is>
      </c>
      <c r="B130" s="16" t="inlineStr">
        <is>
          <t>Panama</t>
        </is>
      </c>
      <c r="C130" s="16" t="n">
        <v>5656</v>
      </c>
      <c r="D130" s="16" t="n">
        <v>4400</v>
      </c>
      <c r="E130" s="16" t="n">
        <v>4406</v>
      </c>
      <c r="F130" s="16" t="n">
        <v>4094</v>
      </c>
      <c r="G130" s="16" t="n">
        <v>6561</v>
      </c>
      <c r="H130" s="16" t="n">
        <v>4288</v>
      </c>
      <c r="I130" s="16" t="n">
        <v>7778</v>
      </c>
      <c r="J130" s="16" t="n">
        <v>7076</v>
      </c>
      <c r="K130" s="16" t="n">
        <v>13622</v>
      </c>
      <c r="L130" s="16" t="n">
        <v>20576</v>
      </c>
      <c r="M130" s="16">
        <f>SUM(C130:L130)</f>
        <v/>
      </c>
    </row>
    <row r="131">
      <c r="A131" s="16" t="inlineStr">
        <is>
          <t>PNG</t>
        </is>
      </c>
      <c r="B131" s="16" t="inlineStr">
        <is>
          <t>Papua New Guinea</t>
        </is>
      </c>
      <c r="C131" s="16" t="n">
        <v>3019</v>
      </c>
      <c r="D131" s="16" t="n">
        <v>8753</v>
      </c>
      <c r="E131" s="16" t="n">
        <v>11057</v>
      </c>
      <c r="F131" s="16" t="n">
        <v>23594</v>
      </c>
      <c r="G131" s="16" t="n">
        <v>25549</v>
      </c>
      <c r="H131" s="16" t="n">
        <v>32590</v>
      </c>
      <c r="I131" s="16" t="n">
        <v>30468</v>
      </c>
      <c r="J131" s="16" t="n">
        <v>54504</v>
      </c>
      <c r="K131" s="16" t="n">
        <v>77855</v>
      </c>
      <c r="L131" s="16" t="n">
        <v>195223</v>
      </c>
      <c r="M131" s="16">
        <f>SUM(C131:L131)</f>
        <v/>
      </c>
    </row>
    <row r="132">
      <c r="A132" s="16" t="inlineStr">
        <is>
          <t>PRY</t>
        </is>
      </c>
      <c r="B132" s="16" t="inlineStr">
        <is>
          <t>Paraguay</t>
        </is>
      </c>
      <c r="C132" s="16" t="n">
        <v>2044</v>
      </c>
      <c r="D132" s="16" t="n">
        <v>5804</v>
      </c>
      <c r="E132" s="16" t="n">
        <v>7154</v>
      </c>
      <c r="F132" s="16" t="n">
        <v>8015</v>
      </c>
      <c r="G132" s="16" t="n">
        <v>12774</v>
      </c>
      <c r="H132" s="16" t="n">
        <v>26902</v>
      </c>
      <c r="I132" s="16" t="n">
        <v>20765</v>
      </c>
      <c r="J132" s="16" t="n">
        <v>24401</v>
      </c>
      <c r="K132" s="16" t="n">
        <v>34496</v>
      </c>
      <c r="L132" s="16" t="n">
        <v>257218</v>
      </c>
      <c r="M132" s="16">
        <f>SUM(C132:L132)</f>
        <v/>
      </c>
    </row>
    <row r="133">
      <c r="A133" s="16" t="inlineStr">
        <is>
          <t>PER</t>
        </is>
      </c>
      <c r="B133" s="16" t="inlineStr">
        <is>
          <t>Peru</t>
        </is>
      </c>
      <c r="C133" s="16" t="n">
        <v>50049</v>
      </c>
      <c r="D133" s="16" t="n">
        <v>62244</v>
      </c>
      <c r="E133" s="16" t="n">
        <v>54690</v>
      </c>
      <c r="F133" s="16" t="n">
        <v>61556</v>
      </c>
      <c r="G133" s="16" t="n">
        <v>55245</v>
      </c>
      <c r="H133" s="16" t="n">
        <v>74790</v>
      </c>
      <c r="I133" s="16" t="n">
        <v>113182</v>
      </c>
      <c r="J133" s="16" t="n">
        <v>84248</v>
      </c>
      <c r="K133" s="16" t="n">
        <v>273144</v>
      </c>
      <c r="L133" s="16" t="n">
        <v>463638</v>
      </c>
      <c r="M133" s="16">
        <f>SUM(C133:L133)</f>
        <v/>
      </c>
    </row>
    <row r="134">
      <c r="A134" s="16" t="inlineStr">
        <is>
          <t>PHL</t>
        </is>
      </c>
      <c r="B134" s="16" t="inlineStr">
        <is>
          <t>Philippines (the)</t>
        </is>
      </c>
      <c r="C134" s="16" t="n">
        <v>10078</v>
      </c>
      <c r="D134" s="16" t="n">
        <v>16425</v>
      </c>
      <c r="E134" s="16" t="n">
        <v>19473</v>
      </c>
      <c r="F134" s="16" t="n">
        <v>20013</v>
      </c>
      <c r="G134" s="16" t="n">
        <v>20812</v>
      </c>
      <c r="H134" s="16" t="n">
        <v>24628</v>
      </c>
      <c r="I134" s="16" t="n">
        <v>29138</v>
      </c>
      <c r="J134" s="16" t="n">
        <v>41900</v>
      </c>
      <c r="K134" s="16" t="n">
        <v>48966</v>
      </c>
      <c r="L134" s="16" t="n">
        <v>63517</v>
      </c>
      <c r="M134" s="16">
        <f>SUM(C134:L134)</f>
        <v/>
      </c>
    </row>
    <row r="135">
      <c r="A135" s="16" t="inlineStr">
        <is>
          <t>POL</t>
        </is>
      </c>
      <c r="B135" s="16" t="inlineStr">
        <is>
          <t>Poland</t>
        </is>
      </c>
      <c r="C135" s="16" t="n">
        <v>4930</v>
      </c>
      <c r="D135" s="16" t="n">
        <v>7424</v>
      </c>
      <c r="E135" s="16" t="n">
        <v>25541</v>
      </c>
      <c r="F135" s="16" t="n">
        <v>31382</v>
      </c>
      <c r="G135" s="16" t="n">
        <v>34106</v>
      </c>
      <c r="H135" s="16" t="n">
        <v>38009</v>
      </c>
      <c r="I135" s="16" t="n">
        <v>39592</v>
      </c>
      <c r="J135" s="16" t="n">
        <v>38874</v>
      </c>
      <c r="K135" s="16" t="n">
        <v>44916</v>
      </c>
      <c r="L135" s="16" t="n">
        <v>52082</v>
      </c>
      <c r="M135" s="16">
        <f>SUM(C135:L135)</f>
        <v/>
      </c>
    </row>
    <row r="136">
      <c r="A136" s="16" t="inlineStr">
        <is>
          <t>PRT</t>
        </is>
      </c>
      <c r="B136" s="16" t="inlineStr">
        <is>
          <t>Portugal</t>
        </is>
      </c>
      <c r="C136" s="16" t="n">
        <v>2996</v>
      </c>
      <c r="D136" s="16" t="n">
        <v>4926</v>
      </c>
      <c r="E136" s="16" t="n">
        <v>6330</v>
      </c>
      <c r="F136" s="16" t="n">
        <v>6689</v>
      </c>
      <c r="G136" s="16" t="n">
        <v>6269</v>
      </c>
      <c r="H136" s="16" t="n">
        <v>8491</v>
      </c>
      <c r="I136" s="16" t="n">
        <v>10119</v>
      </c>
      <c r="J136" s="16" t="n">
        <v>10508</v>
      </c>
      <c r="K136" s="16" t="n">
        <v>16995</v>
      </c>
      <c r="L136" s="16" t="n">
        <v>18497</v>
      </c>
      <c r="M136" s="16">
        <f>SUM(C136:L136)</f>
        <v/>
      </c>
    </row>
    <row r="137">
      <c r="A137" s="16" t="inlineStr">
        <is>
          <t>PRI</t>
        </is>
      </c>
      <c r="B137" s="16" t="inlineStr">
        <is>
          <t>Puerto Rico</t>
        </is>
      </c>
      <c r="C137" s="16" t="n">
        <v>641</v>
      </c>
      <c r="D137" s="16" t="n">
        <v>635</v>
      </c>
      <c r="E137" s="16" t="n">
        <v>848</v>
      </c>
      <c r="F137" s="16" t="n">
        <v>652</v>
      </c>
      <c r="G137" s="16" t="n">
        <v>830</v>
      </c>
      <c r="H137" s="16" t="n">
        <v>891</v>
      </c>
      <c r="I137" s="16" t="n">
        <v>1089</v>
      </c>
      <c r="J137" s="16" t="n">
        <v>1155</v>
      </c>
      <c r="K137" s="16" t="n">
        <v>1071</v>
      </c>
      <c r="L137" s="16" t="n">
        <v>1148</v>
      </c>
      <c r="M137" s="16">
        <f>SUM(C137:L137)</f>
        <v/>
      </c>
    </row>
    <row r="138">
      <c r="A138" s="16" t="inlineStr">
        <is>
          <t>QAT</t>
        </is>
      </c>
      <c r="B138" s="16" t="inlineStr">
        <is>
          <t>Qatar</t>
        </is>
      </c>
      <c r="C138" s="16" t="n">
        <v>217</v>
      </c>
      <c r="D138" s="16" t="n">
        <v>306</v>
      </c>
      <c r="E138" s="16" t="n">
        <v>0</v>
      </c>
      <c r="F138" s="16" t="n">
        <v>1566</v>
      </c>
      <c r="G138" s="16" t="n">
        <v>0</v>
      </c>
      <c r="H138" s="16" t="n">
        <v>249</v>
      </c>
      <c r="I138" s="16" t="n">
        <v>5846</v>
      </c>
      <c r="J138" s="16" t="n">
        <v>0</v>
      </c>
      <c r="K138" s="16" t="n">
        <v>2553</v>
      </c>
      <c r="L138" s="16" t="n">
        <v>884</v>
      </c>
      <c r="M138" s="16">
        <f>SUM(C138:L138)</f>
        <v/>
      </c>
    </row>
    <row r="139">
      <c r="A139" s="16" t="inlineStr">
        <is>
          <t>REU</t>
        </is>
      </c>
      <c r="B139" s="16" t="inlineStr">
        <is>
          <t>Réunion</t>
        </is>
      </c>
      <c r="C139" s="16" t="n">
        <v>210</v>
      </c>
      <c r="D139" s="16" t="n">
        <v>190</v>
      </c>
      <c r="E139" s="16" t="n">
        <v>73</v>
      </c>
      <c r="F139" s="16" t="n">
        <v>483</v>
      </c>
      <c r="G139" s="16" t="n">
        <v>79</v>
      </c>
      <c r="H139" s="16" t="n">
        <v>250</v>
      </c>
      <c r="I139" s="16" t="n">
        <v>447</v>
      </c>
      <c r="J139" s="16" t="n">
        <v>162</v>
      </c>
      <c r="K139" s="16" t="n">
        <v>163</v>
      </c>
      <c r="L139" s="16" t="n">
        <v>455</v>
      </c>
      <c r="M139" s="16">
        <f>SUM(C139:L139)</f>
        <v/>
      </c>
    </row>
    <row r="140">
      <c r="A140" s="16" t="inlineStr">
        <is>
          <t>ROU</t>
        </is>
      </c>
      <c r="B140" s="16" t="inlineStr">
        <is>
          <t>Romania</t>
        </is>
      </c>
      <c r="C140" s="16" t="n">
        <v>18179</v>
      </c>
      <c r="D140" s="16" t="n">
        <v>15951</v>
      </c>
      <c r="E140" s="16" t="n">
        <v>17222</v>
      </c>
      <c r="F140" s="16" t="n">
        <v>20955</v>
      </c>
      <c r="G140" s="16" t="n">
        <v>19327</v>
      </c>
      <c r="H140" s="16" t="n">
        <v>21457</v>
      </c>
      <c r="I140" s="16" t="n">
        <v>24389</v>
      </c>
      <c r="J140" s="16" t="n">
        <v>25349</v>
      </c>
      <c r="K140" s="16" t="n">
        <v>30401</v>
      </c>
      <c r="L140" s="16" t="n">
        <v>45123</v>
      </c>
      <c r="M140" s="16">
        <f>SUM(C140:L140)</f>
        <v/>
      </c>
    </row>
    <row r="141">
      <c r="A141" s="16" t="inlineStr">
        <is>
          <t>RUS</t>
        </is>
      </c>
      <c r="B141" s="16" t="inlineStr">
        <is>
          <t>Russian Federation (the)</t>
        </is>
      </c>
      <c r="C141" s="16" t="n">
        <v>29112</v>
      </c>
      <c r="D141" s="16" t="n">
        <v>161291</v>
      </c>
      <c r="E141" s="16" t="n">
        <v>380955</v>
      </c>
      <c r="F141" s="16" t="n">
        <v>429775</v>
      </c>
      <c r="G141" s="16" t="n">
        <v>521442</v>
      </c>
      <c r="H141" s="16" t="n">
        <v>526724</v>
      </c>
      <c r="I141" s="16" t="n">
        <v>679906</v>
      </c>
      <c r="J141" s="16" t="n">
        <v>1054706</v>
      </c>
      <c r="K141" s="16" t="n">
        <v>1960357</v>
      </c>
      <c r="L141" s="16" t="n">
        <v>11205097</v>
      </c>
      <c r="M141" s="16">
        <f>SUM(C141:L141)</f>
        <v/>
      </c>
    </row>
    <row r="142">
      <c r="A142" s="16" t="inlineStr">
        <is>
          <t>RWA</t>
        </is>
      </c>
      <c r="B142" s="16" t="inlineStr">
        <is>
          <t>Rwanda</t>
        </is>
      </c>
      <c r="C142" s="16" t="n">
        <v>728</v>
      </c>
      <c r="D142" s="16" t="n">
        <v>1470</v>
      </c>
      <c r="E142" s="16" t="n">
        <v>1957</v>
      </c>
      <c r="F142" s="16" t="n">
        <v>1893</v>
      </c>
      <c r="G142" s="16" t="n">
        <v>2071</v>
      </c>
      <c r="H142" s="16" t="n">
        <v>2160</v>
      </c>
      <c r="I142" s="16" t="n">
        <v>3593</v>
      </c>
      <c r="J142" s="16" t="n">
        <v>3754</v>
      </c>
      <c r="K142" s="16" t="n">
        <v>3555</v>
      </c>
      <c r="L142" s="16" t="n">
        <v>4098</v>
      </c>
      <c r="M142" s="16">
        <f>SUM(C142:L142)</f>
        <v/>
      </c>
    </row>
    <row r="143">
      <c r="A143" s="16" t="inlineStr">
        <is>
          <t>WSM</t>
        </is>
      </c>
      <c r="B143" s="16" t="inlineStr">
        <is>
          <t>Samoa</t>
        </is>
      </c>
      <c r="C143" s="16" t="n">
        <v>166</v>
      </c>
      <c r="D143" s="16" t="n">
        <v>120</v>
      </c>
      <c r="E143" s="16" t="n">
        <v>198</v>
      </c>
      <c r="F143" s="16" t="n">
        <v>152</v>
      </c>
      <c r="G143" s="16" t="n">
        <v>200</v>
      </c>
      <c r="H143" s="16" t="n">
        <v>276</v>
      </c>
      <c r="I143" s="16" t="n">
        <v>191</v>
      </c>
      <c r="J143" s="16" t="n">
        <v>296</v>
      </c>
      <c r="K143" s="16" t="n">
        <v>437</v>
      </c>
      <c r="L143" s="16" t="n">
        <v>818</v>
      </c>
      <c r="M143" s="16">
        <f>SUM(C143:L143)</f>
        <v/>
      </c>
    </row>
    <row r="144">
      <c r="A144" s="16" t="inlineStr">
        <is>
          <t>SMR</t>
        </is>
      </c>
      <c r="B144" s="16" t="inlineStr">
        <is>
          <t>San Marino</t>
        </is>
      </c>
      <c r="C144" s="16" t="n">
        <v>10</v>
      </c>
      <c r="D144" s="16" t="n">
        <v>10</v>
      </c>
      <c r="E144" s="16" t="n">
        <v>6</v>
      </c>
      <c r="F144" s="16" t="n">
        <v>5</v>
      </c>
      <c r="G144" s="16" t="n">
        <v>0</v>
      </c>
      <c r="H144" s="16" t="n">
        <v>7</v>
      </c>
      <c r="I144" s="16" t="n">
        <v>7</v>
      </c>
      <c r="J144" s="16" t="n">
        <v>3</v>
      </c>
      <c r="K144" s="16" t="n">
        <v>8</v>
      </c>
      <c r="L144" s="16" t="n">
        <v>5</v>
      </c>
      <c r="M144" s="16">
        <f>SUM(C144:L144)</f>
        <v/>
      </c>
    </row>
    <row r="145">
      <c r="A145" s="16" t="inlineStr">
        <is>
          <t>SAU</t>
        </is>
      </c>
      <c r="B145" s="16" t="inlineStr">
        <is>
          <t>Saudi Arabia</t>
        </is>
      </c>
      <c r="C145" s="16" t="n">
        <v>153563</v>
      </c>
      <c r="D145" s="16" t="n">
        <v>10316</v>
      </c>
      <c r="E145" s="16" t="n">
        <v>54441</v>
      </c>
      <c r="F145" s="16" t="n">
        <v>77206</v>
      </c>
      <c r="G145" s="16" t="n">
        <v>377681</v>
      </c>
      <c r="H145" s="16" t="n">
        <v>699719</v>
      </c>
      <c r="I145" s="16" t="n">
        <v>99046</v>
      </c>
      <c r="J145" s="16" t="n">
        <v>88292</v>
      </c>
      <c r="K145" s="16" t="n">
        <v>116952</v>
      </c>
      <c r="L145" s="16" t="n">
        <v>238671</v>
      </c>
      <c r="M145" s="16">
        <f>SUM(C145:L145)</f>
        <v/>
      </c>
    </row>
    <row r="146">
      <c r="A146" s="16" t="inlineStr">
        <is>
          <t>SEN</t>
        </is>
      </c>
      <c r="B146" s="16" t="inlineStr">
        <is>
          <t>Senegal</t>
        </is>
      </c>
      <c r="C146" s="16" t="n">
        <v>2113</v>
      </c>
      <c r="D146" s="16" t="n">
        <v>6895</v>
      </c>
      <c r="E146" s="16" t="n">
        <v>9296</v>
      </c>
      <c r="F146" s="16" t="n">
        <v>8442</v>
      </c>
      <c r="G146" s="16" t="n">
        <v>8500</v>
      </c>
      <c r="H146" s="16" t="n">
        <v>18259</v>
      </c>
      <c r="I146" s="16" t="n">
        <v>19313</v>
      </c>
      <c r="J146" s="16" t="n">
        <v>35244</v>
      </c>
      <c r="K146" s="16" t="n">
        <v>42268</v>
      </c>
      <c r="L146" s="16" t="n">
        <v>46559</v>
      </c>
      <c r="M146" s="16">
        <f>SUM(C146:L146)</f>
        <v/>
      </c>
    </row>
    <row r="147">
      <c r="A147" s="16" t="inlineStr">
        <is>
          <t>SRB</t>
        </is>
      </c>
      <c r="B147" s="16" t="inlineStr">
        <is>
          <t>Serbia</t>
        </is>
      </c>
      <c r="C147" s="16" t="n">
        <v>4030</v>
      </c>
      <c r="D147" s="16" t="n">
        <v>7596</v>
      </c>
      <c r="E147" s="16" t="n">
        <v>9708</v>
      </c>
      <c r="F147" s="16" t="n">
        <v>6797</v>
      </c>
      <c r="G147" s="16" t="n">
        <v>7480</v>
      </c>
      <c r="H147" s="16" t="n">
        <v>7399</v>
      </c>
      <c r="I147" s="16" t="n">
        <v>8281</v>
      </c>
      <c r="J147" s="16" t="n">
        <v>6471</v>
      </c>
      <c r="K147" s="16" t="n">
        <v>10365</v>
      </c>
      <c r="L147" s="16" t="n">
        <v>10104</v>
      </c>
      <c r="M147" s="16">
        <f>SUM(C147:L147)</f>
        <v/>
      </c>
    </row>
    <row r="148">
      <c r="A148" s="16" t="inlineStr">
        <is>
          <t>SYC</t>
        </is>
      </c>
      <c r="B148" s="16" t="inlineStr">
        <is>
          <t>Seychelles</t>
        </is>
      </c>
      <c r="C148" s="16" t="n">
        <v>5</v>
      </c>
      <c r="D148" s="16" t="n">
        <v>3</v>
      </c>
      <c r="E148" s="16" t="n">
        <v>14</v>
      </c>
      <c r="F148" s="16" t="n">
        <v>13</v>
      </c>
      <c r="G148" s="16" t="n">
        <v>19</v>
      </c>
      <c r="H148" s="16" t="n">
        <v>14</v>
      </c>
      <c r="I148" s="16" t="n">
        <v>30</v>
      </c>
      <c r="J148" s="16" t="n">
        <v>27</v>
      </c>
      <c r="K148" s="16" t="n">
        <v>60</v>
      </c>
      <c r="L148" s="16" t="n">
        <v>222</v>
      </c>
      <c r="M148" s="16">
        <f>SUM(C148:L148)</f>
        <v/>
      </c>
    </row>
    <row r="149">
      <c r="A149" s="16" t="inlineStr">
        <is>
          <t>SLE</t>
        </is>
      </c>
      <c r="B149" s="16" t="inlineStr">
        <is>
          <t>Sierra Leone</t>
        </is>
      </c>
      <c r="C149" s="16" t="n">
        <v>711</v>
      </c>
      <c r="D149" s="16" t="n">
        <v>5582</v>
      </c>
      <c r="E149" s="16" t="n">
        <v>4151</v>
      </c>
      <c r="F149" s="16" t="n">
        <v>9283</v>
      </c>
      <c r="G149" s="16" t="n">
        <v>3895</v>
      </c>
      <c r="H149" s="16" t="n">
        <v>5921</v>
      </c>
      <c r="I149" s="16" t="n">
        <v>14579</v>
      </c>
      <c r="J149" s="16" t="n">
        <v>5377</v>
      </c>
      <c r="K149" s="16" t="n">
        <v>3657</v>
      </c>
      <c r="L149" s="16" t="n">
        <v>19354</v>
      </c>
      <c r="M149" s="16">
        <f>SUM(C149:L149)</f>
        <v/>
      </c>
    </row>
    <row r="150">
      <c r="A150" s="16" t="inlineStr">
        <is>
          <t>SGP</t>
        </is>
      </c>
      <c r="B150" s="16" t="inlineStr">
        <is>
          <t>Singapore</t>
        </is>
      </c>
      <c r="C150" s="16" t="n">
        <v>103</v>
      </c>
      <c r="D150" s="16" t="n">
        <v>0</v>
      </c>
      <c r="E150" s="16" t="n">
        <v>125</v>
      </c>
      <c r="F150" s="16" t="n">
        <v>0</v>
      </c>
      <c r="G150" s="16" t="n">
        <v>0</v>
      </c>
      <c r="H150" s="16" t="n">
        <v>102</v>
      </c>
      <c r="I150" s="16" t="n">
        <v>0</v>
      </c>
      <c r="J150" s="16" t="n">
        <v>130</v>
      </c>
      <c r="K150" s="16" t="n">
        <v>0</v>
      </c>
      <c r="L150" s="16" t="n">
        <v>216</v>
      </c>
      <c r="M150" s="16">
        <f>SUM(C150:L150)</f>
        <v/>
      </c>
    </row>
    <row r="151">
      <c r="A151" s="16" t="inlineStr">
        <is>
          <t>SVK</t>
        </is>
      </c>
      <c r="B151" s="16" t="inlineStr">
        <is>
          <t>Slovakia</t>
        </is>
      </c>
      <c r="C151" s="16" t="n">
        <v>515</v>
      </c>
      <c r="D151" s="16" t="n">
        <v>4297</v>
      </c>
      <c r="E151" s="16" t="n">
        <v>3712</v>
      </c>
      <c r="F151" s="16" t="n">
        <v>5241</v>
      </c>
      <c r="G151" s="16" t="n">
        <v>5431</v>
      </c>
      <c r="H151" s="16" t="n">
        <v>6619</v>
      </c>
      <c r="I151" s="16" t="n">
        <v>5286</v>
      </c>
      <c r="J151" s="16" t="n">
        <v>6743</v>
      </c>
      <c r="K151" s="16" t="n">
        <v>6538</v>
      </c>
      <c r="L151" s="16" t="n">
        <v>5208</v>
      </c>
      <c r="M151" s="16">
        <f>SUM(C151:L151)</f>
        <v/>
      </c>
    </row>
    <row r="152">
      <c r="A152" s="16" t="inlineStr">
        <is>
          <t>SVN</t>
        </is>
      </c>
      <c r="B152" s="16" t="inlineStr">
        <is>
          <t>Slovenia</t>
        </is>
      </c>
      <c r="C152" s="16" t="n">
        <v>1377</v>
      </c>
      <c r="D152" s="16" t="n">
        <v>1309</v>
      </c>
      <c r="E152" s="16" t="n">
        <v>1737</v>
      </c>
      <c r="F152" s="16" t="n">
        <v>1872</v>
      </c>
      <c r="G152" s="16" t="n">
        <v>1997</v>
      </c>
      <c r="H152" s="16" t="n">
        <v>2012</v>
      </c>
      <c r="I152" s="16" t="n">
        <v>1801</v>
      </c>
      <c r="J152" s="16" t="n">
        <v>2068</v>
      </c>
      <c r="K152" s="16" t="n">
        <v>3042</v>
      </c>
      <c r="L152" s="16" t="n">
        <v>2767</v>
      </c>
      <c r="M152" s="16">
        <f>SUM(C152:L152)</f>
        <v/>
      </c>
    </row>
    <row r="153">
      <c r="A153" s="16" t="inlineStr">
        <is>
          <t>SLB</t>
        </is>
      </c>
      <c r="B153" s="16" t="inlineStr">
        <is>
          <t>Solomon Islands</t>
        </is>
      </c>
      <c r="C153" s="16" t="n">
        <v>179</v>
      </c>
      <c r="D153" s="16" t="n">
        <v>686</v>
      </c>
      <c r="E153" s="16" t="n">
        <v>1726</v>
      </c>
      <c r="F153" s="16" t="n">
        <v>1787</v>
      </c>
      <c r="G153" s="16" t="n">
        <v>2267</v>
      </c>
      <c r="H153" s="16" t="n">
        <v>3947</v>
      </c>
      <c r="I153" s="16" t="n">
        <v>3517</v>
      </c>
      <c r="J153" s="16" t="n">
        <v>4656</v>
      </c>
      <c r="K153" s="16" t="n">
        <v>5307</v>
      </c>
      <c r="L153" s="16" t="n">
        <v>4040</v>
      </c>
      <c r="M153" s="16">
        <f>SUM(C153:L153)</f>
        <v/>
      </c>
    </row>
    <row r="154">
      <c r="A154" s="16" t="inlineStr">
        <is>
          <t>SOM</t>
        </is>
      </c>
      <c r="B154" s="16" t="inlineStr">
        <is>
          <t>Somalia</t>
        </is>
      </c>
      <c r="C154" s="16" t="n">
        <v>31449</v>
      </c>
      <c r="D154" s="16" t="n">
        <v>36860</v>
      </c>
      <c r="E154" s="16" t="n">
        <v>46748</v>
      </c>
      <c r="F154" s="16" t="n">
        <v>42842</v>
      </c>
      <c r="G154" s="16" t="n">
        <v>46274</v>
      </c>
      <c r="H154" s="16" t="n">
        <v>72953</v>
      </c>
      <c r="I154" s="16" t="n">
        <v>80192</v>
      </c>
      <c r="J154" s="16" t="n">
        <v>78829</v>
      </c>
      <c r="K154" s="16" t="n">
        <v>80220</v>
      </c>
      <c r="L154" s="16" t="n">
        <v>117130</v>
      </c>
      <c r="M154" s="16">
        <f>SUM(C154:L154)</f>
        <v/>
      </c>
    </row>
    <row r="155">
      <c r="A155" s="16" t="inlineStr">
        <is>
          <t>ZAF</t>
        </is>
      </c>
      <c r="B155" s="16" t="inlineStr">
        <is>
          <t>South Africa</t>
        </is>
      </c>
      <c r="C155" s="16" t="n">
        <v>18091</v>
      </c>
      <c r="D155" s="16" t="n">
        <v>17620</v>
      </c>
      <c r="E155" s="16" t="n">
        <v>54407</v>
      </c>
      <c r="F155" s="16" t="n">
        <v>75820</v>
      </c>
      <c r="G155" s="16" t="n">
        <v>87228</v>
      </c>
      <c r="H155" s="16" t="n">
        <v>74269</v>
      </c>
      <c r="I155" s="16" t="n">
        <v>117791</v>
      </c>
      <c r="J155" s="16" t="n">
        <v>134240</v>
      </c>
      <c r="K155" s="16" t="n">
        <v>172692</v>
      </c>
      <c r="L155" s="16" t="n">
        <v>467532</v>
      </c>
      <c r="M155" s="16">
        <f>SUM(C155:L155)</f>
        <v/>
      </c>
    </row>
    <row r="156">
      <c r="A156" s="16" t="inlineStr">
        <is>
          <t>SSD</t>
        </is>
      </c>
      <c r="B156" s="16" t="inlineStr">
        <is>
          <t>South Sudan</t>
        </is>
      </c>
      <c r="C156" s="16" t="n">
        <v>41332</v>
      </c>
      <c r="D156" s="16" t="n">
        <v>58920</v>
      </c>
      <c r="E156" s="16" t="n">
        <v>45397</v>
      </c>
      <c r="F156" s="16" t="n">
        <v>27711</v>
      </c>
      <c r="G156" s="16" t="n">
        <v>42780</v>
      </c>
      <c r="H156" s="16" t="n">
        <v>65418</v>
      </c>
      <c r="I156" s="16" t="n">
        <v>64941</v>
      </c>
      <c r="J156" s="16" t="n">
        <v>63834</v>
      </c>
      <c r="K156" s="16" t="n">
        <v>52441</v>
      </c>
      <c r="L156" s="16" t="n">
        <v>165327</v>
      </c>
      <c r="M156" s="16">
        <f>SUM(C156:L156)</f>
        <v/>
      </c>
    </row>
    <row r="157">
      <c r="A157" s="16" t="inlineStr">
        <is>
          <t>ESP</t>
        </is>
      </c>
      <c r="B157" s="16" t="inlineStr">
        <is>
          <t>Spain</t>
        </is>
      </c>
      <c r="C157" s="16" t="n">
        <v>23840</v>
      </c>
      <c r="D157" s="16" t="n">
        <v>25300</v>
      </c>
      <c r="E157" s="16" t="n">
        <v>31423</v>
      </c>
      <c r="F157" s="16" t="n">
        <v>45291</v>
      </c>
      <c r="G157" s="16" t="n">
        <v>40706</v>
      </c>
      <c r="H157" s="16" t="n">
        <v>64903</v>
      </c>
      <c r="I157" s="16" t="n">
        <v>52862</v>
      </c>
      <c r="J157" s="16" t="n">
        <v>84324</v>
      </c>
      <c r="K157" s="16" t="n">
        <v>61493</v>
      </c>
      <c r="L157" s="16" t="n">
        <v>76480</v>
      </c>
      <c r="M157" s="16">
        <f>SUM(C157:L157)</f>
        <v/>
      </c>
    </row>
    <row r="158">
      <c r="A158" s="16" t="inlineStr">
        <is>
          <t>LKA</t>
        </is>
      </c>
      <c r="B158" s="16" t="inlineStr">
        <is>
          <t>Sri Lanka</t>
        </is>
      </c>
      <c r="C158" s="16" t="n">
        <v>1526</v>
      </c>
      <c r="D158" s="16" t="n">
        <v>2233</v>
      </c>
      <c r="E158" s="16" t="n">
        <v>2859</v>
      </c>
      <c r="F158" s="16" t="n">
        <v>3463</v>
      </c>
      <c r="G158" s="16" t="n">
        <v>5038</v>
      </c>
      <c r="H158" s="16" t="n">
        <v>5816</v>
      </c>
      <c r="I158" s="16" t="n">
        <v>6272</v>
      </c>
      <c r="J158" s="16" t="n">
        <v>8969</v>
      </c>
      <c r="K158" s="16" t="n">
        <v>12606</v>
      </c>
      <c r="L158" s="16" t="n">
        <v>17009</v>
      </c>
      <c r="M158" s="16">
        <f>SUM(C158:L158)</f>
        <v/>
      </c>
    </row>
    <row r="159">
      <c r="A159" s="16" t="inlineStr">
        <is>
          <t>SDN</t>
        </is>
      </c>
      <c r="B159" s="16" t="inlineStr">
        <is>
          <t>Sudan (the)</t>
        </is>
      </c>
      <c r="C159" s="16" t="n">
        <v>16135</v>
      </c>
      <c r="D159" s="16" t="n">
        <v>28314</v>
      </c>
      <c r="E159" s="16" t="n">
        <v>64261</v>
      </c>
      <c r="F159" s="16" t="n">
        <v>113257</v>
      </c>
      <c r="G159" s="16" t="n">
        <v>156172</v>
      </c>
      <c r="H159" s="16" t="n">
        <v>152782</v>
      </c>
      <c r="I159" s="16" t="n">
        <v>126606</v>
      </c>
      <c r="J159" s="16" t="n">
        <v>231839</v>
      </c>
      <c r="K159" s="16" t="n">
        <v>191905</v>
      </c>
      <c r="L159" s="16" t="n">
        <v>790787</v>
      </c>
      <c r="M159" s="16">
        <f>SUM(C159:L159)</f>
        <v/>
      </c>
    </row>
    <row r="160">
      <c r="A160" s="16" t="inlineStr">
        <is>
          <t>SUR</t>
        </is>
      </c>
      <c r="B160" s="16" t="inlineStr">
        <is>
          <t>Suriname</t>
        </is>
      </c>
      <c r="C160" s="16" t="n">
        <v>47</v>
      </c>
      <c r="D160" s="16" t="n">
        <v>144</v>
      </c>
      <c r="E160" s="16" t="n">
        <v>279</v>
      </c>
      <c r="F160" s="16" t="n">
        <v>661</v>
      </c>
      <c r="G160" s="16" t="n">
        <v>2897</v>
      </c>
      <c r="H160" s="16" t="n">
        <v>4194</v>
      </c>
      <c r="I160" s="16" t="n">
        <v>12737</v>
      </c>
      <c r="J160" s="16" t="n">
        <v>6024</v>
      </c>
      <c r="K160" s="16" t="n">
        <v>47546</v>
      </c>
      <c r="L160" s="16" t="n">
        <v>71894</v>
      </c>
      <c r="M160" s="16">
        <f>SUM(C160:L160)</f>
        <v/>
      </c>
    </row>
    <row r="161">
      <c r="A161" s="16" t="inlineStr">
        <is>
          <t>SWE</t>
        </is>
      </c>
      <c r="B161" s="16" t="inlineStr">
        <is>
          <t>Sweden</t>
        </is>
      </c>
      <c r="C161" s="16" t="n">
        <v>4192</v>
      </c>
      <c r="D161" s="16" t="n">
        <v>15278</v>
      </c>
      <c r="E161" s="16" t="n">
        <v>22366</v>
      </c>
      <c r="F161" s="16" t="n">
        <v>26693</v>
      </c>
      <c r="G161" s="16" t="n">
        <v>22850</v>
      </c>
      <c r="H161" s="16" t="n">
        <v>24873</v>
      </c>
      <c r="I161" s="16" t="n">
        <v>29293</v>
      </c>
      <c r="J161" s="16" t="n">
        <v>42885</v>
      </c>
      <c r="K161" s="16" t="n">
        <v>51374</v>
      </c>
      <c r="L161" s="16" t="n">
        <v>209389</v>
      </c>
      <c r="M161" s="16">
        <f>SUM(C161:L161)</f>
        <v/>
      </c>
    </row>
    <row r="162">
      <c r="A162" s="16" t="inlineStr">
        <is>
          <t>CHE</t>
        </is>
      </c>
      <c r="B162" s="16" t="inlineStr">
        <is>
          <t>Switzerland</t>
        </is>
      </c>
      <c r="C162" s="16" t="n">
        <v>1709</v>
      </c>
      <c r="D162" s="16" t="n">
        <v>2302</v>
      </c>
      <c r="E162" s="16" t="n">
        <v>2217</v>
      </c>
      <c r="F162" s="16" t="n">
        <v>2782</v>
      </c>
      <c r="G162" s="16" t="n">
        <v>2717</v>
      </c>
      <c r="H162" s="16" t="n">
        <v>3261</v>
      </c>
      <c r="I162" s="16" t="n">
        <v>3827</v>
      </c>
      <c r="J162" s="16" t="n">
        <v>4959</v>
      </c>
      <c r="K162" s="16" t="n">
        <v>7904</v>
      </c>
      <c r="L162" s="16" t="n">
        <v>9543</v>
      </c>
      <c r="M162" s="16">
        <f>SUM(C162:L162)</f>
        <v/>
      </c>
    </row>
    <row r="163">
      <c r="A163" s="16" t="inlineStr">
        <is>
          <t>SYR</t>
        </is>
      </c>
      <c r="B163" s="16" t="inlineStr">
        <is>
          <t>Syrian Arab Republic</t>
        </is>
      </c>
      <c r="C163" s="16" t="n">
        <v>5116</v>
      </c>
      <c r="D163" s="16" t="n">
        <v>4389</v>
      </c>
      <c r="E163" s="16" t="n">
        <v>5823</v>
      </c>
      <c r="F163" s="16" t="n">
        <v>4995</v>
      </c>
      <c r="G163" s="16" t="n">
        <v>9985</v>
      </c>
      <c r="H163" s="16" t="n">
        <v>5889</v>
      </c>
      <c r="I163" s="16" t="n">
        <v>15323</v>
      </c>
      <c r="J163" s="16" t="n">
        <v>28254</v>
      </c>
      <c r="K163" s="16" t="n">
        <v>47390</v>
      </c>
      <c r="L163" s="16" t="n">
        <v>59754</v>
      </c>
      <c r="M163" s="16">
        <f>SUM(C163:L163)</f>
        <v/>
      </c>
    </row>
    <row r="164">
      <c r="A164" s="16" t="inlineStr">
        <is>
          <t>TWN</t>
        </is>
      </c>
      <c r="B164" s="16" t="inlineStr">
        <is>
          <t>Taiwan (Province of China)</t>
        </is>
      </c>
      <c r="C164" s="16" t="n">
        <v>473</v>
      </c>
      <c r="D164" s="16" t="n">
        <v>1360</v>
      </c>
      <c r="E164" s="16" t="n">
        <v>4301</v>
      </c>
      <c r="F164" s="16" t="n">
        <v>4125</v>
      </c>
      <c r="G164" s="16" t="n">
        <v>2337</v>
      </c>
      <c r="H164" s="16" t="n">
        <v>2754</v>
      </c>
      <c r="I164" s="16" t="n">
        <v>2000</v>
      </c>
      <c r="J164" s="16" t="n">
        <v>4817</v>
      </c>
      <c r="K164" s="16" t="n">
        <v>6207</v>
      </c>
      <c r="L164" s="16" t="n">
        <v>8093</v>
      </c>
      <c r="M164" s="16">
        <f>SUM(C164:L164)</f>
        <v/>
      </c>
    </row>
    <row r="165">
      <c r="A165" s="16" t="inlineStr">
        <is>
          <t>TJK</t>
        </is>
      </c>
      <c r="B165" s="16" t="inlineStr">
        <is>
          <t>Tajikistan</t>
        </is>
      </c>
      <c r="C165" s="16" t="n">
        <v>2743</v>
      </c>
      <c r="D165" s="16" t="n">
        <v>5557</v>
      </c>
      <c r="E165" s="16" t="n">
        <v>6335</v>
      </c>
      <c r="F165" s="16" t="n">
        <v>4960</v>
      </c>
      <c r="G165" s="16" t="n">
        <v>8865</v>
      </c>
      <c r="H165" s="16" t="n">
        <v>7370</v>
      </c>
      <c r="I165" s="16" t="n">
        <v>10828</v>
      </c>
      <c r="J165" s="16" t="n">
        <v>11265</v>
      </c>
      <c r="K165" s="16" t="n">
        <v>21983</v>
      </c>
      <c r="L165" s="16" t="n">
        <v>62208</v>
      </c>
      <c r="M165" s="16">
        <f>SUM(C165:L165)</f>
        <v/>
      </c>
    </row>
    <row r="166">
      <c r="A166" s="16" t="inlineStr">
        <is>
          <t>TZA</t>
        </is>
      </c>
      <c r="B166" s="16" t="inlineStr">
        <is>
          <t>Tanzania</t>
        </is>
      </c>
      <c r="C166" s="16" t="n">
        <v>5208</v>
      </c>
      <c r="D166" s="16" t="n">
        <v>10553</v>
      </c>
      <c r="E166" s="16" t="n">
        <v>33157</v>
      </c>
      <c r="F166" s="16" t="n">
        <v>40617</v>
      </c>
      <c r="G166" s="16" t="n">
        <v>54469</v>
      </c>
      <c r="H166" s="16" t="n">
        <v>82404</v>
      </c>
      <c r="I166" s="16" t="n">
        <v>115539</v>
      </c>
      <c r="J166" s="16" t="n">
        <v>147040</v>
      </c>
      <c r="K166" s="16" t="n">
        <v>266754</v>
      </c>
      <c r="L166" s="16" t="n">
        <v>189132</v>
      </c>
      <c r="M166" s="16">
        <f>SUM(C166:L166)</f>
        <v/>
      </c>
    </row>
    <row r="167">
      <c r="A167" s="16" t="inlineStr">
        <is>
          <t>THA</t>
        </is>
      </c>
      <c r="B167" s="16" t="inlineStr">
        <is>
          <t>Thailand</t>
        </is>
      </c>
      <c r="C167" s="16" t="n">
        <v>11829</v>
      </c>
      <c r="D167" s="16" t="n">
        <v>27454</v>
      </c>
      <c r="E167" s="16" t="n">
        <v>38047</v>
      </c>
      <c r="F167" s="16" t="n">
        <v>40390</v>
      </c>
      <c r="G167" s="16" t="n">
        <v>47519</v>
      </c>
      <c r="H167" s="16" t="n">
        <v>43828</v>
      </c>
      <c r="I167" s="16" t="n">
        <v>54356</v>
      </c>
      <c r="J167" s="16" t="n">
        <v>59663</v>
      </c>
      <c r="K167" s="16" t="n">
        <v>75210</v>
      </c>
      <c r="L167" s="16" t="n">
        <v>115604</v>
      </c>
      <c r="M167" s="16">
        <f>SUM(C167:L167)</f>
        <v/>
      </c>
    </row>
    <row r="168">
      <c r="A168" s="16" t="inlineStr">
        <is>
          <t>TLS</t>
        </is>
      </c>
      <c r="B168" s="16" t="inlineStr">
        <is>
          <t>Timor-Leste</t>
        </is>
      </c>
      <c r="C168" s="16" t="n">
        <v>905</v>
      </c>
      <c r="D168" s="16" t="n">
        <v>1394</v>
      </c>
      <c r="E168" s="16" t="n">
        <v>980</v>
      </c>
      <c r="F168" s="16" t="n">
        <v>1172</v>
      </c>
      <c r="G168" s="16" t="n">
        <v>1604</v>
      </c>
      <c r="H168" s="16" t="n">
        <v>1929</v>
      </c>
      <c r="I168" s="16" t="n">
        <v>1608</v>
      </c>
      <c r="J168" s="16" t="n">
        <v>1274</v>
      </c>
      <c r="K168" s="16" t="n">
        <v>1750</v>
      </c>
      <c r="L168" s="16" t="n">
        <v>2273</v>
      </c>
      <c r="M168" s="16">
        <f>SUM(C168:L168)</f>
        <v/>
      </c>
    </row>
    <row r="169">
      <c r="A169" s="16" t="inlineStr">
        <is>
          <t>TGO</t>
        </is>
      </c>
      <c r="B169" s="16" t="inlineStr">
        <is>
          <t>Togo</t>
        </is>
      </c>
      <c r="C169" s="16" t="n">
        <v>994</v>
      </c>
      <c r="D169" s="16" t="n">
        <v>3953</v>
      </c>
      <c r="E169" s="16" t="n">
        <v>5620</v>
      </c>
      <c r="F169" s="16" t="n">
        <v>1757</v>
      </c>
      <c r="G169" s="16" t="n">
        <v>6344</v>
      </c>
      <c r="H169" s="16" t="n">
        <v>9123</v>
      </c>
      <c r="I169" s="16" t="n">
        <v>4171</v>
      </c>
      <c r="J169" s="16" t="n">
        <v>4931</v>
      </c>
      <c r="K169" s="16" t="n">
        <v>5490</v>
      </c>
      <c r="L169" s="16" t="n">
        <v>14610</v>
      </c>
      <c r="M169" s="16">
        <f>SUM(C169:L169)</f>
        <v/>
      </c>
    </row>
    <row r="170">
      <c r="A170" s="16" t="inlineStr">
        <is>
          <t>TON</t>
        </is>
      </c>
      <c r="B170" s="16" t="inlineStr">
        <is>
          <t>Tonga</t>
        </is>
      </c>
      <c r="C170" s="16" t="n">
        <v>276</v>
      </c>
      <c r="D170" s="16" t="n">
        <v>0</v>
      </c>
      <c r="E170" s="16" t="n">
        <v>187</v>
      </c>
      <c r="F170" s="16" t="n">
        <v>0</v>
      </c>
      <c r="G170" s="16" t="n">
        <v>0</v>
      </c>
      <c r="H170" s="16" t="n">
        <v>93</v>
      </c>
      <c r="I170" s="16" t="n">
        <v>0</v>
      </c>
      <c r="J170" s="16" t="n">
        <v>94</v>
      </c>
      <c r="K170" s="16" t="n">
        <v>0</v>
      </c>
      <c r="L170" s="16" t="n">
        <v>23</v>
      </c>
      <c r="M170" s="16">
        <f>SUM(C170:L170)</f>
        <v/>
      </c>
    </row>
    <row r="171">
      <c r="A171" s="16" t="inlineStr">
        <is>
          <t>TTO</t>
        </is>
      </c>
      <c r="B171" s="16" t="inlineStr">
        <is>
          <t>Trinidad and Tobago</t>
        </is>
      </c>
      <c r="C171" s="16" t="n">
        <v>34</v>
      </c>
      <c r="D171" s="16" t="n">
        <v>14</v>
      </c>
      <c r="E171" s="16" t="n">
        <v>189</v>
      </c>
      <c r="F171" s="16" t="n">
        <v>214</v>
      </c>
      <c r="G171" s="16" t="n">
        <v>29</v>
      </c>
      <c r="H171" s="16" t="n">
        <v>809</v>
      </c>
      <c r="I171" s="16" t="n">
        <v>742</v>
      </c>
      <c r="J171" s="16" t="n">
        <v>807</v>
      </c>
      <c r="K171" s="16" t="n">
        <v>615</v>
      </c>
      <c r="L171" s="16" t="n">
        <v>1718</v>
      </c>
      <c r="M171" s="16">
        <f>SUM(C171:L171)</f>
        <v/>
      </c>
    </row>
    <row r="172">
      <c r="A172" s="16" t="inlineStr">
        <is>
          <t>TUN</t>
        </is>
      </c>
      <c r="B172" s="16" t="inlineStr">
        <is>
          <t>Tunisia</t>
        </is>
      </c>
      <c r="C172" s="16" t="n">
        <v>237</v>
      </c>
      <c r="D172" s="16" t="n">
        <v>721</v>
      </c>
      <c r="E172" s="16" t="n">
        <v>2640</v>
      </c>
      <c r="F172" s="16" t="n">
        <v>5451</v>
      </c>
      <c r="G172" s="16" t="n">
        <v>7240</v>
      </c>
      <c r="H172" s="16" t="n">
        <v>10440</v>
      </c>
      <c r="I172" s="16" t="n">
        <v>14704</v>
      </c>
      <c r="J172" s="16" t="n">
        <v>14774</v>
      </c>
      <c r="K172" s="16" t="n">
        <v>20859</v>
      </c>
      <c r="L172" s="16" t="n">
        <v>77764</v>
      </c>
      <c r="M172" s="16">
        <f>SUM(C172:L172)</f>
        <v/>
      </c>
    </row>
    <row r="173">
      <c r="A173" s="16" t="inlineStr">
        <is>
          <t>TUR</t>
        </is>
      </c>
      <c r="B173" s="16" t="inlineStr">
        <is>
          <t>Turkey</t>
        </is>
      </c>
      <c r="C173" s="16" t="n">
        <v>32707</v>
      </c>
      <c r="D173" s="16" t="n">
        <v>65373</v>
      </c>
      <c r="E173" s="16" t="n">
        <v>74289</v>
      </c>
      <c r="F173" s="16" t="n">
        <v>82109</v>
      </c>
      <c r="G173" s="16" t="n">
        <v>81533</v>
      </c>
      <c r="H173" s="16" t="n">
        <v>84679</v>
      </c>
      <c r="I173" s="16" t="n">
        <v>89479</v>
      </c>
      <c r="J173" s="16" t="n">
        <v>81095</v>
      </c>
      <c r="K173" s="16" t="n">
        <v>89172</v>
      </c>
      <c r="L173" s="16" t="n">
        <v>100167</v>
      </c>
      <c r="M173" s="16">
        <f>SUM(C173:L173)</f>
        <v/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126</v>
      </c>
      <c r="D174" s="16" t="n">
        <v>0</v>
      </c>
      <c r="E174" s="16" t="n">
        <v>73472</v>
      </c>
      <c r="F174" s="16" t="n">
        <v>0</v>
      </c>
      <c r="G174" s="16" t="n">
        <v>86455</v>
      </c>
      <c r="H174" s="16" t="n">
        <v>0</v>
      </c>
      <c r="I174" s="16" t="n">
        <v>97006</v>
      </c>
      <c r="J174" s="16" t="n">
        <v>0</v>
      </c>
      <c r="K174" s="16" t="n">
        <v>98851</v>
      </c>
      <c r="L174" s="16" t="n">
        <v>133922</v>
      </c>
      <c r="M174" s="16">
        <f>SUM(C174:L174)</f>
        <v/>
      </c>
    </row>
    <row r="175">
      <c r="A175" s="16" t="inlineStr">
        <is>
          <t>TUV</t>
        </is>
      </c>
      <c r="B175" s="16" t="inlineStr">
        <is>
          <t>Tuvalu</t>
        </is>
      </c>
      <c r="C175" s="16" t="n">
        <v>8</v>
      </c>
      <c r="D175" s="16" t="n">
        <v>7</v>
      </c>
      <c r="E175" s="16" t="n">
        <v>3</v>
      </c>
      <c r="F175" s="16" t="n">
        <v>3</v>
      </c>
      <c r="G175" s="16" t="n">
        <v>0</v>
      </c>
      <c r="H175" s="16" t="n">
        <v>4</v>
      </c>
      <c r="I175" s="16" t="n">
        <v>5</v>
      </c>
      <c r="J175" s="16" t="n">
        <v>7</v>
      </c>
      <c r="K175" s="16" t="n">
        <v>1</v>
      </c>
      <c r="L175" s="16" t="n">
        <v>4</v>
      </c>
      <c r="M175" s="16">
        <f>SUM(C175:L175)</f>
        <v/>
      </c>
    </row>
    <row r="176">
      <c r="A176" s="16" t="inlineStr">
        <is>
          <t>UGA</t>
        </is>
      </c>
      <c r="B176" s="16" t="inlineStr">
        <is>
          <t>Uganda</t>
        </is>
      </c>
      <c r="C176" s="16" t="n">
        <v>2745</v>
      </c>
      <c r="D176" s="16" t="n">
        <v>8534</v>
      </c>
      <c r="E176" s="16" t="n">
        <v>12952</v>
      </c>
      <c r="F176" s="16" t="n">
        <v>14555</v>
      </c>
      <c r="G176" s="16" t="n">
        <v>16892</v>
      </c>
      <c r="H176" s="16" t="n">
        <v>20564</v>
      </c>
      <c r="I176" s="16" t="n">
        <v>23039</v>
      </c>
      <c r="J176" s="16" t="n">
        <v>21835</v>
      </c>
      <c r="K176" s="16" t="n">
        <v>36064</v>
      </c>
      <c r="L176" s="16" t="n">
        <v>86671</v>
      </c>
      <c r="M176" s="16">
        <f>SUM(C176:L176)</f>
        <v/>
      </c>
    </row>
    <row r="177">
      <c r="A177" s="16" t="inlineStr">
        <is>
          <t>UKR</t>
        </is>
      </c>
      <c r="B177" s="16" t="inlineStr">
        <is>
          <t>Ukraine</t>
        </is>
      </c>
      <c r="C177" s="16" t="n">
        <v>5328</v>
      </c>
      <c r="D177" s="16" t="n">
        <v>5497</v>
      </c>
      <c r="E177" s="16" t="n">
        <v>53801</v>
      </c>
      <c r="F177" s="16" t="n">
        <v>68274</v>
      </c>
      <c r="G177" s="16" t="n">
        <v>72519</v>
      </c>
      <c r="H177" s="16" t="n">
        <v>70324</v>
      </c>
      <c r="I177" s="16" t="n">
        <v>77255</v>
      </c>
      <c r="J177" s="16" t="n">
        <v>84350</v>
      </c>
      <c r="K177" s="16" t="n">
        <v>83105</v>
      </c>
      <c r="L177" s="16" t="n">
        <v>87853</v>
      </c>
      <c r="M177" s="16">
        <f>SUM(C177:L177)</f>
        <v/>
      </c>
    </row>
    <row r="178">
      <c r="A178" s="16" t="inlineStr">
        <is>
          <t>ARE</t>
        </is>
      </c>
      <c r="B178" s="16" t="inlineStr">
        <is>
          <t>United Arab Emirates (the)</t>
        </is>
      </c>
      <c r="C178" s="16" t="n">
        <v>28</v>
      </c>
      <c r="D178" s="16" t="n">
        <v>319</v>
      </c>
      <c r="E178" s="16" t="n">
        <v>600</v>
      </c>
      <c r="F178" s="16" t="n">
        <v>92</v>
      </c>
      <c r="G178" s="16" t="n">
        <v>760</v>
      </c>
      <c r="H178" s="16" t="n">
        <v>2128</v>
      </c>
      <c r="I178" s="16" t="n">
        <v>299</v>
      </c>
      <c r="J178" s="16" t="n">
        <v>1119</v>
      </c>
      <c r="K178" s="16" t="n">
        <v>16418</v>
      </c>
      <c r="L178" s="16" t="n">
        <v>49212</v>
      </c>
      <c r="M178" s="16">
        <f>SUM(C178:L178)</f>
        <v/>
      </c>
    </row>
    <row r="179">
      <c r="A179" s="16" t="inlineStr">
        <is>
          <t>GBR</t>
        </is>
      </c>
      <c r="B179" s="16" t="inlineStr">
        <is>
          <t>United Kingdom</t>
        </is>
      </c>
      <c r="C179" s="16" t="n">
        <v>2315</v>
      </c>
      <c r="D179" s="16" t="n">
        <v>2632</v>
      </c>
      <c r="E179" s="16" t="n">
        <v>5069</v>
      </c>
      <c r="F179" s="16" t="n">
        <v>5718</v>
      </c>
      <c r="G179" s="16" t="n">
        <v>10515</v>
      </c>
      <c r="H179" s="16" t="n">
        <v>12638</v>
      </c>
      <c r="I179" s="16" t="n">
        <v>22584</v>
      </c>
      <c r="J179" s="16" t="n">
        <v>33124</v>
      </c>
      <c r="K179" s="16" t="n">
        <v>38217</v>
      </c>
      <c r="L179" s="16" t="n">
        <v>112421</v>
      </c>
      <c r="M179" s="16">
        <f>SUM(C179:L179)</f>
        <v/>
      </c>
    </row>
    <row r="180">
      <c r="A180" s="16" t="inlineStr">
        <is>
          <t>USA</t>
        </is>
      </c>
      <c r="B180" s="16" t="inlineStr">
        <is>
          <t>United States of America (the)</t>
        </is>
      </c>
      <c r="C180" s="16" t="n">
        <v>445656</v>
      </c>
      <c r="D180" s="16" t="n">
        <v>557607</v>
      </c>
      <c r="E180" s="16" t="n">
        <v>614405</v>
      </c>
      <c r="F180" s="16" t="n">
        <v>541899</v>
      </c>
      <c r="G180" s="16" t="n">
        <v>573940</v>
      </c>
      <c r="H180" s="16" t="n">
        <v>586724</v>
      </c>
      <c r="I180" s="16" t="n">
        <v>666129</v>
      </c>
      <c r="J180" s="16" t="n">
        <v>843788</v>
      </c>
      <c r="K180" s="16" t="n">
        <v>1402234</v>
      </c>
      <c r="L180" s="16" t="n">
        <v>3237043</v>
      </c>
      <c r="M180" s="16">
        <f>SUM(C180:L180)</f>
        <v/>
      </c>
    </row>
    <row r="181">
      <c r="A181" s="16" t="inlineStr">
        <is>
          <t>URY</t>
        </is>
      </c>
      <c r="B181" s="16" t="inlineStr">
        <is>
          <t>Uruguay</t>
        </is>
      </c>
      <c r="C181" s="16" t="n">
        <v>6608</v>
      </c>
      <c r="D181" s="16" t="n">
        <v>12895</v>
      </c>
      <c r="E181" s="16" t="n">
        <v>11494</v>
      </c>
      <c r="F181" s="16" t="n">
        <v>18698</v>
      </c>
      <c r="G181" s="16" t="n">
        <v>19423</v>
      </c>
      <c r="H181" s="16" t="n">
        <v>22721</v>
      </c>
      <c r="I181" s="16" t="n">
        <v>21429</v>
      </c>
      <c r="J181" s="16" t="n">
        <v>22875</v>
      </c>
      <c r="K181" s="16" t="n">
        <v>19198</v>
      </c>
      <c r="L181" s="16" t="n">
        <v>22107</v>
      </c>
      <c r="M181" s="16">
        <f>SUM(C181:L181)</f>
        <v/>
      </c>
    </row>
    <row r="182">
      <c r="A182" s="16" t="inlineStr">
        <is>
          <t>UZB</t>
        </is>
      </c>
      <c r="B182" s="16" t="inlineStr">
        <is>
          <t>Uzbekistan</t>
        </is>
      </c>
      <c r="C182" s="16" t="n">
        <v>4723</v>
      </c>
      <c r="D182" s="16" t="n">
        <v>6431</v>
      </c>
      <c r="E182" s="16" t="n">
        <v>8443</v>
      </c>
      <c r="F182" s="16" t="n">
        <v>10321</v>
      </c>
      <c r="G182" s="16" t="n">
        <v>12406</v>
      </c>
      <c r="H182" s="16" t="n">
        <v>13259</v>
      </c>
      <c r="I182" s="16" t="n">
        <v>28482</v>
      </c>
      <c r="J182" s="16" t="n">
        <v>25215</v>
      </c>
      <c r="K182" s="16" t="n">
        <v>53321</v>
      </c>
      <c r="L182" s="16" t="n">
        <v>284994</v>
      </c>
      <c r="M182" s="16">
        <f>SUM(C182:L182)</f>
        <v/>
      </c>
    </row>
    <row r="183">
      <c r="A183" s="16" t="inlineStr">
        <is>
          <t>VUT</t>
        </is>
      </c>
      <c r="B183" s="16" t="inlineStr">
        <is>
          <t>Vanuatu</t>
        </is>
      </c>
      <c r="C183" s="16" t="n">
        <v>99</v>
      </c>
      <c r="D183" s="16" t="n">
        <v>383</v>
      </c>
      <c r="E183" s="16" t="n">
        <v>456</v>
      </c>
      <c r="F183" s="16" t="n">
        <v>334</v>
      </c>
      <c r="G183" s="16" t="n">
        <v>586</v>
      </c>
      <c r="H183" s="16" t="n">
        <v>1629</v>
      </c>
      <c r="I183" s="16" t="n">
        <v>1203</v>
      </c>
      <c r="J183" s="16" t="n">
        <v>1807</v>
      </c>
      <c r="K183" s="16" t="n">
        <v>1631</v>
      </c>
      <c r="L183" s="16" t="n">
        <v>4108</v>
      </c>
      <c r="M183" s="16">
        <f>SUM(C183:L183)</f>
        <v/>
      </c>
    </row>
    <row r="184">
      <c r="A184" s="16" t="inlineStr">
        <is>
          <t>VEN</t>
        </is>
      </c>
      <c r="B184" s="16" t="inlineStr">
        <is>
          <t>Venezuela (Bolivarian Republic of)</t>
        </is>
      </c>
      <c r="C184" s="16" t="n">
        <v>5201</v>
      </c>
      <c r="D184" s="16" t="n">
        <v>14268</v>
      </c>
      <c r="E184" s="16" t="n">
        <v>13710</v>
      </c>
      <c r="F184" s="16" t="n">
        <v>20725</v>
      </c>
      <c r="G184" s="16" t="n">
        <v>27372</v>
      </c>
      <c r="H184" s="16" t="n">
        <v>43657</v>
      </c>
      <c r="I184" s="16" t="n">
        <v>47779</v>
      </c>
      <c r="J184" s="16" t="n">
        <v>79812</v>
      </c>
      <c r="K184" s="16" t="n">
        <v>134202</v>
      </c>
      <c r="L184" s="16" t="n">
        <v>525562</v>
      </c>
      <c r="M184" s="16">
        <f>SUM(C184:L184)</f>
        <v/>
      </c>
    </row>
    <row r="185">
      <c r="A185" s="16" t="inlineStr">
        <is>
          <t>VNM</t>
        </is>
      </c>
      <c r="B185" s="16" t="inlineStr">
        <is>
          <t>Viet Nam</t>
        </is>
      </c>
      <c r="C185" s="16" t="n">
        <v>4091</v>
      </c>
      <c r="D185" s="16" t="n">
        <v>8780</v>
      </c>
      <c r="E185" s="16" t="n">
        <v>12722</v>
      </c>
      <c r="F185" s="16" t="n">
        <v>15250</v>
      </c>
      <c r="G185" s="16" t="n">
        <v>21561</v>
      </c>
      <c r="H185" s="16" t="n">
        <v>28858</v>
      </c>
      <c r="I185" s="16" t="n">
        <v>41913</v>
      </c>
      <c r="J185" s="16" t="n">
        <v>53840</v>
      </c>
      <c r="K185" s="16" t="n">
        <v>63818</v>
      </c>
      <c r="L185" s="16" t="n">
        <v>78214</v>
      </c>
      <c r="M185" s="16">
        <f>SUM(C185:L185)</f>
        <v/>
      </c>
    </row>
    <row r="186">
      <c r="A186" s="16" t="inlineStr">
        <is>
          <t>VIR</t>
        </is>
      </c>
      <c r="B186" s="16" t="inlineStr">
        <is>
          <t>Virgin Islands (U.S.)</t>
        </is>
      </c>
      <c r="C186" s="16" t="n">
        <v>14</v>
      </c>
      <c r="D186" s="16" t="n">
        <v>6</v>
      </c>
      <c r="E186" s="16" t="n">
        <v>41</v>
      </c>
      <c r="F186" s="16" t="n">
        <v>47</v>
      </c>
      <c r="G186" s="16" t="n">
        <v>19</v>
      </c>
      <c r="H186" s="16" t="n">
        <v>60</v>
      </c>
      <c r="I186" s="16" t="n">
        <v>47</v>
      </c>
      <c r="J186" s="16" t="n">
        <v>50</v>
      </c>
      <c r="K186" s="16" t="n">
        <v>40</v>
      </c>
      <c r="L186" s="16" t="n">
        <v>40</v>
      </c>
      <c r="M186" s="16">
        <f>SUM(C186:L186)</f>
        <v/>
      </c>
    </row>
    <row r="187">
      <c r="A187" s="16" t="inlineStr">
        <is>
          <t>YEM</t>
        </is>
      </c>
      <c r="B187" s="16" t="inlineStr">
        <is>
          <t>Yemen</t>
        </is>
      </c>
      <c r="C187" s="16" t="n">
        <v>1076</v>
      </c>
      <c r="D187" s="16" t="n">
        <v>6127</v>
      </c>
      <c r="E187" s="16" t="n">
        <v>7830</v>
      </c>
      <c r="F187" s="16" t="n">
        <v>12195</v>
      </c>
      <c r="G187" s="16" t="n">
        <v>14261</v>
      </c>
      <c r="H187" s="16" t="n">
        <v>19651</v>
      </c>
      <c r="I187" s="16" t="n">
        <v>21064</v>
      </c>
      <c r="J187" s="16" t="n">
        <v>41497</v>
      </c>
      <c r="K187" s="16" t="n">
        <v>58811</v>
      </c>
      <c r="L187" s="16" t="n">
        <v>269646</v>
      </c>
      <c r="M187" s="16">
        <f>SUM(C187:L187)</f>
        <v/>
      </c>
    </row>
    <row r="188">
      <c r="A188" s="16" t="inlineStr">
        <is>
          <t>ZMB</t>
        </is>
      </c>
      <c r="B188" s="16" t="inlineStr">
        <is>
          <t>Zambia</t>
        </is>
      </c>
      <c r="C188" s="16" t="n">
        <v>8806</v>
      </c>
      <c r="D188" s="16" t="n">
        <v>40077</v>
      </c>
      <c r="E188" s="16" t="n">
        <v>32847</v>
      </c>
      <c r="F188" s="16" t="n">
        <v>58309</v>
      </c>
      <c r="G188" s="16" t="n">
        <v>46014</v>
      </c>
      <c r="H188" s="16" t="n">
        <v>71417</v>
      </c>
      <c r="I188" s="16" t="n">
        <v>116593</v>
      </c>
      <c r="J188" s="16" t="n">
        <v>107139</v>
      </c>
      <c r="K188" s="16" t="n">
        <v>106492</v>
      </c>
      <c r="L188" s="16" t="n">
        <v>162796</v>
      </c>
      <c r="M188" s="16">
        <f>SUM(C188:L188)</f>
        <v/>
      </c>
    </row>
    <row r="189">
      <c r="A189" s="16" t="inlineStr">
        <is>
          <t>ZWE</t>
        </is>
      </c>
      <c r="B189" s="16" t="inlineStr">
        <is>
          <t>Zimbabwe</t>
        </is>
      </c>
      <c r="C189" s="16" t="n">
        <v>14330</v>
      </c>
      <c r="D189" s="16" t="n">
        <v>25152</v>
      </c>
      <c r="E189" s="16" t="n">
        <v>24858</v>
      </c>
      <c r="F189" s="16" t="n">
        <v>29507</v>
      </c>
      <c r="G189" s="16" t="n">
        <v>33570</v>
      </c>
      <c r="H189" s="16" t="n">
        <v>37597</v>
      </c>
      <c r="I189" s="16" t="n">
        <v>33928</v>
      </c>
      <c r="J189" s="16" t="n">
        <v>62535</v>
      </c>
      <c r="K189" s="16" t="n">
        <v>51811</v>
      </c>
      <c r="L189" s="16" t="n">
        <v>77392</v>
      </c>
      <c r="M189" s="16">
        <f>SUM(C189:L189)</f>
        <v/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10</t>
        </is>
      </c>
      <c r="D1" s="16" t="inlineStr">
        <is>
          <t>20</t>
        </is>
      </c>
      <c r="E1" s="16" t="inlineStr">
        <is>
          <t>30</t>
        </is>
      </c>
      <c r="F1" s="16" t="inlineStr">
        <is>
          <t>40</t>
        </is>
      </c>
      <c r="G1" s="16" t="inlineStr">
        <is>
          <t>50</t>
        </is>
      </c>
      <c r="H1" s="16" t="inlineStr">
        <is>
          <t>60</t>
        </is>
      </c>
      <c r="I1" s="16" t="inlineStr">
        <is>
          <t>70</t>
        </is>
      </c>
      <c r="J1" s="16" t="inlineStr">
        <is>
          <t>80</t>
        </is>
      </c>
      <c r="K1" s="16" t="inlineStr">
        <is>
          <t>90</t>
        </is>
      </c>
      <c r="L1" s="16" t="inlineStr">
        <is>
          <t>100</t>
        </is>
      </c>
    </row>
    <row r="2">
      <c r="A2" s="16" t="inlineStr">
        <is>
          <t>AFG</t>
        </is>
      </c>
      <c r="B2" s="16" t="inlineStr">
        <is>
          <t>Afghanistan</t>
        </is>
      </c>
      <c r="C2" s="16" t="n">
        <v>825.54</v>
      </c>
      <c r="D2" s="16" t="n">
        <v>190.81</v>
      </c>
      <c r="E2" s="16" t="n">
        <v>121.67</v>
      </c>
      <c r="F2" s="16" t="n">
        <v>86.34</v>
      </c>
      <c r="G2" s="16" t="n">
        <v>63.46</v>
      </c>
      <c r="H2" s="16" t="n">
        <v>44.74</v>
      </c>
      <c r="I2" s="16" t="n">
        <v>34.96</v>
      </c>
      <c r="J2" s="16" t="n">
        <v>25.39</v>
      </c>
      <c r="K2" s="16" t="n">
        <v>17</v>
      </c>
      <c r="L2" s="16" t="n">
        <v>5.21</v>
      </c>
    </row>
    <row r="3">
      <c r="A3" s="16" t="inlineStr">
        <is>
          <t>ALB</t>
        </is>
      </c>
      <c r="B3" s="16" t="inlineStr">
        <is>
          <t>Albania</t>
        </is>
      </c>
      <c r="C3" s="16" t="n">
        <v>515.99</v>
      </c>
      <c r="D3" s="16" t="n">
        <v>140.85</v>
      </c>
      <c r="E3" s="16" t="n">
        <v>127.48</v>
      </c>
      <c r="F3" s="16" t="n">
        <v>98.64</v>
      </c>
      <c r="G3" s="16" t="n">
        <v>63.56</v>
      </c>
      <c r="H3" s="16" t="n">
        <v>48.75</v>
      </c>
      <c r="I3" s="16" t="n">
        <v>38.74</v>
      </c>
      <c r="J3" s="16" t="n">
        <v>27.46</v>
      </c>
      <c r="K3" s="16" t="n">
        <v>17.51</v>
      </c>
      <c r="L3" s="16" t="n">
        <v>11.01</v>
      </c>
    </row>
    <row r="4">
      <c r="A4" s="16" t="inlineStr">
        <is>
          <t>DZA</t>
        </is>
      </c>
      <c r="B4" s="16" t="inlineStr">
        <is>
          <t>Algeria</t>
        </is>
      </c>
      <c r="C4" s="16" t="n">
        <v>1959.84</v>
      </c>
      <c r="D4" s="16" t="n">
        <v>475.76</v>
      </c>
      <c r="E4" s="16" t="n">
        <v>287.16</v>
      </c>
      <c r="F4" s="16" t="n">
        <v>194.72</v>
      </c>
      <c r="G4" s="16" t="n">
        <v>134.58</v>
      </c>
      <c r="H4" s="16" t="n">
        <v>90.62</v>
      </c>
      <c r="I4" s="16" t="n">
        <v>61.16</v>
      </c>
      <c r="J4" s="16" t="n">
        <v>38.67</v>
      </c>
      <c r="K4" s="16" t="n">
        <v>15.72</v>
      </c>
      <c r="L4" s="16" t="n">
        <v>0.97</v>
      </c>
    </row>
    <row r="5">
      <c r="A5" s="16" t="inlineStr">
        <is>
          <t>AGO</t>
        </is>
      </c>
      <c r="B5" s="16" t="inlineStr">
        <is>
          <t>Angola</t>
        </is>
      </c>
      <c r="C5" s="16" t="n">
        <v>842.37</v>
      </c>
      <c r="D5" s="16" t="n">
        <v>62.01</v>
      </c>
      <c r="E5" s="16" t="n">
        <v>37.38</v>
      </c>
      <c r="F5" s="16" t="n">
        <v>25.17</v>
      </c>
      <c r="G5" s="16" t="n">
        <v>16.69</v>
      </c>
      <c r="H5" s="16" t="n">
        <v>10.81</v>
      </c>
      <c r="I5" s="16" t="n">
        <v>7.22</v>
      </c>
      <c r="J5" s="16" t="n">
        <v>4.91</v>
      </c>
      <c r="K5" s="16" t="n">
        <v>3.05</v>
      </c>
      <c r="L5" s="16" t="n">
        <v>1.11</v>
      </c>
    </row>
    <row r="6">
      <c r="A6" s="16" t="inlineStr">
        <is>
          <t>ARG</t>
        </is>
      </c>
      <c r="B6" s="16" t="inlineStr">
        <is>
          <t>Argentina</t>
        </is>
      </c>
      <c r="C6" s="16" t="n">
        <v>1401.16</v>
      </c>
      <c r="D6" s="16" t="n">
        <v>77.47</v>
      </c>
      <c r="E6" s="16" t="n">
        <v>28.37</v>
      </c>
      <c r="F6" s="16" t="n">
        <v>16.63</v>
      </c>
      <c r="G6" s="16" t="n">
        <v>10.1</v>
      </c>
      <c r="H6" s="16" t="n">
        <v>6.71</v>
      </c>
      <c r="I6" s="16" t="n">
        <v>4.23</v>
      </c>
      <c r="J6" s="16" t="n">
        <v>2.71</v>
      </c>
      <c r="K6" s="16" t="n">
        <v>1.55</v>
      </c>
      <c r="L6" s="16" t="n">
        <v>0.44</v>
      </c>
    </row>
    <row r="7">
      <c r="A7" s="16" t="inlineStr">
        <is>
          <t>ARM</t>
        </is>
      </c>
      <c r="B7" s="16" t="inlineStr">
        <is>
          <t>Armenia</t>
        </is>
      </c>
      <c r="C7" s="16" t="n">
        <v>3528.25</v>
      </c>
      <c r="D7" s="16" t="n">
        <v>233.15</v>
      </c>
      <c r="E7" s="16" t="n">
        <v>116.8</v>
      </c>
      <c r="F7" s="16" t="n">
        <v>107.71</v>
      </c>
      <c r="G7" s="16" t="n">
        <v>73.73999999999999</v>
      </c>
      <c r="H7" s="16" t="n">
        <v>53.37</v>
      </c>
      <c r="I7" s="16" t="n">
        <v>44.96</v>
      </c>
      <c r="J7" s="16" t="n">
        <v>42.82</v>
      </c>
      <c r="K7" s="16" t="n">
        <v>41.08</v>
      </c>
      <c r="L7" s="16" t="n">
        <v>22.58</v>
      </c>
    </row>
    <row r="8">
      <c r="A8" s="16" t="inlineStr">
        <is>
          <t>AUS</t>
        </is>
      </c>
      <c r="B8" s="16" t="inlineStr">
        <is>
          <t>Australia</t>
        </is>
      </c>
      <c r="C8" s="16" t="n">
        <v>2640.73</v>
      </c>
      <c r="D8" s="16" t="n">
        <v>662.65</v>
      </c>
      <c r="E8" s="16" t="n">
        <v>146.21</v>
      </c>
      <c r="F8" s="16" t="n">
        <v>19.75</v>
      </c>
      <c r="G8" s="16" t="n">
        <v>7.48</v>
      </c>
      <c r="H8" s="16" t="n">
        <v>2.75</v>
      </c>
      <c r="I8" s="16" t="n">
        <v>1.15</v>
      </c>
      <c r="J8" s="16" t="n">
        <v>0.57</v>
      </c>
      <c r="K8" s="16" t="n">
        <v>0.24</v>
      </c>
      <c r="L8" s="16" t="n">
        <v>0.02</v>
      </c>
    </row>
    <row r="9">
      <c r="A9" s="16" t="inlineStr">
        <is>
          <t>AUT</t>
        </is>
      </c>
      <c r="B9" s="16" t="inlineStr">
        <is>
          <t>Austria</t>
        </is>
      </c>
      <c r="C9" s="16" t="n">
        <v>1160.18</v>
      </c>
      <c r="D9" s="16" t="n">
        <v>216.31</v>
      </c>
      <c r="E9" s="16" t="n">
        <v>135.89</v>
      </c>
      <c r="F9" s="16" t="n">
        <v>98.70999999999999</v>
      </c>
      <c r="G9" s="16" t="n">
        <v>79.67</v>
      </c>
      <c r="H9" s="16" t="n">
        <v>61.72</v>
      </c>
      <c r="I9" s="16" t="n">
        <v>49.32</v>
      </c>
      <c r="J9" s="16" t="n">
        <v>36.68</v>
      </c>
      <c r="K9" s="16" t="n">
        <v>24.6</v>
      </c>
      <c r="L9" s="16" t="n">
        <v>11.03</v>
      </c>
    </row>
    <row r="10">
      <c r="A10" s="16" t="inlineStr">
        <is>
          <t>AZE</t>
        </is>
      </c>
      <c r="B10" s="16" t="inlineStr">
        <is>
          <t>Azerbaijan</t>
        </is>
      </c>
      <c r="C10" s="16" t="n">
        <v>1261.81</v>
      </c>
      <c r="D10" s="16" t="n">
        <v>236.16</v>
      </c>
      <c r="E10" s="16" t="n">
        <v>146.25</v>
      </c>
      <c r="F10" s="16" t="n">
        <v>104.31</v>
      </c>
      <c r="G10" s="16" t="n">
        <v>87.20999999999999</v>
      </c>
      <c r="H10" s="16" t="n">
        <v>76.13</v>
      </c>
      <c r="I10" s="16" t="n">
        <v>69.15000000000001</v>
      </c>
      <c r="J10" s="16" t="n">
        <v>59.39</v>
      </c>
      <c r="K10" s="16" t="n">
        <v>44.88</v>
      </c>
      <c r="L10" s="16" t="n">
        <v>29.3</v>
      </c>
    </row>
    <row r="11">
      <c r="A11" s="16" t="inlineStr">
        <is>
          <t>BHR</t>
        </is>
      </c>
      <c r="B11" s="16" t="inlineStr">
        <is>
          <t>Bahrain</t>
        </is>
      </c>
      <c r="C11" s="16" t="n">
        <v>19529.3</v>
      </c>
      <c r="D11" s="16" t="n">
        <v/>
      </c>
      <c r="E11" s="16" t="n">
        <v>8913.190000000001</v>
      </c>
      <c r="F11" s="16" t="n">
        <v/>
      </c>
      <c r="G11" s="16" t="n">
        <v/>
      </c>
      <c r="H11" s="16" t="n">
        <v>7978.62</v>
      </c>
      <c r="I11" s="16" t="n">
        <v/>
      </c>
      <c r="J11" s="16" t="n">
        <v>2996.07</v>
      </c>
      <c r="K11" s="16" t="n">
        <v/>
      </c>
      <c r="L11" s="16" t="n">
        <v>596.25</v>
      </c>
    </row>
    <row r="12">
      <c r="A12" s="16" t="inlineStr">
        <is>
          <t>BGD</t>
        </is>
      </c>
      <c r="B12" s="16" t="inlineStr">
        <is>
          <t>Bangladesh</t>
        </is>
      </c>
      <c r="C12" s="16" t="n">
        <v>29338.95</v>
      </c>
      <c r="D12" s="16" t="n">
        <v>2982.22</v>
      </c>
      <c r="E12" s="16" t="n">
        <v>1698.52</v>
      </c>
      <c r="F12" s="16" t="n">
        <v>1398.74</v>
      </c>
      <c r="G12" s="16" t="n">
        <v>1206.35</v>
      </c>
      <c r="H12" s="16" t="n">
        <v>1061.88</v>
      </c>
      <c r="I12" s="16" t="n">
        <v>950.6900000000001</v>
      </c>
      <c r="J12" s="16" t="n">
        <v>836.64</v>
      </c>
      <c r="K12" s="16" t="n">
        <v>729.08</v>
      </c>
      <c r="L12" s="16" t="n">
        <v>267.37</v>
      </c>
    </row>
    <row r="13">
      <c r="A13" s="16" t="inlineStr">
        <is>
          <t>BRB</t>
        </is>
      </c>
      <c r="B13" s="16" t="inlineStr">
        <is>
          <t>Barbados</t>
        </is>
      </c>
      <c r="C13" s="16" t="n">
        <v>2018.25</v>
      </c>
      <c r="D13" s="16" t="n">
        <v>858.92</v>
      </c>
      <c r="E13" s="16" t="n">
        <v>821.84</v>
      </c>
      <c r="F13" s="16" t="n">
        <v>601.03</v>
      </c>
      <c r="G13" s="16" t="n">
        <v>508.47</v>
      </c>
      <c r="H13" s="16" t="n">
        <v>475.94</v>
      </c>
      <c r="I13" s="16" t="n">
        <v>312.55</v>
      </c>
      <c r="J13" s="16" t="n">
        <v>261.2</v>
      </c>
      <c r="K13" s="16" t="n">
        <v>253.27</v>
      </c>
      <c r="L13" s="16" t="n">
        <v>174.77</v>
      </c>
    </row>
    <row r="14">
      <c r="A14" s="16" t="inlineStr">
        <is>
          <t>BLR</t>
        </is>
      </c>
      <c r="B14" s="16" t="inlineStr">
        <is>
          <t>Belarus</t>
        </is>
      </c>
      <c r="C14" s="16" t="n">
        <v>226.15</v>
      </c>
      <c r="D14" s="16" t="n">
        <v>54.03</v>
      </c>
      <c r="E14" s="16" t="n">
        <v>30.66</v>
      </c>
      <c r="F14" s="16" t="n">
        <v>21.58</v>
      </c>
      <c r="G14" s="16" t="n">
        <v>17.68</v>
      </c>
      <c r="H14" s="16" t="n">
        <v>15.19</v>
      </c>
      <c r="I14" s="16" t="n">
        <v>13.47</v>
      </c>
      <c r="J14" s="16" t="n">
        <v>11.25</v>
      </c>
      <c r="K14" s="16" t="n">
        <v>9.68</v>
      </c>
      <c r="L14" s="16" t="n">
        <v>7.46</v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1315.3</v>
      </c>
      <c r="D15" s="16" t="n">
        <v>658.71</v>
      </c>
      <c r="E15" s="16" t="n">
        <v>579.4</v>
      </c>
      <c r="F15" s="16" t="n">
        <v>453.27</v>
      </c>
      <c r="G15" s="16" t="n">
        <v>373.29</v>
      </c>
      <c r="H15" s="16" t="n">
        <v>287.67</v>
      </c>
      <c r="I15" s="16" t="n">
        <v>233.83</v>
      </c>
      <c r="J15" s="16" t="n">
        <v>186.37</v>
      </c>
      <c r="K15" s="16" t="n">
        <v>136.11</v>
      </c>
      <c r="L15" s="16" t="n">
        <v>59.48</v>
      </c>
    </row>
    <row r="16">
      <c r="A16" s="16" t="inlineStr">
        <is>
          <t>BLZ</t>
        </is>
      </c>
      <c r="B16" s="16" t="inlineStr">
        <is>
          <t>Belize</t>
        </is>
      </c>
      <c r="C16" s="16" t="n">
        <v>39.58</v>
      </c>
      <c r="D16" s="16" t="n">
        <v/>
      </c>
      <c r="E16" s="16" t="n">
        <v>26.57</v>
      </c>
      <c r="F16" s="16" t="n">
        <v/>
      </c>
      <c r="G16" s="16" t="n">
        <v>20.02</v>
      </c>
      <c r="H16" s="16" t="n">
        <v/>
      </c>
      <c r="I16" s="16" t="n">
        <v>18.67</v>
      </c>
      <c r="J16" s="16" t="n">
        <v/>
      </c>
      <c r="K16" s="16" t="n">
        <v>10.08</v>
      </c>
      <c r="L16" s="16" t="n">
        <v>8.34</v>
      </c>
    </row>
    <row r="17">
      <c r="A17" s="16" t="inlineStr">
        <is>
          <t>BEN</t>
        </is>
      </c>
      <c r="B17" s="16" t="inlineStr">
        <is>
          <t>Benin</t>
        </is>
      </c>
      <c r="C17" s="16" t="n">
        <v>2637.73</v>
      </c>
      <c r="D17" s="16" t="n">
        <v>836.74</v>
      </c>
      <c r="E17" s="16" t="n">
        <v>466.43</v>
      </c>
      <c r="F17" s="16" t="n">
        <v>354.25</v>
      </c>
      <c r="G17" s="16" t="n">
        <v>231.46</v>
      </c>
      <c r="H17" s="16" t="n">
        <v>128.3</v>
      </c>
      <c r="I17" s="16" t="n">
        <v>83.39</v>
      </c>
      <c r="J17" s="16" t="n">
        <v>69.15000000000001</v>
      </c>
      <c r="K17" s="16" t="n">
        <v>50.42</v>
      </c>
      <c r="L17" s="16" t="n">
        <v>29.4</v>
      </c>
    </row>
    <row r="18">
      <c r="A18" s="16" t="inlineStr">
        <is>
          <t>BTN</t>
        </is>
      </c>
      <c r="B18" s="16" t="inlineStr">
        <is>
          <t>Bhutan</t>
        </is>
      </c>
      <c r="C18" s="16" t="n">
        <v>263.12</v>
      </c>
      <c r="D18" s="16" t="n">
        <v>88.84</v>
      </c>
      <c r="E18" s="16" t="n">
        <v>61.99</v>
      </c>
      <c r="F18" s="16" t="n">
        <v>47.23</v>
      </c>
      <c r="G18" s="16" t="n">
        <v>36.34</v>
      </c>
      <c r="H18" s="16" t="n">
        <v>24.32</v>
      </c>
      <c r="I18" s="16" t="n">
        <v>15.26</v>
      </c>
      <c r="J18" s="16" t="n">
        <v>10.26</v>
      </c>
      <c r="K18" s="16" t="n">
        <v>6.78</v>
      </c>
      <c r="L18" s="16" t="n">
        <v>2.26</v>
      </c>
    </row>
    <row r="19">
      <c r="A19" s="16" t="inlineStr">
        <is>
          <t>BOL</t>
        </is>
      </c>
      <c r="B19" s="16" t="inlineStr">
        <is>
          <t>Bolivia (Plurinational State of)</t>
        </is>
      </c>
      <c r="C19" s="16" t="n">
        <v>371.47</v>
      </c>
      <c r="D19" s="16" t="n">
        <v>48.66</v>
      </c>
      <c r="E19" s="16" t="n">
        <v>24.42</v>
      </c>
      <c r="F19" s="16" t="n">
        <v>16.81</v>
      </c>
      <c r="G19" s="16" t="n">
        <v>11.81</v>
      </c>
      <c r="H19" s="16" t="n">
        <v>8.24</v>
      </c>
      <c r="I19" s="16" t="n">
        <v>5.81</v>
      </c>
      <c r="J19" s="16" t="n">
        <v>4</v>
      </c>
      <c r="K19" s="16" t="n">
        <v>1.69</v>
      </c>
      <c r="L19" s="16" t="n">
        <v>0.66</v>
      </c>
    </row>
    <row r="20">
      <c r="A20" s="16" t="inlineStr">
        <is>
          <t>BIH</t>
        </is>
      </c>
      <c r="B20" s="16" t="inlineStr">
        <is>
          <t>Bosnia and Herzegovina</t>
        </is>
      </c>
      <c r="C20" s="16" t="n">
        <v>291.56</v>
      </c>
      <c r="D20" s="16" t="n">
        <v>157.37</v>
      </c>
      <c r="E20" s="16" t="n">
        <v>102.54</v>
      </c>
      <c r="F20" s="16" t="n">
        <v>76.95</v>
      </c>
      <c r="G20" s="16" t="n">
        <v>69.18000000000001</v>
      </c>
      <c r="H20" s="16" t="n">
        <v>62.13</v>
      </c>
      <c r="I20" s="16" t="n">
        <v>53.76</v>
      </c>
      <c r="J20" s="16" t="n">
        <v>50.31</v>
      </c>
      <c r="K20" s="16" t="n">
        <v>20.69</v>
      </c>
      <c r="L20" s="16" t="n">
        <v>14.54</v>
      </c>
    </row>
    <row r="21">
      <c r="A21" s="16" t="inlineStr">
        <is>
          <t>BWA</t>
        </is>
      </c>
      <c r="B21" s="16" t="inlineStr">
        <is>
          <t>Botswana</t>
        </is>
      </c>
      <c r="C21" s="16" t="n">
        <v>1058.07</v>
      </c>
      <c r="D21" s="16" t="n">
        <v>188.54</v>
      </c>
      <c r="E21" s="16" t="n">
        <v>36.11</v>
      </c>
      <c r="F21" s="16" t="n">
        <v>13.89</v>
      </c>
      <c r="G21" s="16" t="n">
        <v>7.91</v>
      </c>
      <c r="H21" s="16" t="n">
        <v>6.15</v>
      </c>
      <c r="I21" s="16" t="n">
        <v>3.67</v>
      </c>
      <c r="J21" s="16" t="n">
        <v>2</v>
      </c>
      <c r="K21" s="16" t="n">
        <v>0.9399999999999999</v>
      </c>
      <c r="L21" s="16" t="n">
        <v>0.39</v>
      </c>
    </row>
    <row r="22">
      <c r="A22" s="16" t="inlineStr">
        <is>
          <t>BRA</t>
        </is>
      </c>
      <c r="B22" s="16" t="inlineStr">
        <is>
          <t>Brazil</t>
        </is>
      </c>
      <c r="C22" s="16" t="n">
        <v>1165.66</v>
      </c>
      <c r="D22" s="16" t="n">
        <v>129.68</v>
      </c>
      <c r="E22" s="16" t="n">
        <v>58</v>
      </c>
      <c r="F22" s="16" t="n">
        <v>36.74</v>
      </c>
      <c r="G22" s="16" t="n">
        <v>26.16</v>
      </c>
      <c r="H22" s="16" t="n">
        <v>19.44</v>
      </c>
      <c r="I22" s="16" t="n">
        <v>13.91</v>
      </c>
      <c r="J22" s="16" t="n">
        <v>9.390000000000001</v>
      </c>
      <c r="K22" s="16" t="n">
        <v>5.31</v>
      </c>
      <c r="L22" s="16" t="n">
        <v>1.32</v>
      </c>
    </row>
    <row r="23">
      <c r="A23" s="16" t="inlineStr">
        <is>
          <t>BRN</t>
        </is>
      </c>
      <c r="B23" s="16" t="inlineStr">
        <is>
          <t>Brunei Darussalam</t>
        </is>
      </c>
      <c r="C23" s="16" t="n">
        <v>1070.94</v>
      </c>
      <c r="D23" s="16" t="n">
        <v>592.53</v>
      </c>
      <c r="E23" s="16" t="n">
        <v>435.13</v>
      </c>
      <c r="F23" s="16" t="n">
        <v>240.06</v>
      </c>
      <c r="G23" s="16" t="n">
        <v>114.29</v>
      </c>
      <c r="H23" s="16" t="n">
        <v>79.2</v>
      </c>
      <c r="I23" s="16" t="n">
        <v>30.63</v>
      </c>
      <c r="J23" s="16" t="n">
        <v>6.15</v>
      </c>
      <c r="K23" s="16" t="n">
        <v>2.51</v>
      </c>
      <c r="L23" s="16" t="n">
        <v>0.4</v>
      </c>
    </row>
    <row r="24">
      <c r="A24" s="16" t="inlineStr">
        <is>
          <t>BGR</t>
        </is>
      </c>
      <c r="B24" s="16" t="inlineStr">
        <is>
          <t>Bulgaria</t>
        </is>
      </c>
      <c r="C24" s="16" t="n">
        <v>302.35</v>
      </c>
      <c r="D24" s="16" t="n">
        <v>76.17</v>
      </c>
      <c r="E24" s="16" t="n">
        <v>49.6</v>
      </c>
      <c r="F24" s="16" t="n">
        <v>38.53</v>
      </c>
      <c r="G24" s="16" t="n">
        <v>32.17</v>
      </c>
      <c r="H24" s="16" t="n">
        <v>27.46</v>
      </c>
      <c r="I24" s="16" t="n">
        <v>23.41</v>
      </c>
      <c r="J24" s="16" t="n">
        <v>18.59</v>
      </c>
      <c r="K24" s="16" t="n">
        <v>14.37</v>
      </c>
      <c r="L24" s="16" t="n">
        <v>8.58</v>
      </c>
    </row>
    <row r="25">
      <c r="A25" s="16" t="inlineStr">
        <is>
          <t>BFA</t>
        </is>
      </c>
      <c r="B25" s="16" t="inlineStr">
        <is>
          <t>Burkina Faso</t>
        </is>
      </c>
      <c r="C25" s="16" t="n">
        <v>279.41</v>
      </c>
      <c r="D25" s="16" t="n">
        <v>111.03</v>
      </c>
      <c r="E25" s="16" t="n">
        <v>97.47</v>
      </c>
      <c r="F25" s="16" t="n">
        <v>75.5</v>
      </c>
      <c r="G25" s="16" t="n">
        <v>69.73999999999999</v>
      </c>
      <c r="H25" s="16" t="n">
        <v>62.71</v>
      </c>
      <c r="I25" s="16" t="n">
        <v>58.62</v>
      </c>
      <c r="J25" s="16" t="n">
        <v>51.91</v>
      </c>
      <c r="K25" s="16" t="n">
        <v>43.11</v>
      </c>
      <c r="L25" s="16" t="n">
        <v>34.62</v>
      </c>
    </row>
    <row r="26">
      <c r="A26" s="16" t="inlineStr">
        <is>
          <t>BDI</t>
        </is>
      </c>
      <c r="B26" s="16" t="inlineStr">
        <is>
          <t>Burundi</t>
        </is>
      </c>
      <c r="C26" s="16" t="n">
        <v>3820.63</v>
      </c>
      <c r="D26" s="16" t="n">
        <v>981.92</v>
      </c>
      <c r="E26" s="16" t="n">
        <v>632.34</v>
      </c>
      <c r="F26" s="16" t="n">
        <v>526.52</v>
      </c>
      <c r="G26" s="16" t="n">
        <v>457.96</v>
      </c>
      <c r="H26" s="16" t="n">
        <v>400.83</v>
      </c>
      <c r="I26" s="16" t="n">
        <v>343.04</v>
      </c>
      <c r="J26" s="16" t="n">
        <v>300.57</v>
      </c>
      <c r="K26" s="16" t="n">
        <v>242.42</v>
      </c>
      <c r="L26" s="16" t="n">
        <v>113.92</v>
      </c>
    </row>
    <row r="27">
      <c r="A27" s="16" t="inlineStr">
        <is>
          <t>CPV</t>
        </is>
      </c>
      <c r="B27" s="16" t="inlineStr">
        <is>
          <t>Cabo Verde</t>
        </is>
      </c>
      <c r="C27" s="16" t="n">
        <v>1489.37</v>
      </c>
      <c r="D27" s="16" t="n">
        <v>365.98</v>
      </c>
      <c r="E27" s="16" t="n">
        <v>242.78</v>
      </c>
      <c r="F27" s="16" t="n">
        <v>144.3</v>
      </c>
      <c r="G27" s="16" t="n">
        <v>106.77</v>
      </c>
      <c r="H27" s="16" t="n">
        <v>83.63</v>
      </c>
      <c r="I27" s="16" t="n">
        <v>66.88</v>
      </c>
      <c r="J27" s="16" t="n">
        <v>51.98</v>
      </c>
      <c r="K27" s="16" t="n">
        <v>31.16</v>
      </c>
      <c r="L27" s="16" t="n">
        <v>19.27</v>
      </c>
    </row>
    <row r="28">
      <c r="A28" s="16" t="inlineStr">
        <is>
          <t>KHM</t>
        </is>
      </c>
      <c r="B28" s="16" t="inlineStr">
        <is>
          <t>Cambodia</t>
        </is>
      </c>
      <c r="C28" s="16" t="n">
        <v>1428.06</v>
      </c>
      <c r="D28" s="16" t="n">
        <v>388.36</v>
      </c>
      <c r="E28" s="16" t="n">
        <v>248.63</v>
      </c>
      <c r="F28" s="16" t="n">
        <v>197.44</v>
      </c>
      <c r="G28" s="16" t="n">
        <v>157.2</v>
      </c>
      <c r="H28" s="16" t="n">
        <v>122.8</v>
      </c>
      <c r="I28" s="16" t="n">
        <v>90.59999999999999</v>
      </c>
      <c r="J28" s="16" t="n">
        <v>59</v>
      </c>
      <c r="K28" s="16" t="n">
        <v>27.04</v>
      </c>
      <c r="L28" s="16" t="n">
        <v>9.09</v>
      </c>
    </row>
    <row r="29">
      <c r="A29" s="16" t="inlineStr">
        <is>
          <t>CMR</t>
        </is>
      </c>
      <c r="B29" s="16" t="inlineStr">
        <is>
          <t>Cameroon</t>
        </is>
      </c>
      <c r="C29" s="16" t="n">
        <v>1354.99</v>
      </c>
      <c r="D29" s="16" t="n">
        <v>252.29</v>
      </c>
      <c r="E29" s="16" t="n">
        <v>181.06</v>
      </c>
      <c r="F29" s="16" t="n">
        <v>134.29</v>
      </c>
      <c r="G29" s="16" t="n">
        <v>100.11</v>
      </c>
      <c r="H29" s="16" t="n">
        <v>50.6</v>
      </c>
      <c r="I29" s="16" t="n">
        <v>30.86</v>
      </c>
      <c r="J29" s="16" t="n">
        <v>21.45</v>
      </c>
      <c r="K29" s="16" t="n">
        <v>15.53</v>
      </c>
      <c r="L29" s="16" t="n">
        <v>7.32</v>
      </c>
    </row>
    <row r="30">
      <c r="A30" s="16" t="inlineStr">
        <is>
          <t>CAN</t>
        </is>
      </c>
      <c r="B30" s="16" t="inlineStr">
        <is>
          <t>Canada</t>
        </is>
      </c>
      <c r="C30" s="16" t="n">
        <v>1136.44</v>
      </c>
      <c r="D30" s="16" t="n">
        <v>218.01</v>
      </c>
      <c r="E30" s="16" t="n">
        <v>80.17</v>
      </c>
      <c r="F30" s="16" t="n">
        <v>33.58</v>
      </c>
      <c r="G30" s="16" t="n">
        <v>16.29</v>
      </c>
      <c r="H30" s="16" t="n">
        <v>8.630000000000001</v>
      </c>
      <c r="I30" s="16" t="n">
        <v>4.17</v>
      </c>
      <c r="J30" s="16" t="n">
        <v>1.43</v>
      </c>
      <c r="K30" s="16" t="n">
        <v>0.21</v>
      </c>
      <c r="L30" s="16" t="n">
        <v>0.01</v>
      </c>
    </row>
    <row r="31">
      <c r="A31" s="16" t="inlineStr">
        <is>
          <t>CAF</t>
        </is>
      </c>
      <c r="B31" s="16" t="inlineStr">
        <is>
          <t>Central African Republic (the)</t>
        </is>
      </c>
      <c r="C31" s="16" t="n">
        <v>101.64</v>
      </c>
      <c r="D31" s="16" t="n">
        <v>23.37</v>
      </c>
      <c r="E31" s="16" t="n">
        <v>15.81</v>
      </c>
      <c r="F31" s="16" t="n">
        <v>12.32</v>
      </c>
      <c r="G31" s="16" t="n">
        <v>9.720000000000001</v>
      </c>
      <c r="H31" s="16" t="n">
        <v>8.539999999999999</v>
      </c>
      <c r="I31" s="16" t="n">
        <v>7.05</v>
      </c>
      <c r="J31" s="16" t="n">
        <v>4</v>
      </c>
      <c r="K31" s="16" t="n">
        <v>1.58</v>
      </c>
      <c r="L31" s="16" t="n">
        <v>0.41</v>
      </c>
    </row>
    <row r="32">
      <c r="A32" s="16" t="inlineStr">
        <is>
          <t>TCD</t>
        </is>
      </c>
      <c r="B32" s="16" t="inlineStr">
        <is>
          <t>Chad</t>
        </is>
      </c>
      <c r="C32" s="16" t="n">
        <v>224.37</v>
      </c>
      <c r="D32" s="16" t="n">
        <v>87.02</v>
      </c>
      <c r="E32" s="16" t="n">
        <v>57.48</v>
      </c>
      <c r="F32" s="16" t="n">
        <v>38.96</v>
      </c>
      <c r="G32" s="16" t="n">
        <v>31.45</v>
      </c>
      <c r="H32" s="16" t="n">
        <v>25.45</v>
      </c>
      <c r="I32" s="16" t="n">
        <v>17.4</v>
      </c>
      <c r="J32" s="16" t="n">
        <v>11.56</v>
      </c>
      <c r="K32" s="16" t="n">
        <v>5.95</v>
      </c>
      <c r="L32" s="16" t="n">
        <v>1.29</v>
      </c>
    </row>
    <row r="33">
      <c r="A33" s="16" t="inlineStr">
        <is>
          <t>CHL</t>
        </is>
      </c>
      <c r="B33" s="16" t="inlineStr">
        <is>
          <t>Chile</t>
        </is>
      </c>
      <c r="C33" s="16" t="n">
        <v>623.02</v>
      </c>
      <c r="D33" s="16" t="n">
        <v>95.91</v>
      </c>
      <c r="E33" s="16" t="n">
        <v>49.07</v>
      </c>
      <c r="F33" s="16" t="n">
        <v>36.87</v>
      </c>
      <c r="G33" s="16" t="n">
        <v>29.64</v>
      </c>
      <c r="H33" s="16" t="n">
        <v>21.11</v>
      </c>
      <c r="I33" s="16" t="n">
        <v>11.37</v>
      </c>
      <c r="J33" s="16" t="n">
        <v>5.97</v>
      </c>
      <c r="K33" s="16" t="n">
        <v>1.29</v>
      </c>
      <c r="L33" s="16" t="n">
        <v>0.34</v>
      </c>
    </row>
    <row r="34">
      <c r="A34" s="16" t="inlineStr">
        <is>
          <t>CHN</t>
        </is>
      </c>
      <c r="B34" s="16" t="inlineStr">
        <is>
          <t>China</t>
        </is>
      </c>
      <c r="C34" s="16" t="n">
        <v>2651.19</v>
      </c>
      <c r="D34" s="16" t="n">
        <v>782.48</v>
      </c>
      <c r="E34" s="16" t="n">
        <v>545.99</v>
      </c>
      <c r="F34" s="16" t="n">
        <v>399.22</v>
      </c>
      <c r="G34" s="16" t="n">
        <v>283.81</v>
      </c>
      <c r="H34" s="16" t="n">
        <v>200.06</v>
      </c>
      <c r="I34" s="16" t="n">
        <v>139.22</v>
      </c>
      <c r="J34" s="16" t="n">
        <v>96.8</v>
      </c>
      <c r="K34" s="16" t="n">
        <v>47.2</v>
      </c>
      <c r="L34" s="16" t="n">
        <v>5.16</v>
      </c>
    </row>
    <row r="35">
      <c r="A35" s="16" t="inlineStr">
        <is>
          <t>COL</t>
        </is>
      </c>
      <c r="B35" s="16" t="inlineStr">
        <is>
          <t>Colombia</t>
        </is>
      </c>
      <c r="C35" s="16" t="n">
        <v>1201.04</v>
      </c>
      <c r="D35" s="16" t="n">
        <v>197.6</v>
      </c>
      <c r="E35" s="16" t="n">
        <v>115.2</v>
      </c>
      <c r="F35" s="16" t="n">
        <v>78.93000000000001</v>
      </c>
      <c r="G35" s="16" t="n">
        <v>60.25</v>
      </c>
      <c r="H35" s="16" t="n">
        <v>42.59</v>
      </c>
      <c r="I35" s="16" t="n">
        <v>32.56</v>
      </c>
      <c r="J35" s="16" t="n">
        <v>24.34</v>
      </c>
      <c r="K35" s="16" t="n">
        <v>16.15</v>
      </c>
      <c r="L35" s="16" t="n">
        <v>2.72</v>
      </c>
    </row>
    <row r="36">
      <c r="A36" s="16" t="inlineStr">
        <is>
          <t>COD</t>
        </is>
      </c>
      <c r="B36" s="16" t="inlineStr">
        <is>
          <t>Congo (the Democratic Republic of the)</t>
        </is>
      </c>
      <c r="C36" s="16" t="n">
        <v>4207.68</v>
      </c>
      <c r="D36" s="16" t="n">
        <v>709.91</v>
      </c>
      <c r="E36" s="16" t="n">
        <v>368.1</v>
      </c>
      <c r="F36" s="16" t="n">
        <v>215.77</v>
      </c>
      <c r="G36" s="16" t="n">
        <v>103.68</v>
      </c>
      <c r="H36" s="16" t="n">
        <v>55.38</v>
      </c>
      <c r="I36" s="16" t="n">
        <v>37.01</v>
      </c>
      <c r="J36" s="16" t="n">
        <v>25.3</v>
      </c>
      <c r="K36" s="16" t="n">
        <v>15.51</v>
      </c>
      <c r="L36" s="16" t="n">
        <v>6.5</v>
      </c>
    </row>
    <row r="37">
      <c r="A37" s="16" t="inlineStr">
        <is>
          <t>COG</t>
        </is>
      </c>
      <c r="B37" s="16" t="inlineStr">
        <is>
          <t>Congo (the)</t>
        </is>
      </c>
      <c r="C37" s="16" t="n">
        <v>173.6</v>
      </c>
      <c r="D37" s="16" t="n">
        <v>22.69</v>
      </c>
      <c r="E37" s="16" t="n">
        <v>15.54</v>
      </c>
      <c r="F37" s="16" t="n">
        <v>8.050000000000001</v>
      </c>
      <c r="G37" s="16" t="n">
        <v>7.06</v>
      </c>
      <c r="H37" s="16" t="n">
        <v>5.51</v>
      </c>
      <c r="I37" s="16" t="n">
        <v>4</v>
      </c>
      <c r="J37" s="16" t="n">
        <v>3.16</v>
      </c>
      <c r="K37" s="16" t="n">
        <v>1.88</v>
      </c>
      <c r="L37" s="16" t="n">
        <v>0.47</v>
      </c>
    </row>
    <row r="38">
      <c r="A38" s="16" t="inlineStr">
        <is>
          <t>CRI</t>
        </is>
      </c>
      <c r="B38" s="16" t="inlineStr">
        <is>
          <t>Costa Rica</t>
        </is>
      </c>
      <c r="C38" s="16" t="n">
        <v>3992.15</v>
      </c>
      <c r="D38" s="16" t="n">
        <v>1828.95</v>
      </c>
      <c r="E38" s="16" t="n">
        <v>644.03</v>
      </c>
      <c r="F38" s="16" t="n">
        <v>261.86</v>
      </c>
      <c r="G38" s="16" t="n">
        <v>109.01</v>
      </c>
      <c r="H38" s="16" t="n">
        <v>74.51000000000001</v>
      </c>
      <c r="I38" s="16" t="n">
        <v>58.96</v>
      </c>
      <c r="J38" s="16" t="n">
        <v>48.83</v>
      </c>
      <c r="K38" s="16" t="n">
        <v>30.96</v>
      </c>
      <c r="L38" s="16" t="n">
        <v>17.92</v>
      </c>
    </row>
    <row r="39">
      <c r="A39" s="16" t="inlineStr">
        <is>
          <t>CIV</t>
        </is>
      </c>
      <c r="B39" s="16" t="inlineStr">
        <is>
          <t>Côte d'Ivoire</t>
        </is>
      </c>
      <c r="C39" s="16" t="n">
        <v>443.23</v>
      </c>
      <c r="D39" s="16" t="n">
        <v>129.42</v>
      </c>
      <c r="E39" s="16" t="n">
        <v>100.79</v>
      </c>
      <c r="F39" s="16" t="n">
        <v>92.2</v>
      </c>
      <c r="G39" s="16" t="n">
        <v>79.45999999999999</v>
      </c>
      <c r="H39" s="16" t="n">
        <v>70.62</v>
      </c>
      <c r="I39" s="16" t="n">
        <v>48.64</v>
      </c>
      <c r="J39" s="16" t="n">
        <v>43.12</v>
      </c>
      <c r="K39" s="16" t="n">
        <v>29.79</v>
      </c>
      <c r="L39" s="16" t="n">
        <v>16.76</v>
      </c>
    </row>
    <row r="40">
      <c r="A40" s="16" t="inlineStr">
        <is>
          <t>HRV</t>
        </is>
      </c>
      <c r="B40" s="16" t="inlineStr">
        <is>
          <t>Croatia</t>
        </is>
      </c>
      <c r="C40" s="16" t="n">
        <v>698.0700000000001</v>
      </c>
      <c r="D40" s="16" t="n">
        <v>151.38</v>
      </c>
      <c r="E40" s="16" t="n">
        <v>99.28</v>
      </c>
      <c r="F40" s="16" t="n">
        <v>71.34</v>
      </c>
      <c r="G40" s="16" t="n">
        <v>52.19</v>
      </c>
      <c r="H40" s="16" t="n">
        <v>40.75</v>
      </c>
      <c r="I40" s="16" t="n">
        <v>31.86</v>
      </c>
      <c r="J40" s="16" t="n">
        <v>23.69</v>
      </c>
      <c r="K40" s="16" t="n">
        <v>16.43</v>
      </c>
      <c r="L40" s="16" t="n">
        <v>8.390000000000001</v>
      </c>
    </row>
    <row r="41">
      <c r="A41" s="16" t="inlineStr">
        <is>
          <t>CUB</t>
        </is>
      </c>
      <c r="B41" s="16" t="inlineStr">
        <is>
          <t>Cuba</t>
        </is>
      </c>
      <c r="C41" s="16" t="n">
        <v>1607.05</v>
      </c>
      <c r="D41" s="16" t="n">
        <v>302.66</v>
      </c>
      <c r="E41" s="16" t="n">
        <v>137.53</v>
      </c>
      <c r="F41" s="16" t="n">
        <v>99.08</v>
      </c>
      <c r="G41" s="16" t="n">
        <v>84.29000000000001</v>
      </c>
      <c r="H41" s="16" t="n">
        <v>70.31</v>
      </c>
      <c r="I41" s="16" t="n">
        <v>56.75</v>
      </c>
      <c r="J41" s="16" t="n">
        <v>46.95</v>
      </c>
      <c r="K41" s="16" t="n">
        <v>36.74</v>
      </c>
      <c r="L41" s="16" t="n">
        <v>17.49</v>
      </c>
    </row>
    <row r="42">
      <c r="A42" s="16" t="inlineStr">
        <is>
          <t>CYP</t>
        </is>
      </c>
      <c r="B42" s="16" t="inlineStr">
        <is>
          <t>Cyprus</t>
        </is>
      </c>
      <c r="C42" s="16" t="n">
        <v>249.75</v>
      </c>
      <c r="D42" s="16" t="n">
        <v/>
      </c>
      <c r="E42" s="16" t="n">
        <v>214.62</v>
      </c>
      <c r="F42" s="16" t="n">
        <v/>
      </c>
      <c r="G42" s="16" t="n">
        <v/>
      </c>
      <c r="H42" s="16" t="n">
        <v>175.18</v>
      </c>
      <c r="I42" s="16" t="n">
        <v/>
      </c>
      <c r="J42" s="16" t="n">
        <v>173.85</v>
      </c>
      <c r="K42" s="16" t="n">
        <v/>
      </c>
      <c r="L42" s="16" t="n">
        <v>87.23</v>
      </c>
    </row>
    <row r="43">
      <c r="A43" s="16" t="inlineStr">
        <is>
          <t>CZE</t>
        </is>
      </c>
      <c r="B43" s="16" t="inlineStr">
        <is>
          <t>Czechia</t>
        </is>
      </c>
      <c r="C43" s="16" t="n">
        <v>3713.66</v>
      </c>
      <c r="D43" s="16" t="n">
        <v>2363.52</v>
      </c>
      <c r="E43" s="16" t="n">
        <v>607.1</v>
      </c>
      <c r="F43" s="16" t="n">
        <v>203.8</v>
      </c>
      <c r="G43" s="16" t="n">
        <v>146.85</v>
      </c>
      <c r="H43" s="16" t="n">
        <v>126.29</v>
      </c>
      <c r="I43" s="16" t="n">
        <v>101.36</v>
      </c>
      <c r="J43" s="16" t="n">
        <v>81.05</v>
      </c>
      <c r="K43" s="16" t="n">
        <v>70.62</v>
      </c>
      <c r="L43" s="16" t="n">
        <v>46.83</v>
      </c>
    </row>
    <row r="44">
      <c r="A44" s="16" t="inlineStr">
        <is>
          <t>DNK</t>
        </is>
      </c>
      <c r="B44" s="16" t="inlineStr">
        <is>
          <t>Denmark</t>
        </is>
      </c>
      <c r="C44" s="16" t="n">
        <v>4324.23</v>
      </c>
      <c r="D44" s="16" t="n">
        <v>811.6799999999999</v>
      </c>
      <c r="E44" s="16" t="n">
        <v>489.14</v>
      </c>
      <c r="F44" s="16" t="n">
        <v>172.21</v>
      </c>
      <c r="G44" s="16" t="n">
        <v>131.36</v>
      </c>
      <c r="H44" s="16" t="n">
        <v>103.35</v>
      </c>
      <c r="I44" s="16" t="n">
        <v>78.48999999999999</v>
      </c>
      <c r="J44" s="16" t="n">
        <v>66.31999999999999</v>
      </c>
      <c r="K44" s="16" t="n">
        <v>53.25</v>
      </c>
      <c r="L44" s="16" t="n">
        <v>39.07</v>
      </c>
    </row>
    <row r="45">
      <c r="A45" s="16" t="inlineStr">
        <is>
          <t>DJI</t>
        </is>
      </c>
      <c r="B45" s="16" t="inlineStr">
        <is>
          <t>Djibouti</t>
        </is>
      </c>
      <c r="C45" s="16" t="n">
        <v>787.92</v>
      </c>
      <c r="D45" s="16" t="n">
        <v>64.84999999999999</v>
      </c>
      <c r="E45" s="16" t="n">
        <v>59.51</v>
      </c>
      <c r="F45" s="16" t="n">
        <v>26.76</v>
      </c>
      <c r="G45" s="16" t="n">
        <v>26.38</v>
      </c>
      <c r="H45" s="16" t="n">
        <v>19.92</v>
      </c>
      <c r="I45" s="16" t="n">
        <v>18.61</v>
      </c>
      <c r="J45" s="16" t="n">
        <v>18.34</v>
      </c>
      <c r="K45" s="16" t="n">
        <v>13.84</v>
      </c>
      <c r="L45" s="16" t="n">
        <v>11.83</v>
      </c>
    </row>
    <row r="46">
      <c r="A46" s="16" t="inlineStr">
        <is>
          <t>DMA</t>
        </is>
      </c>
      <c r="B46" s="16" t="inlineStr">
        <is>
          <t>Dominica</t>
        </is>
      </c>
      <c r="C46" s="16" t="n">
        <v>377.52</v>
      </c>
      <c r="D46" s="16" t="n">
        <v>160.29</v>
      </c>
      <c r="E46" s="16" t="n">
        <v>159.43</v>
      </c>
      <c r="F46" s="16" t="n">
        <v>149.89</v>
      </c>
      <c r="G46" s="16" t="n">
        <v>111.42</v>
      </c>
      <c r="H46" s="16" t="n">
        <v>75.83</v>
      </c>
      <c r="I46" s="16" t="n">
        <v>43.91</v>
      </c>
      <c r="J46" s="16" t="n">
        <v>42.09</v>
      </c>
      <c r="K46" s="16" t="n">
        <v>41.94</v>
      </c>
      <c r="L46" s="16" t="n">
        <v>38.96</v>
      </c>
    </row>
    <row r="47">
      <c r="A47" s="16" t="inlineStr">
        <is>
          <t>DOM</t>
        </is>
      </c>
      <c r="B47" s="16" t="inlineStr">
        <is>
          <t>Dominican Republic (the)</t>
        </is>
      </c>
      <c r="C47" s="16" t="n">
        <v>2865.14</v>
      </c>
      <c r="D47" s="16" t="n">
        <v>469.36</v>
      </c>
      <c r="E47" s="16" t="n">
        <v>281.75</v>
      </c>
      <c r="F47" s="16" t="n">
        <v>194.63</v>
      </c>
      <c r="G47" s="16" t="n">
        <v>138.07</v>
      </c>
      <c r="H47" s="16" t="n">
        <v>103.79</v>
      </c>
      <c r="I47" s="16" t="n">
        <v>75.25</v>
      </c>
      <c r="J47" s="16" t="n">
        <v>56.38</v>
      </c>
      <c r="K47" s="16" t="n">
        <v>42.9</v>
      </c>
      <c r="L47" s="16" t="n">
        <v>28.03</v>
      </c>
    </row>
    <row r="48">
      <c r="A48" s="16" t="inlineStr">
        <is>
          <t>ECU</t>
        </is>
      </c>
      <c r="B48" s="16" t="inlineStr">
        <is>
          <t>Ecuador</t>
        </is>
      </c>
      <c r="C48" s="16" t="n">
        <v>567.05</v>
      </c>
      <c r="D48" s="16" t="n">
        <v>166.87</v>
      </c>
      <c r="E48" s="16" t="n">
        <v>122.98</v>
      </c>
      <c r="F48" s="16" t="n">
        <v>86.72</v>
      </c>
      <c r="G48" s="16" t="n">
        <v>58.47</v>
      </c>
      <c r="H48" s="16" t="n">
        <v>45.48</v>
      </c>
      <c r="I48" s="16" t="n">
        <v>32.07</v>
      </c>
      <c r="J48" s="16" t="n">
        <v>23.74</v>
      </c>
      <c r="K48" s="16" t="n">
        <v>14.41</v>
      </c>
      <c r="L48" s="16" t="n">
        <v>3.47</v>
      </c>
    </row>
    <row r="49">
      <c r="A49" s="16" t="inlineStr">
        <is>
          <t>EGY</t>
        </is>
      </c>
      <c r="B49" s="16" t="inlineStr">
        <is>
          <t>Egypt</t>
        </is>
      </c>
      <c r="C49" s="16" t="n">
        <v>50807.16</v>
      </c>
      <c r="D49" s="16" t="n">
        <v>16254.37</v>
      </c>
      <c r="E49" s="16" t="n">
        <v>4842.63</v>
      </c>
      <c r="F49" s="16" t="n">
        <v>2822.09</v>
      </c>
      <c r="G49" s="16" t="n">
        <v>2254.89</v>
      </c>
      <c r="H49" s="16" t="n">
        <v>1754.15</v>
      </c>
      <c r="I49" s="16" t="n">
        <v>1201.48</v>
      </c>
      <c r="J49" s="16" t="n">
        <v>400.92</v>
      </c>
      <c r="K49" s="16" t="n">
        <v>10.63</v>
      </c>
      <c r="L49" s="16" t="n">
        <v>1.12</v>
      </c>
    </row>
    <row r="50">
      <c r="A50" s="16" t="inlineStr">
        <is>
          <t>SLV</t>
        </is>
      </c>
      <c r="B50" s="16" t="inlineStr">
        <is>
          <t>El Salvador</t>
        </is>
      </c>
      <c r="C50" s="16" t="n">
        <v>2638.92</v>
      </c>
      <c r="D50" s="16" t="n">
        <v>657.6799999999999</v>
      </c>
      <c r="E50" s="16" t="n">
        <v>405.26</v>
      </c>
      <c r="F50" s="16" t="n">
        <v>301.91</v>
      </c>
      <c r="G50" s="16" t="n">
        <v>248.49</v>
      </c>
      <c r="H50" s="16" t="n">
        <v>189.53</v>
      </c>
      <c r="I50" s="16" t="n">
        <v>146.39</v>
      </c>
      <c r="J50" s="16" t="n">
        <v>113.24</v>
      </c>
      <c r="K50" s="16" t="n">
        <v>91.17</v>
      </c>
      <c r="L50" s="16" t="n">
        <v>57.23</v>
      </c>
    </row>
    <row r="51">
      <c r="A51" s="16" t="inlineStr">
        <is>
          <t>GNQ</t>
        </is>
      </c>
      <c r="B51" s="16" t="inlineStr">
        <is>
          <t>Equatorial Guinea</t>
        </is>
      </c>
      <c r="C51" s="16" t="n">
        <v>531.98</v>
      </c>
      <c r="D51" s="16" t="n">
        <v>75.51000000000001</v>
      </c>
      <c r="E51" s="16" t="n">
        <v>61.85</v>
      </c>
      <c r="F51" s="16" t="n">
        <v>53.38</v>
      </c>
      <c r="G51" s="16" t="n">
        <v>46.61</v>
      </c>
      <c r="H51" s="16" t="n">
        <v>40.7</v>
      </c>
      <c r="I51" s="16" t="n">
        <v>34.33</v>
      </c>
      <c r="J51" s="16" t="n">
        <v>28.06</v>
      </c>
      <c r="K51" s="16" t="n">
        <v>23.33</v>
      </c>
      <c r="L51" s="16" t="n">
        <v>15.99</v>
      </c>
    </row>
    <row r="52">
      <c r="A52" s="16" t="inlineStr">
        <is>
          <t>ERI</t>
        </is>
      </c>
      <c r="B52" s="16" t="inlineStr">
        <is>
          <t>Eritrea</t>
        </is>
      </c>
      <c r="C52" s="16" t="n">
        <v>507.52</v>
      </c>
      <c r="D52" s="16" t="n">
        <v>137.38</v>
      </c>
      <c r="E52" s="16" t="n">
        <v>104.81</v>
      </c>
      <c r="F52" s="16" t="n">
        <v>84.62</v>
      </c>
      <c r="G52" s="16" t="n">
        <v>63.52</v>
      </c>
      <c r="H52" s="16" t="n">
        <v>49.87</v>
      </c>
      <c r="I52" s="16" t="n">
        <v>28.78</v>
      </c>
      <c r="J52" s="16" t="n">
        <v>23.91</v>
      </c>
      <c r="K52" s="16" t="n">
        <v>12.3</v>
      </c>
      <c r="L52" s="16" t="n">
        <v>5.58</v>
      </c>
    </row>
    <row r="53">
      <c r="A53" s="16" t="inlineStr">
        <is>
          <t>EST</t>
        </is>
      </c>
      <c r="B53" s="16" t="inlineStr">
        <is>
          <t>Estonia</t>
        </is>
      </c>
      <c r="C53" s="16" t="n">
        <v>1111.02</v>
      </c>
      <c r="D53" s="16" t="n">
        <v>137.51</v>
      </c>
      <c r="E53" s="16" t="n">
        <v>33.66</v>
      </c>
      <c r="F53" s="16" t="n">
        <v>14.02</v>
      </c>
      <c r="G53" s="16" t="n">
        <v>9.34</v>
      </c>
      <c r="H53" s="16" t="n">
        <v>7</v>
      </c>
      <c r="I53" s="16" t="n">
        <v>5.57</v>
      </c>
      <c r="J53" s="16" t="n">
        <v>4.61</v>
      </c>
      <c r="K53" s="16" t="n">
        <v>3.55</v>
      </c>
      <c r="L53" s="16" t="n">
        <v>1.48</v>
      </c>
    </row>
    <row r="54">
      <c r="A54" s="16" t="inlineStr">
        <is>
          <t>SWZ</t>
        </is>
      </c>
      <c r="B54" s="16" t="inlineStr">
        <is>
          <t>Eswatini</t>
        </is>
      </c>
      <c r="C54" s="16" t="n">
        <v>677.22</v>
      </c>
      <c r="D54" s="16" t="n">
        <v>148.27</v>
      </c>
      <c r="E54" s="16" t="n">
        <v>95.75</v>
      </c>
      <c r="F54" s="16" t="n">
        <v>73.09999999999999</v>
      </c>
      <c r="G54" s="16" t="n">
        <v>67</v>
      </c>
      <c r="H54" s="16" t="n">
        <v>60.12</v>
      </c>
      <c r="I54" s="16" t="n">
        <v>50.66</v>
      </c>
      <c r="J54" s="16" t="n">
        <v>38.22</v>
      </c>
      <c r="K54" s="16" t="n">
        <v>28.92</v>
      </c>
      <c r="L54" s="16" t="n">
        <v>21.64</v>
      </c>
    </row>
    <row r="55">
      <c r="A55" s="16" t="inlineStr">
        <is>
          <t>ETH</t>
        </is>
      </c>
      <c r="B55" s="16" t="inlineStr">
        <is>
          <t>Ethiopia</t>
        </is>
      </c>
      <c r="C55" s="16" t="n">
        <v>797.75</v>
      </c>
      <c r="D55" s="16" t="n">
        <v>248.88</v>
      </c>
      <c r="E55" s="16" t="n">
        <v>192.66</v>
      </c>
      <c r="F55" s="16" t="n">
        <v>161.7</v>
      </c>
      <c r="G55" s="16" t="n">
        <v>153.17</v>
      </c>
      <c r="H55" s="16" t="n">
        <v>124.09</v>
      </c>
      <c r="I55" s="16" t="n">
        <v>89.31</v>
      </c>
      <c r="J55" s="16" t="n">
        <v>39.66</v>
      </c>
      <c r="K55" s="16" t="n">
        <v>22.77</v>
      </c>
      <c r="L55" s="16" t="n">
        <v>12.93</v>
      </c>
    </row>
    <row r="56">
      <c r="A56" s="16" t="inlineStr">
        <is>
          <t>FRO</t>
        </is>
      </c>
      <c r="B56" s="16" t="inlineStr">
        <is>
          <t>Faroe Islands (the)</t>
        </is>
      </c>
      <c r="C56" s="16" t="n">
        <v>120.32</v>
      </c>
      <c r="D56" s="16" t="n">
        <v>52.59</v>
      </c>
      <c r="E56" s="16" t="n">
        <v>41</v>
      </c>
      <c r="F56" s="16" t="n">
        <v>24.57</v>
      </c>
      <c r="G56" s="16" t="n">
        <v>17.68</v>
      </c>
      <c r="H56" s="16" t="n">
        <v>14.77</v>
      </c>
      <c r="I56" s="16" t="n">
        <v>13.1</v>
      </c>
      <c r="J56" s="16" t="n">
        <v>12.14</v>
      </c>
      <c r="K56" s="16" t="n">
        <v>4.93</v>
      </c>
      <c r="L56" s="16" t="n">
        <v>3.27</v>
      </c>
    </row>
    <row r="57">
      <c r="A57" s="16" t="inlineStr">
        <is>
          <t>FJI</t>
        </is>
      </c>
      <c r="B57" s="16" t="inlineStr">
        <is>
          <t>Fiji</t>
        </is>
      </c>
      <c r="C57" s="16" t="n">
        <v>169.3</v>
      </c>
      <c r="D57" s="16" t="n">
        <v>43.28</v>
      </c>
      <c r="E57" s="16" t="n">
        <v>32.54</v>
      </c>
      <c r="F57" s="16" t="n">
        <v>29.2</v>
      </c>
      <c r="G57" s="16" t="n">
        <v>23.04</v>
      </c>
      <c r="H57" s="16" t="n">
        <v>21.87</v>
      </c>
      <c r="I57" s="16" t="n">
        <v>20.57</v>
      </c>
      <c r="J57" s="16" t="n">
        <v>19.4</v>
      </c>
      <c r="K57" s="16" t="n">
        <v>18.21</v>
      </c>
      <c r="L57" s="16" t="n">
        <v>9.699999999999999</v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151.69</v>
      </c>
      <c r="D58" s="16" t="n">
        <v>57.11</v>
      </c>
      <c r="E58" s="16" t="n">
        <v>38.11</v>
      </c>
      <c r="F58" s="16" t="n">
        <v>31.72</v>
      </c>
      <c r="G58" s="16" t="n">
        <v>27.07</v>
      </c>
      <c r="H58" s="16" t="n">
        <v>15.68</v>
      </c>
      <c r="I58" s="16" t="n">
        <v>14.29</v>
      </c>
      <c r="J58" s="16" t="n">
        <v>12.58</v>
      </c>
      <c r="K58" s="16" t="n">
        <v>7.94</v>
      </c>
      <c r="L58" s="16" t="n">
        <v>2.84</v>
      </c>
    </row>
    <row r="59">
      <c r="A59" s="16" t="inlineStr">
        <is>
          <t>FRA</t>
        </is>
      </c>
      <c r="B59" s="16" t="inlineStr">
        <is>
          <t>France</t>
        </is>
      </c>
      <c r="C59" s="16" t="n">
        <v>873.98</v>
      </c>
      <c r="D59" s="16" t="n">
        <v>230.81</v>
      </c>
      <c r="E59" s="16" t="n">
        <v>169.99</v>
      </c>
      <c r="F59" s="16" t="n">
        <v>126.49</v>
      </c>
      <c r="G59" s="16" t="n">
        <v>98.97</v>
      </c>
      <c r="H59" s="16" t="n">
        <v>75.51000000000001</v>
      </c>
      <c r="I59" s="16" t="n">
        <v>64.70999999999999</v>
      </c>
      <c r="J59" s="16" t="n">
        <v>50.98</v>
      </c>
      <c r="K59" s="16" t="n">
        <v>41.91</v>
      </c>
      <c r="L59" s="16" t="n">
        <v>28.14</v>
      </c>
    </row>
    <row r="60">
      <c r="A60" s="16" t="inlineStr">
        <is>
          <t>GUF</t>
        </is>
      </c>
      <c r="B60" s="16" t="inlineStr">
        <is>
          <t>French Guiana</t>
        </is>
      </c>
      <c r="C60" s="16" t="n">
        <v>560.63</v>
      </c>
      <c r="D60" s="16" t="n">
        <v>21.45</v>
      </c>
      <c r="E60" s="16" t="n">
        <v>14.88</v>
      </c>
      <c r="F60" s="16" t="n">
        <v>6.3</v>
      </c>
      <c r="G60" s="16" t="n">
        <v>3.68</v>
      </c>
      <c r="H60" s="16" t="n">
        <v>3.13</v>
      </c>
      <c r="I60" s="16" t="n">
        <v>1.94</v>
      </c>
      <c r="J60" s="16" t="n">
        <v>0.9399999999999999</v>
      </c>
      <c r="K60" s="16" t="n">
        <v>0.25</v>
      </c>
      <c r="L60" s="16" t="n">
        <v>0.07000000000000001</v>
      </c>
    </row>
    <row r="61">
      <c r="A61" s="16" t="inlineStr">
        <is>
          <t>GAB</t>
        </is>
      </c>
      <c r="B61" s="16" t="inlineStr">
        <is>
          <t>Gabon</t>
        </is>
      </c>
      <c r="C61" s="16" t="n">
        <v>109.2</v>
      </c>
      <c r="D61" s="16" t="n">
        <v>17.89</v>
      </c>
      <c r="E61" s="16" t="n">
        <v>8.529999999999999</v>
      </c>
      <c r="F61" s="16" t="n">
        <v>6.17</v>
      </c>
      <c r="G61" s="16" t="n">
        <v>4.96</v>
      </c>
      <c r="H61" s="16" t="n">
        <v>3.64</v>
      </c>
      <c r="I61" s="16" t="n">
        <v>2.58</v>
      </c>
      <c r="J61" s="16" t="n">
        <v>2.33</v>
      </c>
      <c r="K61" s="16" t="n">
        <v>2.05</v>
      </c>
      <c r="L61" s="16" t="n">
        <v>1.5</v>
      </c>
    </row>
    <row r="62">
      <c r="A62" s="16" t="inlineStr">
        <is>
          <t>GMB</t>
        </is>
      </c>
      <c r="B62" s="16" t="inlineStr">
        <is>
          <t>Gambia (the)</t>
        </is>
      </c>
      <c r="C62" s="16" t="n">
        <v>2666.12</v>
      </c>
      <c r="D62" s="16" t="n">
        <v>269.1</v>
      </c>
      <c r="E62" s="16" t="n">
        <v>164.89</v>
      </c>
      <c r="F62" s="16" t="n">
        <v>117.66</v>
      </c>
      <c r="G62" s="16" t="n">
        <v>103.81</v>
      </c>
      <c r="H62" s="16" t="n">
        <v>92.54000000000001</v>
      </c>
      <c r="I62" s="16" t="n">
        <v>85.86</v>
      </c>
      <c r="J62" s="16" t="n">
        <v>74.8</v>
      </c>
      <c r="K62" s="16" t="n">
        <v>61.95</v>
      </c>
      <c r="L62" s="16" t="n">
        <v>33.57</v>
      </c>
    </row>
    <row r="63">
      <c r="A63" s="16" t="inlineStr">
        <is>
          <t>GEO</t>
        </is>
      </c>
      <c r="B63" s="16" t="inlineStr">
        <is>
          <t>Georgia</t>
        </is>
      </c>
      <c r="C63" s="16" t="n">
        <v>505.5</v>
      </c>
      <c r="D63" s="16" t="n">
        <v>95.20999999999999</v>
      </c>
      <c r="E63" s="16" t="n">
        <v>60.02</v>
      </c>
      <c r="F63" s="16" t="n">
        <v>48.07</v>
      </c>
      <c r="G63" s="16" t="n">
        <v>37.78</v>
      </c>
      <c r="H63" s="16" t="n">
        <v>31.4</v>
      </c>
      <c r="I63" s="16" t="n">
        <v>22.62</v>
      </c>
      <c r="J63" s="16" t="n">
        <v>17.07</v>
      </c>
      <c r="K63" s="16" t="n">
        <v>9.5</v>
      </c>
      <c r="L63" s="16" t="n">
        <v>3.3</v>
      </c>
    </row>
    <row r="64">
      <c r="A64" s="16" t="inlineStr">
        <is>
          <t>DEU</t>
        </is>
      </c>
      <c r="B64" s="16" t="inlineStr">
        <is>
          <t>Germany</t>
        </is>
      </c>
      <c r="C64" s="16" t="n">
        <v>2378.05</v>
      </c>
      <c r="D64" s="16" t="n">
        <v>1107.26</v>
      </c>
      <c r="E64" s="16" t="n">
        <v>597.61</v>
      </c>
      <c r="F64" s="16" t="n">
        <v>342.12</v>
      </c>
      <c r="G64" s="16" t="n">
        <v>224.84</v>
      </c>
      <c r="H64" s="16" t="n">
        <v>165.81</v>
      </c>
      <c r="I64" s="16" t="n">
        <v>130</v>
      </c>
      <c r="J64" s="16" t="n">
        <v>108.73</v>
      </c>
      <c r="K64" s="16" t="n">
        <v>89.02</v>
      </c>
      <c r="L64" s="16" t="n">
        <v>56.96</v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2112.25</v>
      </c>
      <c r="D65" s="16" t="n">
        <v>376.27</v>
      </c>
      <c r="E65" s="16" t="n">
        <v>248.19</v>
      </c>
      <c r="F65" s="16" t="n">
        <v>180.7</v>
      </c>
      <c r="G65" s="16" t="n">
        <v>140.37</v>
      </c>
      <c r="H65" s="16" t="n">
        <v>117.71</v>
      </c>
      <c r="I65" s="16" t="n">
        <v>94.69</v>
      </c>
      <c r="J65" s="16" t="n">
        <v>70.2</v>
      </c>
      <c r="K65" s="16" t="n">
        <v>54.96</v>
      </c>
      <c r="L65" s="16" t="n">
        <v>24.56</v>
      </c>
    </row>
    <row r="66">
      <c r="A66" s="16" t="inlineStr">
        <is>
          <t>GRC</t>
        </is>
      </c>
      <c r="B66" s="16" t="inlineStr">
        <is>
          <t>Greece</t>
        </is>
      </c>
      <c r="C66" s="16" t="n">
        <v>246.17</v>
      </c>
      <c r="D66" s="16" t="n">
        <v>82.69</v>
      </c>
      <c r="E66" s="16" t="n">
        <v>74.77</v>
      </c>
      <c r="F66" s="16" t="n">
        <v>55.84</v>
      </c>
      <c r="G66" s="16" t="n">
        <v>51.04</v>
      </c>
      <c r="H66" s="16" t="n">
        <v>46.88</v>
      </c>
      <c r="I66" s="16" t="n">
        <v>39.92</v>
      </c>
      <c r="J66" s="16" t="n">
        <v>34.92</v>
      </c>
      <c r="K66" s="16" t="n">
        <v>33.42</v>
      </c>
      <c r="L66" s="16" t="n">
        <v>28.07</v>
      </c>
    </row>
    <row r="67">
      <c r="A67" s="16" t="inlineStr">
        <is>
          <t>GRD</t>
        </is>
      </c>
      <c r="B67" s="16" t="inlineStr">
        <is>
          <t>Grenada</t>
        </is>
      </c>
      <c r="C67" s="16" t="n">
        <v>439.61</v>
      </c>
      <c r="D67" s="16" t="n">
        <v>331.35</v>
      </c>
      <c r="E67" s="16" t="n">
        <v/>
      </c>
      <c r="F67" s="16" t="n">
        <v>255.68</v>
      </c>
      <c r="G67" s="16" t="n">
        <v/>
      </c>
      <c r="H67" s="16" t="n">
        <v>190.3</v>
      </c>
      <c r="I67" s="16" t="n">
        <v>176.24</v>
      </c>
      <c r="J67" s="16" t="n">
        <v/>
      </c>
      <c r="K67" s="16" t="n">
        <v>169.36</v>
      </c>
      <c r="L67" s="16" t="n">
        <v>105.35</v>
      </c>
    </row>
    <row r="68">
      <c r="A68" s="16" t="inlineStr">
        <is>
          <t>GLP</t>
        </is>
      </c>
      <c r="B68" s="16" t="inlineStr">
        <is>
          <t>Guadeloupe</t>
        </is>
      </c>
      <c r="C68" s="16" t="n">
        <v>863.45</v>
      </c>
      <c r="D68" s="16" t="n">
        <v>407.98</v>
      </c>
      <c r="E68" s="16" t="n">
        <v>311.03</v>
      </c>
      <c r="F68" s="16" t="n">
        <v>261.79</v>
      </c>
      <c r="G68" s="16" t="n">
        <v>211.02</v>
      </c>
      <c r="H68" s="16" t="n">
        <v>180.93</v>
      </c>
      <c r="I68" s="16" t="n">
        <v>147.42</v>
      </c>
      <c r="J68" s="16" t="n">
        <v>115.45</v>
      </c>
      <c r="K68" s="16" t="n">
        <v>93.73</v>
      </c>
      <c r="L68" s="16" t="n">
        <v>52.69</v>
      </c>
    </row>
    <row r="69">
      <c r="A69" s="16" t="inlineStr">
        <is>
          <t>GTM</t>
        </is>
      </c>
      <c r="B69" s="16" t="inlineStr">
        <is>
          <t>Guatemala</t>
        </is>
      </c>
      <c r="C69" s="16" t="n">
        <v>4394.75</v>
      </c>
      <c r="D69" s="16" t="n">
        <v>1073.03</v>
      </c>
      <c r="E69" s="16" t="n">
        <v>615.97</v>
      </c>
      <c r="F69" s="16" t="n">
        <v>409.57</v>
      </c>
      <c r="G69" s="16" t="n">
        <v>294.26</v>
      </c>
      <c r="H69" s="16" t="n">
        <v>224.14</v>
      </c>
      <c r="I69" s="16" t="n">
        <v>177.29</v>
      </c>
      <c r="J69" s="16" t="n">
        <v>138.25</v>
      </c>
      <c r="K69" s="16" t="n">
        <v>99.45</v>
      </c>
      <c r="L69" s="16" t="n">
        <v>31.03</v>
      </c>
    </row>
    <row r="70">
      <c r="A70" s="16" t="inlineStr">
        <is>
          <t>GIN</t>
        </is>
      </c>
      <c r="B70" s="16" t="inlineStr">
        <is>
          <t>Guinea</t>
        </is>
      </c>
      <c r="C70" s="16" t="n">
        <v>442.22</v>
      </c>
      <c r="D70" s="16" t="n">
        <v>65.31999999999999</v>
      </c>
      <c r="E70" s="16" t="n">
        <v>60.53</v>
      </c>
      <c r="F70" s="16" t="n">
        <v>51.56</v>
      </c>
      <c r="G70" s="16" t="n">
        <v>43.28</v>
      </c>
      <c r="H70" s="16" t="n">
        <v>39.8</v>
      </c>
      <c r="I70" s="16" t="n">
        <v>35.09</v>
      </c>
      <c r="J70" s="16" t="n">
        <v>32.69</v>
      </c>
      <c r="K70" s="16" t="n">
        <v>26.3</v>
      </c>
      <c r="L70" s="16" t="n">
        <v>20.11</v>
      </c>
    </row>
    <row r="71">
      <c r="A71" s="16" t="inlineStr">
        <is>
          <t>GNB</t>
        </is>
      </c>
      <c r="B71" s="16" t="inlineStr">
        <is>
          <t>Guinea-Bissau</t>
        </is>
      </c>
      <c r="C71" s="16" t="n">
        <v>665.21</v>
      </c>
      <c r="D71" s="16" t="n">
        <v>85.17</v>
      </c>
      <c r="E71" s="16" t="n">
        <v>60.1</v>
      </c>
      <c r="F71" s="16" t="n">
        <v>48.02</v>
      </c>
      <c r="G71" s="16" t="n">
        <v>41.03</v>
      </c>
      <c r="H71" s="16" t="n">
        <v>35.2</v>
      </c>
      <c r="I71" s="16" t="n">
        <v>29.91</v>
      </c>
      <c r="J71" s="16" t="n">
        <v>24.72</v>
      </c>
      <c r="K71" s="16" t="n">
        <v>19.54</v>
      </c>
      <c r="L71" s="16" t="n">
        <v>10.75</v>
      </c>
    </row>
    <row r="72">
      <c r="A72" s="16" t="inlineStr">
        <is>
          <t>GUY</t>
        </is>
      </c>
      <c r="B72" s="16" t="inlineStr">
        <is>
          <t>Guyana</t>
        </is>
      </c>
      <c r="C72" s="16" t="n">
        <v>1232.64</v>
      </c>
      <c r="D72" s="16" t="n">
        <v>435.93</v>
      </c>
      <c r="E72" s="16" t="n">
        <v>260.2</v>
      </c>
      <c r="F72" s="16" t="n">
        <v>121.12</v>
      </c>
      <c r="G72" s="16" t="n">
        <v>68.11</v>
      </c>
      <c r="H72" s="16" t="n">
        <v>26.25</v>
      </c>
      <c r="I72" s="16" t="n">
        <v>5.42</v>
      </c>
      <c r="J72" s="16" t="n">
        <v>1.7</v>
      </c>
      <c r="K72" s="16" t="n">
        <v>0.65</v>
      </c>
      <c r="L72" s="16" t="n">
        <v>0.11</v>
      </c>
    </row>
    <row r="73">
      <c r="A73" s="16" t="inlineStr">
        <is>
          <t>HTI</t>
        </is>
      </c>
      <c r="B73" s="16" t="inlineStr">
        <is>
          <t>Haiti</t>
        </is>
      </c>
      <c r="C73" s="16" t="n">
        <v>3242.23</v>
      </c>
      <c r="D73" s="16" t="n">
        <v>693.3</v>
      </c>
      <c r="E73" s="16" t="n">
        <v>543.33</v>
      </c>
      <c r="F73" s="16" t="n">
        <v>469.25</v>
      </c>
      <c r="G73" s="16" t="n">
        <v>442.82</v>
      </c>
      <c r="H73" s="16" t="n">
        <v>356.83</v>
      </c>
      <c r="I73" s="16" t="n">
        <v>338.96</v>
      </c>
      <c r="J73" s="16" t="n">
        <v>295.99</v>
      </c>
      <c r="K73" s="16" t="n">
        <v>253.52</v>
      </c>
      <c r="L73" s="16" t="n">
        <v>223.61</v>
      </c>
    </row>
    <row r="74">
      <c r="A74" s="16" t="inlineStr">
        <is>
          <t>HND</t>
        </is>
      </c>
      <c r="B74" s="16" t="inlineStr">
        <is>
          <t>Honduras</t>
        </is>
      </c>
      <c r="C74" s="16" t="n">
        <v>507.17</v>
      </c>
      <c r="D74" s="16" t="n">
        <v>149.12</v>
      </c>
      <c r="E74" s="16" t="n">
        <v>124.22</v>
      </c>
      <c r="F74" s="16" t="n">
        <v>104.06</v>
      </c>
      <c r="G74" s="16" t="n">
        <v>88.41</v>
      </c>
      <c r="H74" s="16" t="n">
        <v>72.09999999999999</v>
      </c>
      <c r="I74" s="16" t="n">
        <v>59.83</v>
      </c>
      <c r="J74" s="16" t="n">
        <v>47.75</v>
      </c>
      <c r="K74" s="16" t="n">
        <v>37.94</v>
      </c>
      <c r="L74" s="16" t="n">
        <v>12.12</v>
      </c>
    </row>
    <row r="75">
      <c r="A75" s="16" t="inlineStr">
        <is>
          <t>HKG</t>
        </is>
      </c>
      <c r="B75" s="16" t="inlineStr">
        <is>
          <t>Hong Kong</t>
        </is>
      </c>
      <c r="C75" s="16" t="n">
        <v>52399.55</v>
      </c>
      <c r="D75" s="16" t="n">
        <v>41031.12</v>
      </c>
      <c r="E75" s="16" t="n">
        <v>28467.75</v>
      </c>
      <c r="F75" s="16" t="n">
        <v>19125.01</v>
      </c>
      <c r="G75" s="16" t="n">
        <v>17599.17</v>
      </c>
      <c r="H75" s="16" t="n">
        <v>6599.56</v>
      </c>
      <c r="I75" s="16" t="n">
        <v>5023.36</v>
      </c>
      <c r="J75" s="16" t="n">
        <v>4620.55</v>
      </c>
      <c r="K75" s="16" t="n">
        <v>3445.49</v>
      </c>
      <c r="L75" s="16" t="n">
        <v>1271.5</v>
      </c>
    </row>
    <row r="76">
      <c r="A76" s="16" t="inlineStr">
        <is>
          <t>HUN</t>
        </is>
      </c>
      <c r="B76" s="16" t="inlineStr">
        <is>
          <t>Hungary</t>
        </is>
      </c>
      <c r="C76" s="16" t="n">
        <v>481.77</v>
      </c>
      <c r="D76" s="16" t="n">
        <v>142.14</v>
      </c>
      <c r="E76" s="16" t="n">
        <v>98.79000000000001</v>
      </c>
      <c r="F76" s="16" t="n">
        <v>73.67</v>
      </c>
      <c r="G76" s="16" t="n">
        <v>64.98999999999999</v>
      </c>
      <c r="H76" s="16" t="n">
        <v>56.14</v>
      </c>
      <c r="I76" s="16" t="n">
        <v>49.84</v>
      </c>
      <c r="J76" s="16" t="n">
        <v>45.34</v>
      </c>
      <c r="K76" s="16" t="n">
        <v>38.65</v>
      </c>
      <c r="L76" s="16" t="n">
        <v>29.41</v>
      </c>
    </row>
    <row r="77">
      <c r="A77" s="16" t="inlineStr">
        <is>
          <t>ISL</t>
        </is>
      </c>
      <c r="B77" s="16" t="inlineStr">
        <is>
          <t>Iceland</t>
        </is>
      </c>
      <c r="C77" s="16" t="n">
        <v>251.4</v>
      </c>
      <c r="D77" s="16" t="n">
        <v>18.37</v>
      </c>
      <c r="E77" s="16" t="n">
        <v>3.92</v>
      </c>
      <c r="F77" s="16" t="n">
        <v>1.49</v>
      </c>
      <c r="G77" s="16" t="n">
        <v>0.95</v>
      </c>
      <c r="H77" s="16" t="n">
        <v>0.51</v>
      </c>
      <c r="I77" s="16" t="n">
        <v>0.35</v>
      </c>
      <c r="J77" s="16" t="n">
        <v>0.29</v>
      </c>
      <c r="K77" s="16" t="n">
        <v>0.2</v>
      </c>
      <c r="L77" s="16" t="n">
        <v>0.07000000000000001</v>
      </c>
    </row>
    <row r="78">
      <c r="A78" s="16" t="inlineStr">
        <is>
          <t>IND</t>
        </is>
      </c>
      <c r="B78" s="16" t="inlineStr">
        <is>
          <t>India</t>
        </is>
      </c>
      <c r="C78" s="16" t="n">
        <v>2132.36</v>
      </c>
      <c r="D78" s="16" t="n">
        <v>947.4400000000001</v>
      </c>
      <c r="E78" s="16" t="n">
        <v>652.45</v>
      </c>
      <c r="F78" s="16" t="n">
        <v>478.66</v>
      </c>
      <c r="G78" s="16" t="n">
        <v>376.6</v>
      </c>
      <c r="H78" s="16" t="n">
        <v>312.7</v>
      </c>
      <c r="I78" s="16" t="n">
        <v>261.44</v>
      </c>
      <c r="J78" s="16" t="n">
        <v>212.71</v>
      </c>
      <c r="K78" s="16" t="n">
        <v>160.95</v>
      </c>
      <c r="L78" s="16" t="n">
        <v>54.82</v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7011.52</v>
      </c>
      <c r="D79" s="16" t="n">
        <v>1475</v>
      </c>
      <c r="E79" s="16" t="n">
        <v>781.96</v>
      </c>
      <c r="F79" s="16" t="n">
        <v>474.83</v>
      </c>
      <c r="G79" s="16" t="n">
        <v>204.75</v>
      </c>
      <c r="H79" s="16" t="n">
        <v>120.27</v>
      </c>
      <c r="I79" s="16" t="n">
        <v>82.59999999999999</v>
      </c>
      <c r="J79" s="16" t="n">
        <v>58.76</v>
      </c>
      <c r="K79" s="16" t="n">
        <v>36.69</v>
      </c>
      <c r="L79" s="16" t="n">
        <v>10.2</v>
      </c>
    </row>
    <row r="80">
      <c r="A80" s="16" t="inlineStr">
        <is>
          <t>IRN</t>
        </is>
      </c>
      <c r="B80" s="16" t="inlineStr">
        <is>
          <t>Iran (Islamic Republic of)</t>
        </is>
      </c>
      <c r="C80" s="16" t="n">
        <v>1110.45</v>
      </c>
      <c r="D80" s="16" t="n">
        <v>200.27</v>
      </c>
      <c r="E80" s="16" t="n">
        <v>117.75</v>
      </c>
      <c r="F80" s="16" t="n">
        <v>82.26000000000001</v>
      </c>
      <c r="G80" s="16" t="n">
        <v>60.17</v>
      </c>
      <c r="H80" s="16" t="n">
        <v>44.02</v>
      </c>
      <c r="I80" s="16" t="n">
        <v>33.29</v>
      </c>
      <c r="J80" s="16" t="n">
        <v>22.68</v>
      </c>
      <c r="K80" s="16" t="n">
        <v>15.73</v>
      </c>
      <c r="L80" s="16" t="n">
        <v>6.03</v>
      </c>
    </row>
    <row r="81">
      <c r="A81" s="16" t="inlineStr">
        <is>
          <t>IRQ</t>
        </is>
      </c>
      <c r="B81" s="16" t="inlineStr">
        <is>
          <t>Iraq</t>
        </is>
      </c>
      <c r="C81" s="16" t="n">
        <v>1503.5</v>
      </c>
      <c r="D81" s="16" t="n">
        <v>418.93</v>
      </c>
      <c r="E81" s="16" t="n">
        <v>264.29</v>
      </c>
      <c r="F81" s="16" t="n">
        <v>197.68</v>
      </c>
      <c r="G81" s="16" t="n">
        <v>134.82</v>
      </c>
      <c r="H81" s="16" t="n">
        <v>107.89</v>
      </c>
      <c r="I81" s="16" t="n">
        <v>80.76000000000001</v>
      </c>
      <c r="J81" s="16" t="n">
        <v>55.09</v>
      </c>
      <c r="K81" s="16" t="n">
        <v>30.14</v>
      </c>
      <c r="L81" s="16" t="n">
        <v>4.17</v>
      </c>
    </row>
    <row r="82">
      <c r="A82" s="16" t="inlineStr">
        <is>
          <t>IRL</t>
        </is>
      </c>
      <c r="B82" s="16" t="inlineStr">
        <is>
          <t>Ireland</t>
        </is>
      </c>
      <c r="C82" s="16" t="n">
        <v>531.48</v>
      </c>
      <c r="D82" s="16" t="n">
        <v>104.82</v>
      </c>
      <c r="E82" s="16" t="n">
        <v>78.18000000000001</v>
      </c>
      <c r="F82" s="16" t="n">
        <v>70.45</v>
      </c>
      <c r="G82" s="16" t="n">
        <v>59.93</v>
      </c>
      <c r="H82" s="16" t="n">
        <v>50.38</v>
      </c>
      <c r="I82" s="16" t="n">
        <v>46.57</v>
      </c>
      <c r="J82" s="16" t="n">
        <v>41.05</v>
      </c>
      <c r="K82" s="16" t="n">
        <v>37.6</v>
      </c>
      <c r="L82" s="16" t="n">
        <v>27.26</v>
      </c>
    </row>
    <row r="83">
      <c r="A83" s="16" t="inlineStr">
        <is>
          <t>IMN</t>
        </is>
      </c>
      <c r="B83" s="16" t="inlineStr">
        <is>
          <t>Isle of Man</t>
        </is>
      </c>
      <c r="C83" s="16" t="n">
        <v>2440.68</v>
      </c>
      <c r="D83" s="16" t="n">
        <v>1135.62</v>
      </c>
      <c r="E83" s="16" t="n">
        <v>665.41</v>
      </c>
      <c r="F83" s="16" t="n">
        <v>201.51</v>
      </c>
      <c r="G83" s="16" t="n">
        <v>101.94</v>
      </c>
      <c r="H83" s="16" t="n">
        <v>53.08</v>
      </c>
      <c r="I83" s="16" t="n">
        <v>48.5</v>
      </c>
      <c r="J83" s="16" t="n">
        <v>44.83</v>
      </c>
      <c r="K83" s="16" t="n">
        <v>42.88</v>
      </c>
      <c r="L83" s="16" t="n">
        <v>31.16</v>
      </c>
    </row>
    <row r="84">
      <c r="A84" s="16" t="inlineStr">
        <is>
          <t>ISR</t>
        </is>
      </c>
      <c r="B84" s="16" t="inlineStr">
        <is>
          <t>Israel</t>
        </is>
      </c>
      <c r="C84" s="16" t="n">
        <v>8184.72</v>
      </c>
      <c r="D84" s="16" t="n">
        <v>2056.44</v>
      </c>
      <c r="E84" s="16" t="n">
        <v/>
      </c>
      <c r="F84" s="16" t="n">
        <v>1947.09</v>
      </c>
      <c r="G84" s="16" t="n">
        <v/>
      </c>
      <c r="H84" s="16" t="n">
        <v>1145.77</v>
      </c>
      <c r="I84" s="16" t="n">
        <v>427.4</v>
      </c>
      <c r="J84" s="16" t="n">
        <v/>
      </c>
      <c r="K84" s="16" t="n">
        <v>86.58</v>
      </c>
      <c r="L84" s="16" t="n">
        <v>36.04</v>
      </c>
    </row>
    <row r="85">
      <c r="A85" s="16" t="inlineStr">
        <is>
          <t>ITA</t>
        </is>
      </c>
      <c r="B85" s="16" t="inlineStr">
        <is>
          <t>Italy</t>
        </is>
      </c>
      <c r="C85" s="16" t="n">
        <v>1004.9</v>
      </c>
      <c r="D85" s="16" t="n">
        <v>364.71</v>
      </c>
      <c r="E85" s="16" t="n">
        <v>288.95</v>
      </c>
      <c r="F85" s="16" t="n">
        <v>236.59</v>
      </c>
      <c r="G85" s="16" t="n">
        <v>187.17</v>
      </c>
      <c r="H85" s="16" t="n">
        <v>157.57</v>
      </c>
      <c r="I85" s="16" t="n">
        <v>134.09</v>
      </c>
      <c r="J85" s="16" t="n">
        <v>100.7</v>
      </c>
      <c r="K85" s="16" t="n">
        <v>71.38</v>
      </c>
      <c r="L85" s="16" t="n">
        <v>50</v>
      </c>
    </row>
    <row r="86">
      <c r="A86" s="16" t="inlineStr">
        <is>
          <t>JAM</t>
        </is>
      </c>
      <c r="B86" s="16" t="inlineStr">
        <is>
          <t>Jamaica</t>
        </is>
      </c>
      <c r="C86" s="16" t="n">
        <v>1437.96</v>
      </c>
      <c r="D86" s="16" t="n">
        <v>456.38</v>
      </c>
      <c r="E86" s="16" t="n">
        <v>310.6</v>
      </c>
      <c r="F86" s="16" t="n">
        <v>220.05</v>
      </c>
      <c r="G86" s="16" t="n">
        <v>185.13</v>
      </c>
      <c r="H86" s="16" t="n">
        <v>176.6</v>
      </c>
      <c r="I86" s="16" t="n">
        <v>142.3</v>
      </c>
      <c r="J86" s="16" t="n">
        <v>127.52</v>
      </c>
      <c r="K86" s="16" t="n">
        <v>126.8</v>
      </c>
      <c r="L86" s="16" t="n">
        <v>89.06</v>
      </c>
    </row>
    <row r="87">
      <c r="A87" s="16" t="inlineStr">
        <is>
          <t>JPN</t>
        </is>
      </c>
      <c r="B87" s="16" t="inlineStr">
        <is>
          <t>Japan</t>
        </is>
      </c>
      <c r="C87" s="16" t="n">
        <v>6645.48</v>
      </c>
      <c r="D87" s="16" t="n">
        <v>1594.3</v>
      </c>
      <c r="E87" s="16" t="n">
        <v>818.99</v>
      </c>
      <c r="F87" s="16" t="n">
        <v>435.24</v>
      </c>
      <c r="G87" s="16" t="n">
        <v>265.48</v>
      </c>
      <c r="H87" s="16" t="n">
        <v>168.98</v>
      </c>
      <c r="I87" s="16" t="n">
        <v>102.87</v>
      </c>
      <c r="J87" s="16" t="n">
        <v>63.29</v>
      </c>
      <c r="K87" s="16" t="n">
        <v>33.17</v>
      </c>
      <c r="L87" s="16" t="n">
        <v>10.89</v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3383.82</v>
      </c>
      <c r="D88" s="16" t="n">
        <v>1264.46</v>
      </c>
      <c r="E88" s="16" t="n">
        <v>565.45</v>
      </c>
      <c r="F88" s="16" t="n">
        <v>338.93</v>
      </c>
      <c r="G88" s="16" t="n">
        <v>243.68</v>
      </c>
      <c r="H88" s="16" t="n">
        <v>165.01</v>
      </c>
      <c r="I88" s="16" t="n">
        <v>72.56</v>
      </c>
      <c r="J88" s="16" t="n">
        <v>46.79</v>
      </c>
      <c r="K88" s="16" t="n">
        <v>22.79</v>
      </c>
      <c r="L88" s="16" t="n">
        <v>2.49</v>
      </c>
    </row>
    <row r="89">
      <c r="A89" s="16" t="inlineStr">
        <is>
          <t>KAZ</t>
        </is>
      </c>
      <c r="B89" s="16" t="inlineStr">
        <is>
          <t>Kazakhstan</t>
        </is>
      </c>
      <c r="C89" s="16" t="n">
        <v>131.03</v>
      </c>
      <c r="D89" s="16" t="n">
        <v>29.87</v>
      </c>
      <c r="E89" s="16" t="n">
        <v>8.779999999999999</v>
      </c>
      <c r="F89" s="16" t="n">
        <v>5.09</v>
      </c>
      <c r="G89" s="16" t="n">
        <v>3.52</v>
      </c>
      <c r="H89" s="16" t="n">
        <v>2.67</v>
      </c>
      <c r="I89" s="16" t="n">
        <v>1.92</v>
      </c>
      <c r="J89" s="16" t="n">
        <v>1.41</v>
      </c>
      <c r="K89" s="16" t="n">
        <v>1.15</v>
      </c>
      <c r="L89" s="16" t="n">
        <v>0.54</v>
      </c>
    </row>
    <row r="90">
      <c r="A90" s="16" t="inlineStr">
        <is>
          <t>KEN</t>
        </is>
      </c>
      <c r="B90" s="16" t="inlineStr">
        <is>
          <t>Kenya</t>
        </is>
      </c>
      <c r="C90" s="16" t="n">
        <v>4734.2</v>
      </c>
      <c r="D90" s="16" t="n">
        <v>1047.34</v>
      </c>
      <c r="E90" s="16" t="n">
        <v>693.22</v>
      </c>
      <c r="F90" s="16" t="n">
        <v>533.5</v>
      </c>
      <c r="G90" s="16" t="n">
        <v>404.8</v>
      </c>
      <c r="H90" s="16" t="n">
        <v>300.31</v>
      </c>
      <c r="I90" s="16" t="n">
        <v>199.06</v>
      </c>
      <c r="J90" s="16" t="n">
        <v>115.36</v>
      </c>
      <c r="K90" s="16" t="n">
        <v>46.43</v>
      </c>
      <c r="L90" s="16" t="n">
        <v>13.35</v>
      </c>
    </row>
    <row r="91">
      <c r="A91" s="16" t="inlineStr">
        <is>
          <t>PRK</t>
        </is>
      </c>
      <c r="B91" s="16" t="inlineStr">
        <is>
          <t>Korea (the Democratic People's Republic of)</t>
        </is>
      </c>
      <c r="C91" s="16" t="n">
        <v>1612.29</v>
      </c>
      <c r="D91" s="16" t="n">
        <v>497.89</v>
      </c>
      <c r="E91" s="16" t="n">
        <v>368.19</v>
      </c>
      <c r="F91" s="16" t="n">
        <v>283.35</v>
      </c>
      <c r="G91" s="16" t="n">
        <v>212.09</v>
      </c>
      <c r="H91" s="16" t="n">
        <v>162.37</v>
      </c>
      <c r="I91" s="16" t="n">
        <v>116.18</v>
      </c>
      <c r="J91" s="16" t="n">
        <v>81.62</v>
      </c>
      <c r="K91" s="16" t="n">
        <v>53.91</v>
      </c>
      <c r="L91" s="16" t="n">
        <v>30.34</v>
      </c>
    </row>
    <row r="92">
      <c r="A92" s="16" t="inlineStr">
        <is>
          <t>KOR</t>
        </is>
      </c>
      <c r="B92" s="16" t="inlineStr">
        <is>
          <t>Korea (the Republic of)</t>
        </is>
      </c>
      <c r="C92" s="16" t="n">
        <v>17444.66</v>
      </c>
      <c r="D92" s="16" t="n">
        <v>9701.459999999999</v>
      </c>
      <c r="E92" s="16" t="n">
        <v>4135.6</v>
      </c>
      <c r="F92" s="16" t="n">
        <v>1728.82</v>
      </c>
      <c r="G92" s="16" t="n">
        <v>606.76</v>
      </c>
      <c r="H92" s="16" t="n">
        <v>280.35</v>
      </c>
      <c r="I92" s="16" t="n">
        <v>127.51</v>
      </c>
      <c r="J92" s="16" t="n">
        <v>80.28</v>
      </c>
      <c r="K92" s="16" t="n">
        <v>48.5</v>
      </c>
      <c r="L92" s="16" t="n">
        <v>26.77</v>
      </c>
    </row>
    <row r="93">
      <c r="A93" s="16" t="inlineStr">
        <is>
          <t>KWT</t>
        </is>
      </c>
      <c r="B93" s="16" t="inlineStr">
        <is>
          <t>Kuwait</t>
        </is>
      </c>
      <c r="C93" s="16" t="n">
        <v>12009.79</v>
      </c>
      <c r="D93" s="16" t="n">
        <v/>
      </c>
      <c r="E93" s="16" t="n">
        <v>7648.78</v>
      </c>
      <c r="F93" s="16" t="n">
        <v/>
      </c>
      <c r="G93" s="16" t="n">
        <v>5254.53</v>
      </c>
      <c r="H93" s="16" t="n">
        <v/>
      </c>
      <c r="I93" s="16" t="n">
        <v>4976.82</v>
      </c>
      <c r="J93" s="16" t="n">
        <v/>
      </c>
      <c r="K93" s="16" t="n">
        <v>153.56</v>
      </c>
      <c r="L93" s="16" t="n">
        <v>29.12</v>
      </c>
    </row>
    <row r="94">
      <c r="A94" s="16" t="inlineStr">
        <is>
          <t>KGZ</t>
        </is>
      </c>
      <c r="B94" s="16" t="inlineStr">
        <is>
          <t>Kyrgyzstan</t>
        </is>
      </c>
      <c r="C94" s="16" t="n">
        <v>325.58</v>
      </c>
      <c r="D94" s="16" t="n">
        <v>78.3</v>
      </c>
      <c r="E94" s="16" t="n">
        <v>66.06</v>
      </c>
      <c r="F94" s="16" t="n">
        <v>40.64</v>
      </c>
      <c r="G94" s="16" t="n">
        <v>26.08</v>
      </c>
      <c r="H94" s="16" t="n">
        <v>17.8</v>
      </c>
      <c r="I94" s="16" t="n">
        <v>12.83</v>
      </c>
      <c r="J94" s="16" t="n">
        <v>8.27</v>
      </c>
      <c r="K94" s="16" t="n">
        <v>5.91</v>
      </c>
      <c r="L94" s="16" t="n">
        <v>3.33</v>
      </c>
    </row>
    <row r="95">
      <c r="A95" s="16" t="inlineStr">
        <is>
          <t>LAO</t>
        </is>
      </c>
      <c r="B95" s="16" t="inlineStr">
        <is>
          <t>Lao People's Democratic Republic (the)</t>
        </is>
      </c>
      <c r="C95" s="16" t="n">
        <v>243.75</v>
      </c>
      <c r="D95" s="16" t="n">
        <v>92.76000000000001</v>
      </c>
      <c r="E95" s="16" t="n">
        <v>56.19</v>
      </c>
      <c r="F95" s="16" t="n">
        <v>39.41</v>
      </c>
      <c r="G95" s="16" t="n">
        <v>32.01</v>
      </c>
      <c r="H95" s="16" t="n">
        <v>26.76</v>
      </c>
      <c r="I95" s="16" t="n">
        <v>21.34</v>
      </c>
      <c r="J95" s="16" t="n">
        <v>17.22</v>
      </c>
      <c r="K95" s="16" t="n">
        <v>12.48</v>
      </c>
      <c r="L95" s="16" t="n">
        <v>7.5</v>
      </c>
    </row>
    <row r="96">
      <c r="A96" s="16" t="inlineStr">
        <is>
          <t>LVA</t>
        </is>
      </c>
      <c r="B96" s="16" t="inlineStr">
        <is>
          <t>Latvia</t>
        </is>
      </c>
      <c r="C96" s="16" t="n">
        <v>170.31</v>
      </c>
      <c r="D96" s="16" t="n">
        <v>36.74</v>
      </c>
      <c r="E96" s="16" t="n">
        <v>28.11</v>
      </c>
      <c r="F96" s="16" t="n">
        <v>25.07</v>
      </c>
      <c r="G96" s="16" t="n">
        <v>21.34</v>
      </c>
      <c r="H96" s="16" t="n">
        <v>18.67</v>
      </c>
      <c r="I96" s="16" t="n">
        <v>17.19</v>
      </c>
      <c r="J96" s="16" t="n">
        <v>15.28</v>
      </c>
      <c r="K96" s="16" t="n">
        <v>14</v>
      </c>
      <c r="L96" s="16" t="n">
        <v>12.09</v>
      </c>
    </row>
    <row r="97">
      <c r="A97" s="16" t="inlineStr">
        <is>
          <t>LBN</t>
        </is>
      </c>
      <c r="B97" s="16" t="inlineStr">
        <is>
          <t>Lebanon</t>
        </is>
      </c>
      <c r="C97" s="16" t="n">
        <v>14302.2</v>
      </c>
      <c r="D97" s="16" t="n">
        <v>2752.64</v>
      </c>
      <c r="E97" s="16" t="n">
        <v>1380.42</v>
      </c>
      <c r="F97" s="16" t="n">
        <v>924.6799999999999</v>
      </c>
      <c r="G97" s="16" t="n">
        <v>777.53</v>
      </c>
      <c r="H97" s="16" t="n">
        <v>582.15</v>
      </c>
      <c r="I97" s="16" t="n">
        <v>441.8</v>
      </c>
      <c r="J97" s="16" t="n">
        <v>225.53</v>
      </c>
      <c r="K97" s="16" t="n">
        <v>174.23</v>
      </c>
      <c r="L97" s="16" t="n">
        <v>107.04</v>
      </c>
    </row>
    <row r="98">
      <c r="A98" s="16" t="inlineStr">
        <is>
          <t>LSO</t>
        </is>
      </c>
      <c r="B98" s="16" t="inlineStr">
        <is>
          <t>Lesotho</t>
        </is>
      </c>
      <c r="C98" s="16" t="n">
        <v>140.15</v>
      </c>
      <c r="D98" s="16" t="n">
        <v>119.88</v>
      </c>
      <c r="E98" s="16" t="n">
        <v>97.41</v>
      </c>
      <c r="F98" s="16" t="n">
        <v>65.44</v>
      </c>
      <c r="G98" s="16" t="n">
        <v>59.64</v>
      </c>
      <c r="H98" s="16" t="n">
        <v>45.76</v>
      </c>
      <c r="I98" s="16" t="n">
        <v>40.13</v>
      </c>
      <c r="J98" s="16" t="n">
        <v>32.05</v>
      </c>
      <c r="K98" s="16" t="n">
        <v>27.14</v>
      </c>
      <c r="L98" s="16" t="n">
        <v>25.97</v>
      </c>
    </row>
    <row r="99">
      <c r="A99" s="16" t="inlineStr">
        <is>
          <t>LBR</t>
        </is>
      </c>
      <c r="B99" s="16" t="inlineStr">
        <is>
          <t>Liberia</t>
        </is>
      </c>
      <c r="C99" s="16" t="n">
        <v>694.26</v>
      </c>
      <c r="D99" s="16" t="n">
        <v>81.66</v>
      </c>
      <c r="E99" s="16" t="n">
        <v>61.62</v>
      </c>
      <c r="F99" s="16" t="n">
        <v>46.71</v>
      </c>
      <c r="G99" s="16" t="n">
        <v>34</v>
      </c>
      <c r="H99" s="16" t="n">
        <v>28.13</v>
      </c>
      <c r="I99" s="16" t="n">
        <v>21.4</v>
      </c>
      <c r="J99" s="16" t="n">
        <v>18.12</v>
      </c>
      <c r="K99" s="16" t="n">
        <v>13.88</v>
      </c>
      <c r="L99" s="16" t="n">
        <v>9</v>
      </c>
    </row>
    <row r="100">
      <c r="A100" s="16" t="inlineStr">
        <is>
          <t>LBY</t>
        </is>
      </c>
      <c r="B100" s="16" t="inlineStr">
        <is>
          <t>Libya</t>
        </is>
      </c>
      <c r="C100" s="16" t="n">
        <v>307.32</v>
      </c>
      <c r="D100" s="16" t="n">
        <v>67.23</v>
      </c>
      <c r="E100" s="16" t="n">
        <v>42.51</v>
      </c>
      <c r="F100" s="16" t="n">
        <v>15.73</v>
      </c>
      <c r="G100" s="16" t="n">
        <v>9.4</v>
      </c>
      <c r="H100" s="16" t="n">
        <v>3.74</v>
      </c>
      <c r="I100" s="16" t="n">
        <v>2.26</v>
      </c>
      <c r="J100" s="16" t="n">
        <v>1.32</v>
      </c>
      <c r="K100" s="16" t="n">
        <v>0.75</v>
      </c>
      <c r="L100" s="16" t="n">
        <v>0.25</v>
      </c>
    </row>
    <row r="101">
      <c r="A101" s="16" t="inlineStr">
        <is>
          <t>LTU</t>
        </is>
      </c>
      <c r="B101" s="16" t="inlineStr">
        <is>
          <t>Lithuania</t>
        </is>
      </c>
      <c r="C101" s="16" t="n">
        <v>210.04</v>
      </c>
      <c r="D101" s="16" t="n">
        <v>56.58</v>
      </c>
      <c r="E101" s="16" t="n">
        <v>41.08</v>
      </c>
      <c r="F101" s="16" t="n">
        <v>28.64</v>
      </c>
      <c r="G101" s="16" t="n">
        <v>26.56</v>
      </c>
      <c r="H101" s="16" t="n">
        <v>22.92</v>
      </c>
      <c r="I101" s="16" t="n">
        <v>19.53</v>
      </c>
      <c r="J101" s="16" t="n">
        <v>17.13</v>
      </c>
      <c r="K101" s="16" t="n">
        <v>15.67</v>
      </c>
      <c r="L101" s="16" t="n">
        <v>12.3</v>
      </c>
    </row>
    <row r="102">
      <c r="A102" s="16" t="inlineStr">
        <is>
          <t>LUX</t>
        </is>
      </c>
      <c r="B102" s="16" t="inlineStr">
        <is>
          <t>Luxembourg</t>
        </is>
      </c>
      <c r="C102" s="16" t="n">
        <v>719.47</v>
      </c>
      <c r="D102" s="16" t="n">
        <v>241.25</v>
      </c>
      <c r="E102" s="16" t="n">
        <v>177.12</v>
      </c>
      <c r="F102" s="16" t="n">
        <v>148.99</v>
      </c>
      <c r="G102" s="16" t="n">
        <v>141.17</v>
      </c>
      <c r="H102" s="16" t="n">
        <v>134.79</v>
      </c>
      <c r="I102" s="16" t="n">
        <v>95.13</v>
      </c>
      <c r="J102" s="16" t="n">
        <v>72.73</v>
      </c>
      <c r="K102" s="16" t="n">
        <v>69.66</v>
      </c>
      <c r="L102" s="16" t="n">
        <v>57.47</v>
      </c>
    </row>
    <row r="103">
      <c r="A103" s="16" t="inlineStr">
        <is>
          <t>MDG</t>
        </is>
      </c>
      <c r="B103" s="16" t="inlineStr">
        <is>
          <t>Madagascar</t>
        </is>
      </c>
      <c r="C103" s="16" t="n">
        <v>174.86</v>
      </c>
      <c r="D103" s="16" t="n">
        <v>86.97</v>
      </c>
      <c r="E103" s="16" t="n">
        <v>60.08</v>
      </c>
      <c r="F103" s="16" t="n">
        <v>57.02</v>
      </c>
      <c r="G103" s="16" t="n">
        <v>46.92</v>
      </c>
      <c r="H103" s="16" t="n">
        <v>42.2</v>
      </c>
      <c r="I103" s="16" t="n">
        <v>38.78</v>
      </c>
      <c r="J103" s="16" t="n">
        <v>30.38</v>
      </c>
      <c r="K103" s="16" t="n">
        <v>24.54</v>
      </c>
      <c r="L103" s="16" t="n">
        <v>15.46</v>
      </c>
    </row>
    <row r="104">
      <c r="A104" s="16" t="inlineStr">
        <is>
          <t>MWI</t>
        </is>
      </c>
      <c r="B104" s="16" t="inlineStr">
        <is>
          <t>Malawi</t>
        </is>
      </c>
      <c r="C104" s="16" t="n">
        <v>2592.08</v>
      </c>
      <c r="D104" s="16" t="n">
        <v>502.74</v>
      </c>
      <c r="E104" s="16" t="n">
        <v>356.45</v>
      </c>
      <c r="F104" s="16" t="n">
        <v>271.5</v>
      </c>
      <c r="G104" s="16" t="n">
        <v>223.94</v>
      </c>
      <c r="H104" s="16" t="n">
        <v>184.99</v>
      </c>
      <c r="I104" s="16" t="n">
        <v>152.72</v>
      </c>
      <c r="J104" s="16" t="n">
        <v>110.47</v>
      </c>
      <c r="K104" s="16" t="n">
        <v>55.21</v>
      </c>
      <c r="L104" s="16" t="n">
        <v>11.11</v>
      </c>
    </row>
    <row r="105">
      <c r="A105" s="16" t="inlineStr">
        <is>
          <t>MYS</t>
        </is>
      </c>
      <c r="B105" s="16" t="inlineStr">
        <is>
          <t>Malaysia</t>
        </is>
      </c>
      <c r="C105" s="16" t="n">
        <v>2334.46</v>
      </c>
      <c r="D105" s="16" t="n">
        <v>579.9</v>
      </c>
      <c r="E105" s="16" t="n">
        <v>276.32</v>
      </c>
      <c r="F105" s="16" t="n">
        <v>190.65</v>
      </c>
      <c r="G105" s="16" t="n">
        <v>109.8</v>
      </c>
      <c r="H105" s="16" t="n">
        <v>74.45</v>
      </c>
      <c r="I105" s="16" t="n">
        <v>52.37</v>
      </c>
      <c r="J105" s="16" t="n">
        <v>32.97</v>
      </c>
      <c r="K105" s="16" t="n">
        <v>19.58</v>
      </c>
      <c r="L105" s="16" t="n">
        <v>6.13</v>
      </c>
    </row>
    <row r="106">
      <c r="A106" s="16" t="inlineStr">
        <is>
          <t>MLI</t>
        </is>
      </c>
      <c r="B106" s="16" t="inlineStr">
        <is>
          <t>Mali</t>
        </is>
      </c>
      <c r="C106" s="16" t="n">
        <v>198.63</v>
      </c>
      <c r="D106" s="16" t="n">
        <v>69.06999999999999</v>
      </c>
      <c r="E106" s="16" t="n">
        <v>61.3</v>
      </c>
      <c r="F106" s="16" t="n">
        <v>49.1</v>
      </c>
      <c r="G106" s="16" t="n">
        <v>37.05</v>
      </c>
      <c r="H106" s="16" t="n">
        <v>29.79</v>
      </c>
      <c r="I106" s="16" t="n">
        <v>20.19</v>
      </c>
      <c r="J106" s="16" t="n">
        <v>14.81</v>
      </c>
      <c r="K106" s="16" t="n">
        <v>3.69</v>
      </c>
      <c r="L106" s="16" t="n">
        <v>0.77</v>
      </c>
    </row>
    <row r="107">
      <c r="A107" s="16" t="inlineStr">
        <is>
          <t>MLT</t>
        </is>
      </c>
      <c r="B107" s="16" t="inlineStr">
        <is>
          <t>Malta</t>
        </is>
      </c>
      <c r="C107" s="16" t="n">
        <v>7588.35</v>
      </c>
      <c r="D107" s="16" t="n">
        <v>3792.94</v>
      </c>
      <c r="E107" s="16" t="n">
        <v>2778.69</v>
      </c>
      <c r="F107" s="16" t="n">
        <v>2059.5</v>
      </c>
      <c r="G107" s="16" t="n">
        <v>1505.85</v>
      </c>
      <c r="H107" s="16" t="n">
        <v>1256.54</v>
      </c>
      <c r="I107" s="16" t="n">
        <v>775.72</v>
      </c>
      <c r="J107" s="16" t="n">
        <v>478.66</v>
      </c>
      <c r="K107" s="16" t="n">
        <v>312.83</v>
      </c>
      <c r="L107" s="16" t="n">
        <v>648.6799999999999</v>
      </c>
    </row>
    <row r="108">
      <c r="A108" s="16" t="inlineStr">
        <is>
          <t>MTQ</t>
        </is>
      </c>
      <c r="B108" s="16" t="inlineStr">
        <is>
          <t>Martinique</t>
        </is>
      </c>
      <c r="C108" s="16" t="n">
        <v>1019.98</v>
      </c>
      <c r="D108" s="16" t="n">
        <v>504.33</v>
      </c>
      <c r="E108" s="16" t="n">
        <v>378.13</v>
      </c>
      <c r="F108" s="16" t="n">
        <v>358.62</v>
      </c>
      <c r="G108" s="16" t="n">
        <v>309.71</v>
      </c>
      <c r="H108" s="16" t="n">
        <v>259.07</v>
      </c>
      <c r="I108" s="16" t="n">
        <v>200.11</v>
      </c>
      <c r="J108" s="16" t="n">
        <v>143.16</v>
      </c>
      <c r="K108" s="16" t="n">
        <v>122.29</v>
      </c>
      <c r="L108" s="16" t="n">
        <v>63.88</v>
      </c>
    </row>
    <row r="109">
      <c r="A109" s="16" t="inlineStr">
        <is>
          <t>MRT</t>
        </is>
      </c>
      <c r="B109" s="16" t="inlineStr">
        <is>
          <t>Mauritania</t>
        </is>
      </c>
      <c r="C109" s="16" t="n">
        <v>265.24</v>
      </c>
      <c r="D109" s="16" t="n">
        <v>34.51</v>
      </c>
      <c r="E109" s="16" t="n">
        <v>21.14</v>
      </c>
      <c r="F109" s="16" t="n">
        <v>13.07</v>
      </c>
      <c r="G109" s="16" t="n">
        <v>12.03</v>
      </c>
      <c r="H109" s="16" t="n">
        <v>8.869999999999999</v>
      </c>
      <c r="I109" s="16" t="n">
        <v>4.1</v>
      </c>
      <c r="J109" s="16" t="n">
        <v>1.84</v>
      </c>
      <c r="K109" s="16" t="n">
        <v>0.49</v>
      </c>
      <c r="L109" s="16" t="n">
        <v>0.15</v>
      </c>
    </row>
    <row r="110">
      <c r="A110" s="16" t="inlineStr">
        <is>
          <t>MUS</t>
        </is>
      </c>
      <c r="B110" s="16" t="inlineStr">
        <is>
          <t>Mauritius</t>
        </is>
      </c>
      <c r="C110" s="16" t="n">
        <v>1964.05</v>
      </c>
      <c r="D110" s="16" t="n">
        <v>797.78</v>
      </c>
      <c r="E110" s="16" t="n">
        <v>731.92</v>
      </c>
      <c r="F110" s="16" t="n">
        <v>476.52</v>
      </c>
      <c r="G110" s="16" t="n">
        <v>410.48</v>
      </c>
      <c r="H110" s="16" t="n">
        <v>381.3</v>
      </c>
      <c r="I110" s="16" t="n">
        <v>373.68</v>
      </c>
      <c r="J110" s="16" t="n">
        <v>327.02</v>
      </c>
      <c r="K110" s="16" t="n">
        <v>269.06</v>
      </c>
      <c r="L110" s="16" t="n">
        <v>6.52</v>
      </c>
    </row>
    <row r="111">
      <c r="A111" s="16" t="inlineStr">
        <is>
          <t>MEX</t>
        </is>
      </c>
      <c r="B111" s="16" t="inlineStr">
        <is>
          <t>Mexico</t>
        </is>
      </c>
      <c r="C111" s="16" t="n">
        <v>1703.5</v>
      </c>
      <c r="D111" s="16" t="n">
        <v>344.32</v>
      </c>
      <c r="E111" s="16" t="n">
        <v>173.97</v>
      </c>
      <c r="F111" s="16" t="n">
        <v>112.86</v>
      </c>
      <c r="G111" s="16" t="n">
        <v>78.61</v>
      </c>
      <c r="H111" s="16" t="n">
        <v>55.87</v>
      </c>
      <c r="I111" s="16" t="n">
        <v>34.56</v>
      </c>
      <c r="J111" s="16" t="n">
        <v>19.64</v>
      </c>
      <c r="K111" s="16" t="n">
        <v>8.42</v>
      </c>
      <c r="L111" s="16" t="n">
        <v>2.3</v>
      </c>
    </row>
    <row r="112">
      <c r="A112" s="16" t="inlineStr">
        <is>
          <t>MDA</t>
        </is>
      </c>
      <c r="B112" s="16" t="inlineStr">
        <is>
          <t>Moldova (the Republic of)</t>
        </is>
      </c>
      <c r="C112" s="16" t="n">
        <v>617.11</v>
      </c>
      <c r="D112" s="16" t="n">
        <v>119.33</v>
      </c>
      <c r="E112" s="16" t="n">
        <v>109.41</v>
      </c>
      <c r="F112" s="16" t="n">
        <v>95.14</v>
      </c>
      <c r="G112" s="16" t="n">
        <v>84.45999999999999</v>
      </c>
      <c r="H112" s="16" t="n">
        <v>79.34</v>
      </c>
      <c r="I112" s="16" t="n">
        <v>72.94</v>
      </c>
      <c r="J112" s="16" t="n">
        <v>63.44</v>
      </c>
      <c r="K112" s="16" t="n">
        <v>59.35</v>
      </c>
      <c r="L112" s="16" t="n">
        <v>52.44</v>
      </c>
    </row>
    <row r="113">
      <c r="A113" s="16" t="inlineStr">
        <is>
          <t>MNG</t>
        </is>
      </c>
      <c r="B113" s="16" t="inlineStr">
        <is>
          <t>Mongolia</t>
        </is>
      </c>
      <c r="C113" s="16" t="n">
        <v>49.6</v>
      </c>
      <c r="D113" s="16" t="n">
        <v>1.84</v>
      </c>
      <c r="E113" s="16" t="n">
        <v>1.17</v>
      </c>
      <c r="F113" s="16" t="n">
        <v>0.91</v>
      </c>
      <c r="G113" s="16" t="n">
        <v>0.6899999999999999</v>
      </c>
      <c r="H113" s="16" t="n">
        <v>0.54</v>
      </c>
      <c r="I113" s="16" t="n">
        <v>0.44</v>
      </c>
      <c r="J113" s="16" t="n">
        <v>0.36</v>
      </c>
      <c r="K113" s="16" t="n">
        <v>0.26</v>
      </c>
      <c r="L113" s="16" t="n">
        <v>0.15</v>
      </c>
    </row>
    <row r="114">
      <c r="A114" s="16" t="inlineStr">
        <is>
          <t>MNE</t>
        </is>
      </c>
      <c r="B114" s="16" t="inlineStr">
        <is>
          <t>Montenegro</t>
        </is>
      </c>
      <c r="C114" s="16" t="n">
        <v>184.9</v>
      </c>
      <c r="D114" s="16" t="n">
        <v>139.4</v>
      </c>
      <c r="E114" s="16" t="n">
        <v>78.61</v>
      </c>
      <c r="F114" s="16" t="n">
        <v>60.82</v>
      </c>
      <c r="G114" s="16" t="n">
        <v>45.02</v>
      </c>
      <c r="H114" s="16" t="n">
        <v>37.27</v>
      </c>
      <c r="I114" s="16" t="n">
        <v>25.64</v>
      </c>
      <c r="J114" s="16" t="n">
        <v>18.06</v>
      </c>
      <c r="K114" s="16" t="n">
        <v>9.640000000000001</v>
      </c>
      <c r="L114" s="16" t="n">
        <v>3.63</v>
      </c>
    </row>
    <row r="115">
      <c r="A115" s="16" t="inlineStr">
        <is>
          <t>MAR</t>
        </is>
      </c>
      <c r="B115" s="16" t="inlineStr">
        <is>
          <t>Morocco</t>
        </is>
      </c>
      <c r="C115" s="16" t="n">
        <v>3209.24</v>
      </c>
      <c r="D115" s="16" t="n">
        <v>680.34</v>
      </c>
      <c r="E115" s="16" t="n">
        <v>355.87</v>
      </c>
      <c r="F115" s="16" t="n">
        <v>169.97</v>
      </c>
      <c r="G115" s="16" t="n">
        <v>128.32</v>
      </c>
      <c r="H115" s="16" t="n">
        <v>107.72</v>
      </c>
      <c r="I115" s="16" t="n">
        <v>72.34999999999999</v>
      </c>
      <c r="J115" s="16" t="n">
        <v>50.93</v>
      </c>
      <c r="K115" s="16" t="n">
        <v>18.99</v>
      </c>
      <c r="L115" s="16" t="n">
        <v>4.91</v>
      </c>
    </row>
    <row r="116">
      <c r="A116" s="16" t="inlineStr">
        <is>
          <t>MOZ</t>
        </is>
      </c>
      <c r="B116" s="16" t="inlineStr">
        <is>
          <t>Mozambique</t>
        </is>
      </c>
      <c r="C116" s="16" t="n">
        <v>292.61</v>
      </c>
      <c r="D116" s="16" t="n">
        <v>97.77</v>
      </c>
      <c r="E116" s="16" t="n">
        <v>71.72</v>
      </c>
      <c r="F116" s="16" t="n">
        <v>54.37</v>
      </c>
      <c r="G116" s="16" t="n">
        <v>44.82</v>
      </c>
      <c r="H116" s="16" t="n">
        <v>30.56</v>
      </c>
      <c r="I116" s="16" t="n">
        <v>24.91</v>
      </c>
      <c r="J116" s="16" t="n">
        <v>15.04</v>
      </c>
      <c r="K116" s="16" t="n">
        <v>8.75</v>
      </c>
      <c r="L116" s="16" t="n">
        <v>3.75</v>
      </c>
    </row>
    <row r="117">
      <c r="A117" s="16" t="inlineStr">
        <is>
          <t>MMR</t>
        </is>
      </c>
      <c r="B117" s="16" t="inlineStr">
        <is>
          <t>Myanmar</t>
        </is>
      </c>
      <c r="C117" s="16" t="n">
        <v>581.38</v>
      </c>
      <c r="D117" s="16" t="n">
        <v>178.34</v>
      </c>
      <c r="E117" s="16" t="n">
        <v>139.74</v>
      </c>
      <c r="F117" s="16" t="n">
        <v>108.76</v>
      </c>
      <c r="G117" s="16" t="n">
        <v>83.56</v>
      </c>
      <c r="H117" s="16" t="n">
        <v>68.34999999999999</v>
      </c>
      <c r="I117" s="16" t="n">
        <v>51.59</v>
      </c>
      <c r="J117" s="16" t="n">
        <v>41.02</v>
      </c>
      <c r="K117" s="16" t="n">
        <v>26.69</v>
      </c>
      <c r="L117" s="16" t="n">
        <v>11.87</v>
      </c>
    </row>
    <row r="118">
      <c r="A118" s="16" t="inlineStr">
        <is>
          <t>NAM</t>
        </is>
      </c>
      <c r="B118" s="16" t="inlineStr">
        <is>
          <t>Namibia</t>
        </is>
      </c>
      <c r="C118" s="16" t="n">
        <v>1421.41</v>
      </c>
      <c r="D118" s="16" t="n">
        <v>140.27</v>
      </c>
      <c r="E118" s="16" t="n">
        <v>55.09</v>
      </c>
      <c r="F118" s="16" t="n">
        <v>32.96</v>
      </c>
      <c r="G118" s="16" t="n">
        <v>12.47</v>
      </c>
      <c r="H118" s="16" t="n">
        <v>5.04</v>
      </c>
      <c r="I118" s="16" t="n">
        <v>2.64</v>
      </c>
      <c r="J118" s="16" t="n">
        <v>1.19</v>
      </c>
      <c r="K118" s="16" t="n">
        <v>0.74</v>
      </c>
      <c r="L118" s="16" t="n">
        <v>0.35</v>
      </c>
    </row>
    <row r="119">
      <c r="A119" s="16" t="inlineStr">
        <is>
          <t>NPL</t>
        </is>
      </c>
      <c r="B119" s="16" t="inlineStr">
        <is>
          <t>Nepal</t>
        </is>
      </c>
      <c r="C119" s="16" t="n">
        <v>793.95</v>
      </c>
      <c r="D119" s="16" t="n">
        <v>572.28</v>
      </c>
      <c r="E119" s="16" t="n">
        <v>374.16</v>
      </c>
      <c r="F119" s="16" t="n">
        <v>320.56</v>
      </c>
      <c r="G119" s="16" t="n">
        <v>245.54</v>
      </c>
      <c r="H119" s="16" t="n">
        <v>189.93</v>
      </c>
      <c r="I119" s="16" t="n">
        <v>181.4</v>
      </c>
      <c r="J119" s="16" t="n">
        <v>147.49</v>
      </c>
      <c r="K119" s="16" t="n">
        <v>125.32</v>
      </c>
      <c r="L119" s="16" t="n">
        <v>26.48</v>
      </c>
    </row>
    <row r="120">
      <c r="A120" s="16" t="inlineStr">
        <is>
          <t>NLD</t>
        </is>
      </c>
      <c r="B120" s="16" t="inlineStr">
        <is>
          <t>Netherlands (the)</t>
        </is>
      </c>
      <c r="C120" s="16" t="n">
        <v>2951.14</v>
      </c>
      <c r="D120" s="16" t="n">
        <v>1470.07</v>
      </c>
      <c r="E120" s="16" t="n">
        <v>951.96</v>
      </c>
      <c r="F120" s="16" t="n">
        <v>614.5</v>
      </c>
      <c r="G120" s="16" t="n">
        <v>452.43</v>
      </c>
      <c r="H120" s="16" t="n">
        <v>345.25</v>
      </c>
      <c r="I120" s="16" t="n">
        <v>273.19</v>
      </c>
      <c r="J120" s="16" t="n">
        <v>217.06</v>
      </c>
      <c r="K120" s="16" t="n">
        <v>158.79</v>
      </c>
      <c r="L120" s="16" t="n">
        <v>78.27</v>
      </c>
    </row>
    <row r="121">
      <c r="A121" s="16" t="inlineStr">
        <is>
          <t>NCL</t>
        </is>
      </c>
      <c r="B121" s="16" t="inlineStr">
        <is>
          <t>New Caledonia</t>
        </is>
      </c>
      <c r="C121" s="16" t="n">
        <v>105.87</v>
      </c>
      <c r="D121" s="16" t="n">
        <v>18.87</v>
      </c>
      <c r="E121" s="16" t="n">
        <v>10.86</v>
      </c>
      <c r="F121" s="16" t="n">
        <v>7.58</v>
      </c>
      <c r="G121" s="16" t="n">
        <v>6.48</v>
      </c>
      <c r="H121" s="16" t="n">
        <v>4.77</v>
      </c>
      <c r="I121" s="16" t="n">
        <v>3.11</v>
      </c>
      <c r="J121" s="16" t="n">
        <v>2.77</v>
      </c>
      <c r="K121" s="16" t="n">
        <v>2.41</v>
      </c>
      <c r="L121" s="16" t="n">
        <v>1.87</v>
      </c>
    </row>
    <row r="122">
      <c r="A122" s="16" t="inlineStr">
        <is>
          <t>NZL</t>
        </is>
      </c>
      <c r="B122" s="16" t="inlineStr">
        <is>
          <t>New Zealand</t>
        </is>
      </c>
      <c r="C122" s="16" t="n">
        <v>356.86</v>
      </c>
      <c r="D122" s="16" t="n">
        <v>199.81</v>
      </c>
      <c r="E122" s="16" t="n">
        <v>35.72</v>
      </c>
      <c r="F122" s="16" t="n">
        <v>17.68</v>
      </c>
      <c r="G122" s="16" t="n">
        <v>11.19</v>
      </c>
      <c r="H122" s="16" t="n">
        <v>6.85</v>
      </c>
      <c r="I122" s="16" t="n">
        <v>4.49</v>
      </c>
      <c r="J122" s="16" t="n">
        <v>3.12</v>
      </c>
      <c r="K122" s="16" t="n">
        <v>1.65</v>
      </c>
      <c r="L122" s="16" t="n">
        <v>0.85</v>
      </c>
    </row>
    <row r="123">
      <c r="A123" s="16" t="inlineStr">
        <is>
          <t>NIC</t>
        </is>
      </c>
      <c r="B123" s="16" t="inlineStr">
        <is>
          <t>Nicaragua</t>
        </is>
      </c>
      <c r="C123" s="16" t="n">
        <v>1213.01</v>
      </c>
      <c r="D123" s="16" t="n">
        <v>239.36</v>
      </c>
      <c r="E123" s="16" t="n">
        <v>160.28</v>
      </c>
      <c r="F123" s="16" t="n">
        <v>102.38</v>
      </c>
      <c r="G123" s="16" t="n">
        <v>82.33</v>
      </c>
      <c r="H123" s="16" t="n">
        <v>63.95</v>
      </c>
      <c r="I123" s="16" t="n">
        <v>48.78</v>
      </c>
      <c r="J123" s="16" t="n">
        <v>35.26</v>
      </c>
      <c r="K123" s="16" t="n">
        <v>22.2</v>
      </c>
      <c r="L123" s="16" t="n">
        <v>10.06</v>
      </c>
    </row>
    <row r="124">
      <c r="A124" s="16" t="inlineStr">
        <is>
          <t>NER</t>
        </is>
      </c>
      <c r="B124" s="16" t="inlineStr">
        <is>
          <t>Niger (the)</t>
        </is>
      </c>
      <c r="C124" s="16" t="n">
        <v>318.73</v>
      </c>
      <c r="D124" s="16" t="n">
        <v>184.3</v>
      </c>
      <c r="E124" s="16" t="n">
        <v>149.48</v>
      </c>
      <c r="F124" s="16" t="n">
        <v>112.37</v>
      </c>
      <c r="G124" s="16" t="n">
        <v>85.34999999999999</v>
      </c>
      <c r="H124" s="16" t="n">
        <v>71.70999999999999</v>
      </c>
      <c r="I124" s="16" t="n">
        <v>56.01</v>
      </c>
      <c r="J124" s="16" t="n">
        <v>29.91</v>
      </c>
      <c r="K124" s="16" t="n">
        <v>12.07</v>
      </c>
      <c r="L124" s="16" t="n">
        <v>1.24</v>
      </c>
    </row>
    <row r="125">
      <c r="A125" s="16" t="inlineStr">
        <is>
          <t>NGA</t>
        </is>
      </c>
      <c r="B125" s="16" t="inlineStr">
        <is>
          <t>Nigeria</t>
        </is>
      </c>
      <c r="C125" s="16" t="n">
        <v>5898.41</v>
      </c>
      <c r="D125" s="16" t="n">
        <v>1512.88</v>
      </c>
      <c r="E125" s="16" t="n">
        <v>810.62</v>
      </c>
      <c r="F125" s="16" t="n">
        <v>567.05</v>
      </c>
      <c r="G125" s="16" t="n">
        <v>409.33</v>
      </c>
      <c r="H125" s="16" t="n">
        <v>300.58</v>
      </c>
      <c r="I125" s="16" t="n">
        <v>220.21</v>
      </c>
      <c r="J125" s="16" t="n">
        <v>162.74</v>
      </c>
      <c r="K125" s="16" t="n">
        <v>105.06</v>
      </c>
      <c r="L125" s="16" t="n">
        <v>54.39</v>
      </c>
    </row>
    <row r="126">
      <c r="A126" s="16" t="inlineStr">
        <is>
          <t>NOR</t>
        </is>
      </c>
      <c r="B126" s="16" t="inlineStr">
        <is>
          <t>Norway</t>
        </is>
      </c>
      <c r="C126" s="16" t="n">
        <v>759.39</v>
      </c>
      <c r="D126" s="16" t="n">
        <v>338.59</v>
      </c>
      <c r="E126" s="16" t="n">
        <v>102.83</v>
      </c>
      <c r="F126" s="16" t="n">
        <v>49.51</v>
      </c>
      <c r="G126" s="16" t="n">
        <v>23.17</v>
      </c>
      <c r="H126" s="16" t="n">
        <v>11.63</v>
      </c>
      <c r="I126" s="16" t="n">
        <v>6.14</v>
      </c>
      <c r="J126" s="16" t="n">
        <v>3.87</v>
      </c>
      <c r="K126" s="16" t="n">
        <v>2.23</v>
      </c>
      <c r="L126" s="16" t="n">
        <v>0.78</v>
      </c>
    </row>
    <row r="127">
      <c r="A127" s="16" t="inlineStr">
        <is>
          <t>OMN</t>
        </is>
      </c>
      <c r="B127" s="16" t="inlineStr">
        <is>
          <t>Oman</t>
        </is>
      </c>
      <c r="C127" s="16" t="n">
        <v>611.8099999999999</v>
      </c>
      <c r="D127" s="16" t="n">
        <v>137.13</v>
      </c>
      <c r="E127" s="16" t="n">
        <v>57.96</v>
      </c>
      <c r="F127" s="16" t="n">
        <v>41.91</v>
      </c>
      <c r="G127" s="16" t="n">
        <v>32.87</v>
      </c>
      <c r="H127" s="16" t="n">
        <v>22.88</v>
      </c>
      <c r="I127" s="16" t="n">
        <v>19.06</v>
      </c>
      <c r="J127" s="16" t="n">
        <v>11.75</v>
      </c>
      <c r="K127" s="16" t="n">
        <v>5.27</v>
      </c>
      <c r="L127" s="16" t="n">
        <v>1.37</v>
      </c>
    </row>
    <row r="128">
      <c r="A128" s="16" t="inlineStr">
        <is>
          <t>PAK</t>
        </is>
      </c>
      <c r="B128" s="16" t="inlineStr">
        <is>
          <t>Pakistan</t>
        </is>
      </c>
      <c r="C128" s="16" t="n">
        <v>2065.71</v>
      </c>
      <c r="D128" s="16" t="n">
        <v>1058.24</v>
      </c>
      <c r="E128" s="16" t="n">
        <v>689.15</v>
      </c>
      <c r="F128" s="16" t="n">
        <v>396.08</v>
      </c>
      <c r="G128" s="16" t="n">
        <v>294.21</v>
      </c>
      <c r="H128" s="16" t="n">
        <v>263.42</v>
      </c>
      <c r="I128" s="16" t="n">
        <v>231.84</v>
      </c>
      <c r="J128" s="16" t="n">
        <v>162.29</v>
      </c>
      <c r="K128" s="16" t="n">
        <v>37.75</v>
      </c>
      <c r="L128" s="16" t="n">
        <v>16.14</v>
      </c>
    </row>
    <row r="129">
      <c r="A129" s="16" t="inlineStr">
        <is>
          <t>PSE</t>
        </is>
      </c>
      <c r="B129" s="16" t="inlineStr">
        <is>
          <t>Palestine, State of</t>
        </is>
      </c>
      <c r="C129" s="16" t="n">
        <v>9611.299999999999</v>
      </c>
      <c r="D129" s="16" t="n">
        <v>5489.5</v>
      </c>
      <c r="E129" s="16" t="n">
        <v>3997.58</v>
      </c>
      <c r="F129" s="16" t="n">
        <v>1869.15</v>
      </c>
      <c r="G129" s="16" t="n">
        <v>950.89</v>
      </c>
      <c r="H129" s="16" t="n">
        <v>682.34</v>
      </c>
      <c r="I129" s="16" t="n">
        <v>634.14</v>
      </c>
      <c r="J129" s="16" t="n">
        <v>580.96</v>
      </c>
      <c r="K129" s="16" t="n">
        <v>472.37</v>
      </c>
      <c r="L129" s="16" t="n">
        <v>168.27</v>
      </c>
    </row>
    <row r="130">
      <c r="A130" s="16" t="inlineStr">
        <is>
          <t>PAN</t>
        </is>
      </c>
      <c r="B130" s="16" t="inlineStr">
        <is>
          <t>Panama</t>
        </is>
      </c>
      <c r="C130" s="16" t="n">
        <v>417.45</v>
      </c>
      <c r="D130" s="16" t="n">
        <v>99.11</v>
      </c>
      <c r="E130" s="16" t="n">
        <v>59.06</v>
      </c>
      <c r="F130" s="16" t="n">
        <v>44.6</v>
      </c>
      <c r="G130" s="16" t="n">
        <v>34.18</v>
      </c>
      <c r="H130" s="16" t="n">
        <v>26.83</v>
      </c>
      <c r="I130" s="16" t="n">
        <v>19.12</v>
      </c>
      <c r="J130" s="16" t="n">
        <v>14.66</v>
      </c>
      <c r="K130" s="16" t="n">
        <v>8.630000000000001</v>
      </c>
      <c r="L130" s="16" t="n">
        <v>3.67</v>
      </c>
    </row>
    <row r="131">
      <c r="A131" s="16" t="inlineStr">
        <is>
          <t>PNG</t>
        </is>
      </c>
      <c r="B131" s="16" t="inlineStr">
        <is>
          <t>Papua New Guinea</t>
        </is>
      </c>
      <c r="C131" s="16" t="n">
        <v>421.09</v>
      </c>
      <c r="D131" s="16" t="n">
        <v>142.71</v>
      </c>
      <c r="E131" s="16" t="n">
        <v>79.73999999999999</v>
      </c>
      <c r="F131" s="16" t="n">
        <v>52.09</v>
      </c>
      <c r="G131" s="16" t="n">
        <v>34.94</v>
      </c>
      <c r="H131" s="16" t="n">
        <v>26.4</v>
      </c>
      <c r="I131" s="16" t="n">
        <v>21.05</v>
      </c>
      <c r="J131" s="16" t="n">
        <v>14.96</v>
      </c>
      <c r="K131" s="16" t="n">
        <v>9.199999999999999</v>
      </c>
      <c r="L131" s="16" t="n">
        <v>3.07</v>
      </c>
    </row>
    <row r="132">
      <c r="A132" s="16" t="inlineStr">
        <is>
          <t>PRY</t>
        </is>
      </c>
      <c r="B132" s="16" t="inlineStr">
        <is>
          <t>Paraguay</t>
        </is>
      </c>
      <c r="C132" s="16" t="n">
        <v>1689.19</v>
      </c>
      <c r="D132" s="16" t="n">
        <v>135.53</v>
      </c>
      <c r="E132" s="16" t="n">
        <v>60.75</v>
      </c>
      <c r="F132" s="16" t="n">
        <v>47.25</v>
      </c>
      <c r="G132" s="16" t="n">
        <v>37.16</v>
      </c>
      <c r="H132" s="16" t="n">
        <v>25.69</v>
      </c>
      <c r="I132" s="16" t="n">
        <v>18.42</v>
      </c>
      <c r="J132" s="16" t="n">
        <v>12.83</v>
      </c>
      <c r="K132" s="16" t="n">
        <v>8.960000000000001</v>
      </c>
      <c r="L132" s="16" t="n">
        <v>1.05</v>
      </c>
    </row>
    <row r="133">
      <c r="A133" s="16" t="inlineStr">
        <is>
          <t>PER</t>
        </is>
      </c>
      <c r="B133" s="16" t="inlineStr">
        <is>
          <t>Peru</t>
        </is>
      </c>
      <c r="C133" s="16" t="n">
        <v>382.59</v>
      </c>
      <c r="D133" s="16" t="n">
        <v>59.98</v>
      </c>
      <c r="E133" s="16" t="n">
        <v>43.91</v>
      </c>
      <c r="F133" s="16" t="n">
        <v>35.7</v>
      </c>
      <c r="G133" s="16" t="n">
        <v>26.92</v>
      </c>
      <c r="H133" s="16" t="n">
        <v>20.05</v>
      </c>
      <c r="I133" s="16" t="n">
        <v>13.06</v>
      </c>
      <c r="J133" s="16" t="n">
        <v>9.91</v>
      </c>
      <c r="K133" s="16" t="n">
        <v>5.19</v>
      </c>
      <c r="L133" s="16" t="n">
        <v>2.31</v>
      </c>
    </row>
    <row r="134">
      <c r="A134" s="16" t="inlineStr">
        <is>
          <t>PHL</t>
        </is>
      </c>
      <c r="B134" s="16" t="inlineStr">
        <is>
          <t>Philippines (the)</t>
        </is>
      </c>
      <c r="C134" s="16" t="n">
        <v>3886.34</v>
      </c>
      <c r="D134" s="16" t="n">
        <v>850.04</v>
      </c>
      <c r="E134" s="16" t="n">
        <v>551.87</v>
      </c>
      <c r="F134" s="16" t="n">
        <v>404.9</v>
      </c>
      <c r="G134" s="16" t="n">
        <v>314.32</v>
      </c>
      <c r="H134" s="16" t="n">
        <v>256.7</v>
      </c>
      <c r="I134" s="16" t="n">
        <v>201.43</v>
      </c>
      <c r="J134" s="16" t="n">
        <v>151.62</v>
      </c>
      <c r="K134" s="16" t="n">
        <v>98.45999999999999</v>
      </c>
      <c r="L134" s="16" t="n">
        <v>45.34</v>
      </c>
    </row>
    <row r="135">
      <c r="A135" s="16" t="inlineStr">
        <is>
          <t>POL</t>
        </is>
      </c>
      <c r="B135" s="16" t="inlineStr">
        <is>
          <t>Poland</t>
        </is>
      </c>
      <c r="C135" s="16" t="n">
        <v>2042.03</v>
      </c>
      <c r="D135" s="16" t="n">
        <v>498.09</v>
      </c>
      <c r="E135" s="16" t="n">
        <v>192.78</v>
      </c>
      <c r="F135" s="16" t="n">
        <v>132.19</v>
      </c>
      <c r="G135" s="16" t="n">
        <v>104.28</v>
      </c>
      <c r="H135" s="16" t="n">
        <v>85.56999999999999</v>
      </c>
      <c r="I135" s="16" t="n">
        <v>73.68000000000001</v>
      </c>
      <c r="J135" s="16" t="n">
        <v>63.4</v>
      </c>
      <c r="K135" s="16" t="n">
        <v>50.68</v>
      </c>
      <c r="L135" s="16" t="n">
        <v>36.33</v>
      </c>
    </row>
    <row r="136">
      <c r="A136" s="16" t="inlineStr">
        <is>
          <t>PRT</t>
        </is>
      </c>
      <c r="B136" s="16" t="inlineStr">
        <is>
          <t>Portugal</t>
        </is>
      </c>
      <c r="C136" s="16" t="n">
        <v>1531.02</v>
      </c>
      <c r="D136" s="16" t="n">
        <v>386.86</v>
      </c>
      <c r="E136" s="16" t="n">
        <v>190.05</v>
      </c>
      <c r="F136" s="16" t="n">
        <v>121.88</v>
      </c>
      <c r="G136" s="16" t="n">
        <v>85.23999999999999</v>
      </c>
      <c r="H136" s="16" t="n">
        <v>57.29</v>
      </c>
      <c r="I136" s="16" t="n">
        <v>38.7</v>
      </c>
      <c r="J136" s="16" t="n">
        <v>26.24</v>
      </c>
      <c r="K136" s="16" t="n">
        <v>15.42</v>
      </c>
      <c r="L136" s="16" t="n">
        <v>8.91</v>
      </c>
    </row>
    <row r="137">
      <c r="A137" s="16" t="inlineStr">
        <is>
          <t>PRI</t>
        </is>
      </c>
      <c r="B137" s="16" t="inlineStr">
        <is>
          <t>Puerto Rico</t>
        </is>
      </c>
      <c r="C137" s="16" t="n">
        <v>1685.81</v>
      </c>
      <c r="D137" s="16" t="n">
        <v>713.87</v>
      </c>
      <c r="E137" s="16" t="n">
        <v>497.66</v>
      </c>
      <c r="F137" s="16" t="n">
        <v>418.17</v>
      </c>
      <c r="G137" s="16" t="n">
        <v>355.64</v>
      </c>
      <c r="H137" s="16" t="n">
        <v>308.92</v>
      </c>
      <c r="I137" s="16" t="n">
        <v>276.96</v>
      </c>
      <c r="J137" s="16" t="n">
        <v>221.71</v>
      </c>
      <c r="K137" s="16" t="n">
        <v>159.01</v>
      </c>
      <c r="L137" s="16" t="n">
        <v>96.04000000000001</v>
      </c>
    </row>
    <row r="138">
      <c r="A138" s="16" t="inlineStr">
        <is>
          <t>QAT</t>
        </is>
      </c>
      <c r="B138" s="16" t="inlineStr">
        <is>
          <t>Qatar</t>
        </is>
      </c>
      <c r="C138" s="16" t="n">
        <v>13969.32</v>
      </c>
      <c r="D138" s="16" t="n">
        <v>696.27</v>
      </c>
      <c r="E138" s="16" t="n">
        <v/>
      </c>
      <c r="F138" s="16" t="n">
        <v>528.22</v>
      </c>
      <c r="G138" s="16" t="n">
        <v/>
      </c>
      <c r="H138" s="16" t="n">
        <v>453.24</v>
      </c>
      <c r="I138" s="16" t="n">
        <v>322.52</v>
      </c>
      <c r="J138" s="16" t="n">
        <v/>
      </c>
      <c r="K138" s="16" t="n">
        <v>236</v>
      </c>
      <c r="L138" s="16" t="n">
        <v>35.54</v>
      </c>
    </row>
    <row r="139">
      <c r="A139" s="16" t="inlineStr">
        <is>
          <t>REU</t>
        </is>
      </c>
      <c r="B139" s="16" t="inlineStr">
        <is>
          <t>Réunion</t>
        </is>
      </c>
      <c r="C139" s="16" t="n">
        <v>1201.4</v>
      </c>
      <c r="D139" s="16" t="n">
        <v>765.3</v>
      </c>
      <c r="E139" s="16" t="n">
        <v>586.88</v>
      </c>
      <c r="F139" s="16" t="n">
        <v>501.13</v>
      </c>
      <c r="G139" s="16" t="n">
        <v>375.32</v>
      </c>
      <c r="H139" s="16" t="n">
        <v>316.83</v>
      </c>
      <c r="I139" s="16" t="n">
        <v>197.02</v>
      </c>
      <c r="J139" s="16" t="n">
        <v>147.29</v>
      </c>
      <c r="K139" s="16" t="n">
        <v>87.53</v>
      </c>
      <c r="L139" s="16" t="n">
        <v>45.06</v>
      </c>
    </row>
    <row r="140">
      <c r="A140" s="16" t="inlineStr">
        <is>
          <t>ROU</t>
        </is>
      </c>
      <c r="B140" s="16" t="inlineStr">
        <is>
          <t>Romania</t>
        </is>
      </c>
      <c r="C140" s="16" t="n">
        <v>1355.54</v>
      </c>
      <c r="D140" s="16" t="n">
        <v>116.24</v>
      </c>
      <c r="E140" s="16" t="n">
        <v>78.54000000000001</v>
      </c>
      <c r="F140" s="16" t="n">
        <v>61.96</v>
      </c>
      <c r="G140" s="16" t="n">
        <v>50.7</v>
      </c>
      <c r="H140" s="16" t="n">
        <v>42.91</v>
      </c>
      <c r="I140" s="16" t="n">
        <v>36.34</v>
      </c>
      <c r="J140" s="16" t="n">
        <v>29.84</v>
      </c>
      <c r="K140" s="16" t="n">
        <v>22.76</v>
      </c>
      <c r="L140" s="16" t="n">
        <v>11.31</v>
      </c>
    </row>
    <row r="141">
      <c r="A141" s="16" t="inlineStr">
        <is>
          <t>RUS</t>
        </is>
      </c>
      <c r="B141" s="16" t="inlineStr">
        <is>
          <t>Russian Federation (the)</t>
        </is>
      </c>
      <c r="C141" s="16" t="n">
        <v>1506.11</v>
      </c>
      <c r="D141" s="16" t="n">
        <v>176.2</v>
      </c>
      <c r="E141" s="16" t="n">
        <v>56.99</v>
      </c>
      <c r="F141" s="16" t="n">
        <v>27.3</v>
      </c>
      <c r="G141" s="16" t="n">
        <v>17.3</v>
      </c>
      <c r="H141" s="16" t="n">
        <v>11.88</v>
      </c>
      <c r="I141" s="16" t="n">
        <v>8.16</v>
      </c>
      <c r="J141" s="16" t="n">
        <v>5.26</v>
      </c>
      <c r="K141" s="16" t="n">
        <v>2.51</v>
      </c>
      <c r="L141" s="16" t="n">
        <v>0.31</v>
      </c>
    </row>
    <row r="142">
      <c r="A142" s="16" t="inlineStr">
        <is>
          <t>RWA</t>
        </is>
      </c>
      <c r="B142" s="16" t="inlineStr">
        <is>
          <t>Rwanda</t>
        </is>
      </c>
      <c r="C142" s="16" t="n">
        <v>2309.79</v>
      </c>
      <c r="D142" s="16" t="n">
        <v>940.03</v>
      </c>
      <c r="E142" s="16" t="n">
        <v>647.8</v>
      </c>
      <c r="F142" s="16" t="n">
        <v>595.47</v>
      </c>
      <c r="G142" s="16" t="n">
        <v>562.7</v>
      </c>
      <c r="H142" s="16" t="n">
        <v>537.51</v>
      </c>
      <c r="I142" s="16" t="n">
        <v>455.35</v>
      </c>
      <c r="J142" s="16" t="n">
        <v>397.2</v>
      </c>
      <c r="K142" s="16" t="n">
        <v>370.71</v>
      </c>
      <c r="L142" s="16" t="n">
        <v>312.35</v>
      </c>
    </row>
    <row r="143">
      <c r="A143" s="16" t="inlineStr">
        <is>
          <t>WSM</t>
        </is>
      </c>
      <c r="B143" s="16" t="inlineStr">
        <is>
          <t>Samoa</t>
        </is>
      </c>
      <c r="C143" s="16" t="n">
        <v>400.16</v>
      </c>
      <c r="D143" s="16" t="n">
        <v>206.76</v>
      </c>
      <c r="E143" s="16" t="n">
        <v>138.23</v>
      </c>
      <c r="F143" s="16" t="n">
        <v>70.8</v>
      </c>
      <c r="G143" s="16" t="n">
        <v>57.72</v>
      </c>
      <c r="H143" s="16" t="n">
        <v>49.64</v>
      </c>
      <c r="I143" s="16" t="n">
        <v>41</v>
      </c>
      <c r="J143" s="16" t="n">
        <v>34.07</v>
      </c>
      <c r="K143" s="16" t="n">
        <v>23.89</v>
      </c>
      <c r="L143" s="16" t="n">
        <v>13</v>
      </c>
    </row>
    <row r="144">
      <c r="A144" s="16" t="inlineStr">
        <is>
          <t>SMR</t>
        </is>
      </c>
      <c r="B144" s="16" t="inlineStr">
        <is>
          <t>San Marino</t>
        </is>
      </c>
      <c r="C144" s="16" t="n">
        <v>1189.87</v>
      </c>
      <c r="D144" s="16" t="n">
        <v>720.76</v>
      </c>
      <c r="E144" s="16" t="n">
        <v>557.99</v>
      </c>
      <c r="F144" s="16" t="n">
        <v>481.11</v>
      </c>
      <c r="G144" s="16" t="n">
        <v/>
      </c>
      <c r="H144" s="16" t="n">
        <v>451.2</v>
      </c>
      <c r="I144" s="16" t="n">
        <v>396.19</v>
      </c>
      <c r="J144" s="16" t="n">
        <v>383.93</v>
      </c>
      <c r="K144" s="16" t="n">
        <v>196.98</v>
      </c>
      <c r="L144" s="16" t="n">
        <v>186.97</v>
      </c>
    </row>
    <row r="145">
      <c r="A145" s="16" t="inlineStr">
        <is>
          <t>SAU</t>
        </is>
      </c>
      <c r="B145" s="16" t="inlineStr">
        <is>
          <t>Saudi Arabia</t>
        </is>
      </c>
      <c r="C145" s="16" t="n">
        <v>72.36</v>
      </c>
      <c r="D145" s="16" t="n">
        <v>48.08</v>
      </c>
      <c r="E145" s="16" t="n">
        <v>30.32</v>
      </c>
      <c r="F145" s="16" t="n">
        <v>29.47</v>
      </c>
      <c r="G145" s="16" t="n">
        <v>25.87</v>
      </c>
      <c r="H145" s="16" t="n">
        <v>11.61</v>
      </c>
      <c r="I145" s="16" t="n">
        <v>7.94</v>
      </c>
      <c r="J145" s="16" t="n">
        <v>7.26</v>
      </c>
      <c r="K145" s="16" t="n">
        <v>6.86</v>
      </c>
      <c r="L145" s="16" t="n">
        <v>5.29</v>
      </c>
    </row>
    <row r="146">
      <c r="A146" s="16" t="inlineStr">
        <is>
          <t>SEN</t>
        </is>
      </c>
      <c r="B146" s="16" t="inlineStr">
        <is>
          <t>Senegal</t>
        </is>
      </c>
      <c r="C146" s="16" t="n">
        <v>2102.84</v>
      </c>
      <c r="D146" s="16" t="n">
        <v>414.46</v>
      </c>
      <c r="E146" s="16" t="n">
        <v>212.75</v>
      </c>
      <c r="F146" s="16" t="n">
        <v>126.01</v>
      </c>
      <c r="G146" s="16" t="n">
        <v>95.7</v>
      </c>
      <c r="H146" s="16" t="n">
        <v>73.02</v>
      </c>
      <c r="I146" s="16" t="n">
        <v>59.71</v>
      </c>
      <c r="J146" s="16" t="n">
        <v>34.76</v>
      </c>
      <c r="K146" s="16" t="n">
        <v>23.51</v>
      </c>
      <c r="L146" s="16" t="n">
        <v>8.449999999999999</v>
      </c>
    </row>
    <row r="147">
      <c r="A147" s="16" t="inlineStr">
        <is>
          <t>SRB</t>
        </is>
      </c>
      <c r="B147" s="16" t="inlineStr">
        <is>
          <t>Serbia</t>
        </is>
      </c>
      <c r="C147" s="16" t="n">
        <v>602.97</v>
      </c>
      <c r="D147" s="16" t="n">
        <v>159.73</v>
      </c>
      <c r="E147" s="16" t="n">
        <v>103.12</v>
      </c>
      <c r="F147" s="16" t="n">
        <v>77.65000000000001</v>
      </c>
      <c r="G147" s="16" t="n">
        <v>61.65</v>
      </c>
      <c r="H147" s="16" t="n">
        <v>51.59</v>
      </c>
      <c r="I147" s="16" t="n">
        <v>41.71</v>
      </c>
      <c r="J147" s="16" t="n">
        <v>33.59</v>
      </c>
      <c r="K147" s="16" t="n">
        <v>25.15</v>
      </c>
      <c r="L147" s="16" t="n">
        <v>14.33</v>
      </c>
    </row>
    <row r="148">
      <c r="A148" s="16" t="inlineStr">
        <is>
          <t>SYC</t>
        </is>
      </c>
      <c r="B148" s="16" t="inlineStr">
        <is>
          <t>Seychelles</t>
        </is>
      </c>
      <c r="C148" s="16" t="n">
        <v>2395.97</v>
      </c>
      <c r="D148" s="16" t="n">
        <v>1829.34</v>
      </c>
      <c r="E148" s="16" t="n">
        <v>990.91</v>
      </c>
      <c r="F148" s="16" t="n">
        <v>733.91</v>
      </c>
      <c r="G148" s="16" t="n">
        <v>531.58</v>
      </c>
      <c r="H148" s="16" t="n">
        <v>404.99</v>
      </c>
      <c r="I148" s="16" t="n">
        <v>350.6</v>
      </c>
      <c r="J148" s="16" t="n">
        <v>283.02</v>
      </c>
      <c r="K148" s="16" t="n">
        <v>202.18</v>
      </c>
      <c r="L148" s="16" t="n">
        <v>15.58</v>
      </c>
    </row>
    <row r="149">
      <c r="A149" s="16" t="inlineStr">
        <is>
          <t>SLE</t>
        </is>
      </c>
      <c r="B149" s="16" t="inlineStr">
        <is>
          <t>Sierra Leone</t>
        </is>
      </c>
      <c r="C149" s="16" t="n">
        <v>1975.09</v>
      </c>
      <c r="D149" s="16" t="n">
        <v>131.41</v>
      </c>
      <c r="E149" s="16" t="n">
        <v>123.45</v>
      </c>
      <c r="F149" s="16" t="n">
        <v>114.01</v>
      </c>
      <c r="G149" s="16" t="n">
        <v>102.06</v>
      </c>
      <c r="H149" s="16" t="n">
        <v>98.44</v>
      </c>
      <c r="I149" s="16" t="n">
        <v>66.73</v>
      </c>
      <c r="J149" s="16" t="n">
        <v>55.09</v>
      </c>
      <c r="K149" s="16" t="n">
        <v>47.48</v>
      </c>
      <c r="L149" s="16" t="n">
        <v>32.68</v>
      </c>
    </row>
    <row r="150">
      <c r="A150" s="16" t="inlineStr">
        <is>
          <t>SGP</t>
        </is>
      </c>
      <c r="B150" s="16" t="inlineStr">
        <is>
          <t>Singapore</t>
        </is>
      </c>
      <c r="C150" s="16" t="n">
        <v>10351.61</v>
      </c>
      <c r="D150" s="16" t="n">
        <v/>
      </c>
      <c r="E150" s="16" t="n">
        <v>7280.34</v>
      </c>
      <c r="F150" s="16" t="n">
        <v/>
      </c>
      <c r="G150" s="16" t="n">
        <v/>
      </c>
      <c r="H150" s="16" t="n">
        <v>7053.68</v>
      </c>
      <c r="I150" s="16" t="n">
        <v/>
      </c>
      <c r="J150" s="16" t="n">
        <v>5520.59</v>
      </c>
      <c r="K150" s="16" t="n">
        <v/>
      </c>
      <c r="L150" s="16" t="n">
        <v>4912.48</v>
      </c>
    </row>
    <row r="151">
      <c r="A151" s="16" t="inlineStr">
        <is>
          <t>SVK</t>
        </is>
      </c>
      <c r="B151" s="16" t="inlineStr">
        <is>
          <t>Slovakia</t>
        </is>
      </c>
      <c r="C151" s="16" t="n">
        <v>1122.89</v>
      </c>
      <c r="D151" s="16" t="n">
        <v>196.84</v>
      </c>
      <c r="E151" s="16" t="n">
        <v>159.85</v>
      </c>
      <c r="F151" s="16" t="n">
        <v>129.19</v>
      </c>
      <c r="G151" s="16" t="n">
        <v>108.88</v>
      </c>
      <c r="H151" s="16" t="n">
        <v>95.27</v>
      </c>
      <c r="I151" s="16" t="n">
        <v>85.48999999999999</v>
      </c>
      <c r="J151" s="16" t="n">
        <v>71.23999999999999</v>
      </c>
      <c r="K151" s="16" t="n">
        <v>55.92</v>
      </c>
      <c r="L151" s="16" t="n">
        <v>44.8</v>
      </c>
    </row>
    <row r="152">
      <c r="A152" s="16" t="inlineStr">
        <is>
          <t>SVN</t>
        </is>
      </c>
      <c r="B152" s="16" t="inlineStr">
        <is>
          <t>Slovenia</t>
        </is>
      </c>
      <c r="C152" s="16" t="n">
        <v>577.03</v>
      </c>
      <c r="D152" s="16" t="n">
        <v>195.25</v>
      </c>
      <c r="E152" s="16" t="n">
        <v>138.88</v>
      </c>
      <c r="F152" s="16" t="n">
        <v>105.1</v>
      </c>
      <c r="G152" s="16" t="n">
        <v>89.11</v>
      </c>
      <c r="H152" s="16" t="n">
        <v>77.73</v>
      </c>
      <c r="I152" s="16" t="n">
        <v>64.5</v>
      </c>
      <c r="J152" s="16" t="n">
        <v>46.83</v>
      </c>
      <c r="K152" s="16" t="n">
        <v>32.01</v>
      </c>
      <c r="L152" s="16" t="n">
        <v>18.31</v>
      </c>
    </row>
    <row r="153">
      <c r="A153" s="16" t="inlineStr">
        <is>
          <t>SLB</t>
        </is>
      </c>
      <c r="B153" s="16" t="inlineStr">
        <is>
          <t>Solomon Islands</t>
        </is>
      </c>
      <c r="C153" s="16" t="n">
        <v>695.08</v>
      </c>
      <c r="D153" s="16" t="n">
        <v>96.15000000000001</v>
      </c>
      <c r="E153" s="16" t="n">
        <v>54.57</v>
      </c>
      <c r="F153" s="16" t="n">
        <v>34.68</v>
      </c>
      <c r="G153" s="16" t="n">
        <v>25.41</v>
      </c>
      <c r="H153" s="16" t="n">
        <v>15.77</v>
      </c>
      <c r="I153" s="16" t="n">
        <v>11.35</v>
      </c>
      <c r="J153" s="16" t="n">
        <v>8.02</v>
      </c>
      <c r="K153" s="16" t="n">
        <v>5.34</v>
      </c>
      <c r="L153" s="16" t="n">
        <v>2.58</v>
      </c>
    </row>
    <row r="154">
      <c r="A154" s="16" t="inlineStr">
        <is>
          <t>SOM</t>
        </is>
      </c>
      <c r="B154" s="16" t="inlineStr">
        <is>
          <t>Somalia</t>
        </is>
      </c>
      <c r="C154" s="16" t="n">
        <v>120.59</v>
      </c>
      <c r="D154" s="16" t="n">
        <v>38.15</v>
      </c>
      <c r="E154" s="16" t="n">
        <v>28.15</v>
      </c>
      <c r="F154" s="16" t="n">
        <v>18.79</v>
      </c>
      <c r="G154" s="16" t="n">
        <v>13.34</v>
      </c>
      <c r="H154" s="16" t="n">
        <v>10.9</v>
      </c>
      <c r="I154" s="16" t="n">
        <v>10.16</v>
      </c>
      <c r="J154" s="16" t="n">
        <v>7.61</v>
      </c>
      <c r="K154" s="16" t="n">
        <v>5.86</v>
      </c>
      <c r="L154" s="16" t="n">
        <v>3.48</v>
      </c>
    </row>
    <row r="155">
      <c r="A155" s="16" t="inlineStr">
        <is>
          <t>ZAF</t>
        </is>
      </c>
      <c r="B155" s="16" t="inlineStr">
        <is>
          <t>South Africa</t>
        </is>
      </c>
      <c r="C155" s="16" t="n">
        <v>1305.28</v>
      </c>
      <c r="D155" s="16" t="n">
        <v>231.69</v>
      </c>
      <c r="E155" s="16" t="n">
        <v>114.67</v>
      </c>
      <c r="F155" s="16" t="n">
        <v>81.39</v>
      </c>
      <c r="G155" s="16" t="n">
        <v>59.26</v>
      </c>
      <c r="H155" s="16" t="n">
        <v>50.31</v>
      </c>
      <c r="I155" s="16" t="n">
        <v>35.22</v>
      </c>
      <c r="J155" s="16" t="n">
        <v>22</v>
      </c>
      <c r="K155" s="16" t="n">
        <v>14.06</v>
      </c>
      <c r="L155" s="16" t="n">
        <v>2.93</v>
      </c>
    </row>
    <row r="156">
      <c r="A156" s="16" t="inlineStr">
        <is>
          <t>SSD</t>
        </is>
      </c>
      <c r="B156" s="16" t="inlineStr">
        <is>
          <t>South Sudan</t>
        </is>
      </c>
      <c r="C156" s="16" t="n">
        <v>114.69</v>
      </c>
      <c r="D156" s="16" t="n">
        <v>55.37</v>
      </c>
      <c r="E156" s="16" t="n">
        <v>39.67</v>
      </c>
      <c r="F156" s="16" t="n">
        <v>29.19</v>
      </c>
      <c r="G156" s="16" t="n">
        <v>24.7</v>
      </c>
      <c r="H156" s="16" t="n">
        <v>21.06</v>
      </c>
      <c r="I156" s="16" t="n">
        <v>19.16</v>
      </c>
      <c r="J156" s="16" t="n">
        <v>14.38</v>
      </c>
      <c r="K156" s="16" t="n">
        <v>10.48</v>
      </c>
      <c r="L156" s="16" t="n">
        <v>6.12</v>
      </c>
    </row>
    <row r="157">
      <c r="A157" s="16" t="inlineStr">
        <is>
          <t>ESP</t>
        </is>
      </c>
      <c r="B157" s="16" t="inlineStr">
        <is>
          <t>Spain</t>
        </is>
      </c>
      <c r="C157" s="16" t="n">
        <v>716.02</v>
      </c>
      <c r="D157" s="16" t="n">
        <v>290.37</v>
      </c>
      <c r="E157" s="16" t="n">
        <v>194.3</v>
      </c>
      <c r="F157" s="16" t="n">
        <v>139.98</v>
      </c>
      <c r="G157" s="16" t="n">
        <v>89.83</v>
      </c>
      <c r="H157" s="16" t="n">
        <v>63.45</v>
      </c>
      <c r="I157" s="16" t="n">
        <v>45.68</v>
      </c>
      <c r="J157" s="16" t="n">
        <v>30.8</v>
      </c>
      <c r="K157" s="16" t="n">
        <v>24.85</v>
      </c>
      <c r="L157" s="16" t="n">
        <v>14.04</v>
      </c>
    </row>
    <row r="158">
      <c r="A158" s="16" t="inlineStr">
        <is>
          <t>LKA</t>
        </is>
      </c>
      <c r="B158" s="16" t="inlineStr">
        <is>
          <t>Sri Lanka</t>
        </is>
      </c>
      <c r="C158" s="16" t="n">
        <v>3433.45</v>
      </c>
      <c r="D158" s="16" t="n">
        <v>1249.78</v>
      </c>
      <c r="E158" s="16" t="n">
        <v>748.23</v>
      </c>
      <c r="F158" s="16" t="n">
        <v>575.03</v>
      </c>
      <c r="G158" s="16" t="n">
        <v>449.98</v>
      </c>
      <c r="H158" s="16" t="n">
        <v>345.83</v>
      </c>
      <c r="I158" s="16" t="n">
        <v>233.35</v>
      </c>
      <c r="J158" s="16" t="n">
        <v>163.43</v>
      </c>
      <c r="K158" s="16" t="n">
        <v>101.49</v>
      </c>
      <c r="L158" s="16" t="n">
        <v>34.82</v>
      </c>
    </row>
    <row r="159">
      <c r="A159" s="16" t="inlineStr">
        <is>
          <t>SDN</t>
        </is>
      </c>
      <c r="B159" s="16" t="inlineStr">
        <is>
          <t>Sudan (the)</t>
        </is>
      </c>
      <c r="C159" s="16" t="n">
        <v>480</v>
      </c>
      <c r="D159" s="16" t="n">
        <v>153.57</v>
      </c>
      <c r="E159" s="16" t="n">
        <v>84.73999999999999</v>
      </c>
      <c r="F159" s="16" t="n">
        <v>57.45</v>
      </c>
      <c r="G159" s="16" t="n">
        <v>36.46</v>
      </c>
      <c r="H159" s="16" t="n">
        <v>23.71</v>
      </c>
      <c r="I159" s="16" t="n">
        <v>19.5</v>
      </c>
      <c r="J159" s="16" t="n">
        <v>13.51</v>
      </c>
      <c r="K159" s="16" t="n">
        <v>8.18</v>
      </c>
      <c r="L159" s="16" t="n">
        <v>2.74</v>
      </c>
    </row>
    <row r="160">
      <c r="A160" s="16" t="inlineStr">
        <is>
          <t>SUR</t>
        </is>
      </c>
      <c r="B160" s="16" t="inlineStr">
        <is>
          <t>Suriname</t>
        </is>
      </c>
      <c r="C160" s="16" t="n">
        <v>2956.06</v>
      </c>
      <c r="D160" s="16" t="n">
        <v>862.5</v>
      </c>
      <c r="E160" s="16" t="n">
        <v>440.9</v>
      </c>
      <c r="F160" s="16" t="n">
        <v>90.8</v>
      </c>
      <c r="G160" s="16" t="n">
        <v>17.98</v>
      </c>
      <c r="H160" s="16" t="n">
        <v>10.03</v>
      </c>
      <c r="I160" s="16" t="n">
        <v>3.89</v>
      </c>
      <c r="J160" s="16" t="n">
        <v>1.45</v>
      </c>
      <c r="K160" s="16" t="n">
        <v>0.4</v>
      </c>
      <c r="L160" s="16" t="n">
        <v>0.1</v>
      </c>
    </row>
    <row r="161">
      <c r="A161" s="16" t="inlineStr">
        <is>
          <t>SWE</t>
        </is>
      </c>
      <c r="B161" s="16" t="inlineStr">
        <is>
          <t>Sweden</t>
        </is>
      </c>
      <c r="C161" s="16" t="n">
        <v>903.85</v>
      </c>
      <c r="D161" s="16" t="n">
        <v>125.7</v>
      </c>
      <c r="E161" s="16" t="n">
        <v>73.58</v>
      </c>
      <c r="F161" s="16" t="n">
        <v>45.7</v>
      </c>
      <c r="G161" s="16" t="n">
        <v>29.26</v>
      </c>
      <c r="H161" s="16" t="n">
        <v>21.74</v>
      </c>
      <c r="I161" s="16" t="n">
        <v>15.74</v>
      </c>
      <c r="J161" s="16" t="n">
        <v>10.81</v>
      </c>
      <c r="K161" s="16" t="n">
        <v>5.21</v>
      </c>
      <c r="L161" s="16" t="n">
        <v>1.03</v>
      </c>
    </row>
    <row r="162">
      <c r="A162" s="16" t="inlineStr">
        <is>
          <t>CHE</t>
        </is>
      </c>
      <c r="B162" s="16" t="inlineStr">
        <is>
          <t>Switzerland</t>
        </is>
      </c>
      <c r="C162" s="16" t="n">
        <v>1549.07</v>
      </c>
      <c r="D162" s="16" t="n">
        <v>637.55</v>
      </c>
      <c r="E162" s="16" t="n">
        <v>444.03</v>
      </c>
      <c r="F162" s="16" t="n">
        <v>310.72</v>
      </c>
      <c r="G162" s="16" t="n">
        <v>244.27</v>
      </c>
      <c r="H162" s="16" t="n">
        <v>177.2</v>
      </c>
      <c r="I162" s="16" t="n">
        <v>130.9</v>
      </c>
      <c r="J162" s="16" t="n">
        <v>95.51000000000001</v>
      </c>
      <c r="K162" s="16" t="n">
        <v>46.19</v>
      </c>
      <c r="L162" s="16" t="n">
        <v>16.81</v>
      </c>
    </row>
    <row r="163">
      <c r="A163" s="16" t="inlineStr">
        <is>
          <t>SYR</t>
        </is>
      </c>
      <c r="B163" s="16" t="inlineStr">
        <is>
          <t>Syrian Arab Republic</t>
        </is>
      </c>
      <c r="C163" s="16" t="n">
        <v>1684.13</v>
      </c>
      <c r="D163" s="16" t="n">
        <v>518.66</v>
      </c>
      <c r="E163" s="16" t="n">
        <v>390.66</v>
      </c>
      <c r="F163" s="16" t="n">
        <v>346.27</v>
      </c>
      <c r="G163" s="16" t="n">
        <v>272.58</v>
      </c>
      <c r="H163" s="16" t="n">
        <v>206.67</v>
      </c>
      <c r="I163" s="16" t="n">
        <v>138.52</v>
      </c>
      <c r="J163" s="16" t="n">
        <v>88.55</v>
      </c>
      <c r="K163" s="16" t="n">
        <v>49.7</v>
      </c>
      <c r="L163" s="16" t="n">
        <v>16.28</v>
      </c>
    </row>
    <row r="164">
      <c r="A164" s="16" t="inlineStr">
        <is>
          <t>TWN</t>
        </is>
      </c>
      <c r="B164" s="16" t="inlineStr">
        <is>
          <t>Taiwan (Province of China)</t>
        </is>
      </c>
      <c r="C164" s="16" t="n">
        <v>7154.35</v>
      </c>
      <c r="D164" s="16" t="n">
        <v>2338.53</v>
      </c>
      <c r="E164" s="16" t="n">
        <v>1720.42</v>
      </c>
      <c r="F164" s="16" t="n">
        <v>967.67</v>
      </c>
      <c r="G164" s="16" t="n">
        <v>761.5</v>
      </c>
      <c r="H164" s="16" t="n">
        <v>406.46</v>
      </c>
      <c r="I164" s="16" t="n">
        <v>290.75</v>
      </c>
      <c r="J164" s="16" t="n">
        <v>242.22</v>
      </c>
      <c r="K164" s="16" t="n">
        <v>135.3</v>
      </c>
      <c r="L164" s="16" t="n">
        <v>59.76</v>
      </c>
    </row>
    <row r="165">
      <c r="A165" s="16" t="inlineStr">
        <is>
          <t>TJK</t>
        </is>
      </c>
      <c r="B165" s="16" t="inlineStr">
        <is>
          <t>Tajikistan</t>
        </is>
      </c>
      <c r="C165" s="16" t="n">
        <v>833.62</v>
      </c>
      <c r="D165" s="16" t="n">
        <v>288.65</v>
      </c>
      <c r="E165" s="16" t="n">
        <v>251.69</v>
      </c>
      <c r="F165" s="16" t="n">
        <v>144.48</v>
      </c>
      <c r="G165" s="16" t="n">
        <v>103.56</v>
      </c>
      <c r="H165" s="16" t="n">
        <v>87.37</v>
      </c>
      <c r="I165" s="16" t="n">
        <v>69.66</v>
      </c>
      <c r="J165" s="16" t="n">
        <v>38.21</v>
      </c>
      <c r="K165" s="16" t="n">
        <v>13.02</v>
      </c>
      <c r="L165" s="16" t="n">
        <v>2.43</v>
      </c>
    </row>
    <row r="166">
      <c r="A166" s="16" t="inlineStr">
        <is>
          <t>TZA</t>
        </is>
      </c>
      <c r="B166" s="16" t="inlineStr">
        <is>
          <t>Tanzania</t>
        </is>
      </c>
      <c r="C166" s="16" t="n">
        <v>2307.27</v>
      </c>
      <c r="D166" s="16" t="n">
        <v>328.55</v>
      </c>
      <c r="E166" s="16" t="n">
        <v>211.78</v>
      </c>
      <c r="F166" s="16" t="n">
        <v>139.83</v>
      </c>
      <c r="G166" s="16" t="n">
        <v>101.83</v>
      </c>
      <c r="H166" s="16" t="n">
        <v>70.65000000000001</v>
      </c>
      <c r="I166" s="16" t="n">
        <v>49.4</v>
      </c>
      <c r="J166" s="16" t="n">
        <v>35.02</v>
      </c>
      <c r="K166" s="16" t="n">
        <v>16.98</v>
      </c>
      <c r="L166" s="16" t="n">
        <v>6.76</v>
      </c>
    </row>
    <row r="167">
      <c r="A167" s="16" t="inlineStr">
        <is>
          <t>THA</t>
        </is>
      </c>
      <c r="B167" s="16" t="inlineStr">
        <is>
          <t>Thailand</t>
        </is>
      </c>
      <c r="C167" s="16" t="n">
        <v>2225.46</v>
      </c>
      <c r="D167" s="16" t="n">
        <v>346.91</v>
      </c>
      <c r="E167" s="16" t="n">
        <v>183.41</v>
      </c>
      <c r="F167" s="16" t="n">
        <v>141.96</v>
      </c>
      <c r="G167" s="16" t="n">
        <v>120.4</v>
      </c>
      <c r="H167" s="16" t="n">
        <v>104.76</v>
      </c>
      <c r="I167" s="16" t="n">
        <v>87.81</v>
      </c>
      <c r="J167" s="16" t="n">
        <v>73.02</v>
      </c>
      <c r="K167" s="16" t="n">
        <v>53.68</v>
      </c>
      <c r="L167" s="16" t="n">
        <v>23.38</v>
      </c>
    </row>
    <row r="168">
      <c r="A168" s="16" t="inlineStr">
        <is>
          <t>TLS</t>
        </is>
      </c>
      <c r="B168" s="16" t="inlineStr">
        <is>
          <t>Timor-Leste</t>
        </is>
      </c>
      <c r="C168" s="16" t="n">
        <v>592.3099999999999</v>
      </c>
      <c r="D168" s="16" t="n">
        <v>144.22</v>
      </c>
      <c r="E168" s="16" t="n">
        <v>115.85</v>
      </c>
      <c r="F168" s="16" t="n">
        <v>92.94</v>
      </c>
      <c r="G168" s="16" t="n">
        <v>69.92</v>
      </c>
      <c r="H168" s="16" t="n">
        <v>56.92</v>
      </c>
      <c r="I168" s="16" t="n">
        <v>50.25</v>
      </c>
      <c r="J168" s="16" t="n">
        <v>37.61</v>
      </c>
      <c r="K168" s="16" t="n">
        <v>26.58</v>
      </c>
      <c r="L168" s="16" t="n">
        <v>17.05</v>
      </c>
    </row>
    <row r="169">
      <c r="A169" s="16" t="inlineStr">
        <is>
          <t>TGO</t>
        </is>
      </c>
      <c r="B169" s="16" t="inlineStr">
        <is>
          <t>Togo</t>
        </is>
      </c>
      <c r="C169" s="16" t="n">
        <v>2725.39</v>
      </c>
      <c r="D169" s="16" t="n">
        <v>258.94</v>
      </c>
      <c r="E169" s="16" t="n">
        <v>207.42</v>
      </c>
      <c r="F169" s="16" t="n">
        <v>151.85</v>
      </c>
      <c r="G169" s="16" t="n">
        <v>129.29</v>
      </c>
      <c r="H169" s="16" t="n">
        <v>97.65000000000001</v>
      </c>
      <c r="I169" s="16" t="n">
        <v>76.44</v>
      </c>
      <c r="J169" s="16" t="n">
        <v>71.27</v>
      </c>
      <c r="K169" s="16" t="n">
        <v>69.45999999999999</v>
      </c>
      <c r="L169" s="16" t="n">
        <v>56.1</v>
      </c>
    </row>
    <row r="170">
      <c r="A170" s="16" t="inlineStr">
        <is>
          <t>TON</t>
        </is>
      </c>
      <c r="B170" s="16" t="inlineStr">
        <is>
          <t>Tonga</t>
        </is>
      </c>
      <c r="C170" s="16" t="n">
        <v>271.46</v>
      </c>
      <c r="D170" s="16" t="n">
        <v/>
      </c>
      <c r="E170" s="16" t="n">
        <v>63.23</v>
      </c>
      <c r="F170" s="16" t="n">
        <v/>
      </c>
      <c r="G170" s="16" t="n">
        <v/>
      </c>
      <c r="H170" s="16" t="n">
        <v>48.34</v>
      </c>
      <c r="I170" s="16" t="n">
        <v/>
      </c>
      <c r="J170" s="16" t="n">
        <v>29.57</v>
      </c>
      <c r="K170" s="16" t="n">
        <v/>
      </c>
      <c r="L170" s="16" t="n">
        <v>28.72</v>
      </c>
    </row>
    <row r="171">
      <c r="A171" s="16" t="inlineStr">
        <is>
          <t>TTO</t>
        </is>
      </c>
      <c r="B171" s="16" t="inlineStr">
        <is>
          <t>Trinidad and Tobago</t>
        </is>
      </c>
      <c r="C171" s="16" t="n">
        <v>2357.13</v>
      </c>
      <c r="D171" s="16" t="n">
        <v>1815.46</v>
      </c>
      <c r="E171" s="16" t="n">
        <v>1076.34</v>
      </c>
      <c r="F171" s="16" t="n">
        <v>718.54</v>
      </c>
      <c r="G171" s="16" t="n">
        <v>647.86</v>
      </c>
      <c r="H171" s="16" t="n">
        <v>381.64</v>
      </c>
      <c r="I171" s="16" t="n">
        <v>257.04</v>
      </c>
      <c r="J171" s="16" t="n">
        <v>191.55</v>
      </c>
      <c r="K171" s="16" t="n">
        <v>174.66</v>
      </c>
      <c r="L171" s="16" t="n">
        <v>70.83</v>
      </c>
    </row>
    <row r="172">
      <c r="A172" s="16" t="inlineStr">
        <is>
          <t>TUN</t>
        </is>
      </c>
      <c r="B172" s="16" t="inlineStr">
        <is>
          <t>Tunisia</t>
        </is>
      </c>
      <c r="C172" s="16" t="n">
        <v>7096.2</v>
      </c>
      <c r="D172" s="16" t="n">
        <v>2544.34</v>
      </c>
      <c r="E172" s="16" t="n">
        <v>627.55</v>
      </c>
      <c r="F172" s="16" t="n">
        <v>262.38</v>
      </c>
      <c r="G172" s="16" t="n">
        <v>150.34</v>
      </c>
      <c r="H172" s="16" t="n">
        <v>102.61</v>
      </c>
      <c r="I172" s="16" t="n">
        <v>67.59999999999999</v>
      </c>
      <c r="J172" s="16" t="n">
        <v>47.35</v>
      </c>
      <c r="K172" s="16" t="n">
        <v>30.82</v>
      </c>
      <c r="L172" s="16" t="n">
        <v>6.75</v>
      </c>
    </row>
    <row r="173">
      <c r="A173" s="16" t="inlineStr">
        <is>
          <t>TUR</t>
        </is>
      </c>
      <c r="B173" s="16" t="inlineStr">
        <is>
          <t>Turkey</t>
        </is>
      </c>
      <c r="C173" s="16" t="n">
        <v>1299.42</v>
      </c>
      <c r="D173" s="16" t="n">
        <v>211.9</v>
      </c>
      <c r="E173" s="16" t="n">
        <v>103.61</v>
      </c>
      <c r="F173" s="16" t="n">
        <v>63.67</v>
      </c>
      <c r="G173" s="16" t="n">
        <v>45.78</v>
      </c>
      <c r="H173" s="16" t="n">
        <v>30.73</v>
      </c>
      <c r="I173" s="16" t="n">
        <v>22.08</v>
      </c>
      <c r="J173" s="16" t="n">
        <v>16.15</v>
      </c>
      <c r="K173" s="16" t="n">
        <v>10.15</v>
      </c>
      <c r="L173" s="16" t="n">
        <v>5.1</v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9149.120000000001</v>
      </c>
      <c r="D174" s="16" t="n">
        <v/>
      </c>
      <c r="E174" s="16" t="n">
        <v>27.44</v>
      </c>
      <c r="F174" s="16" t="n">
        <v/>
      </c>
      <c r="G174" s="16" t="n">
        <v>25.14</v>
      </c>
      <c r="H174" s="16" t="n">
        <v/>
      </c>
      <c r="I174" s="16" t="n">
        <v>20.17</v>
      </c>
      <c r="J174" s="16" t="n">
        <v/>
      </c>
      <c r="K174" s="16" t="n">
        <v>17.69</v>
      </c>
      <c r="L174" s="16" t="n">
        <v>6.13</v>
      </c>
    </row>
    <row r="175">
      <c r="A175" s="16" t="inlineStr">
        <is>
          <t>TUV</t>
        </is>
      </c>
      <c r="B175" s="16" t="inlineStr">
        <is>
          <t>Tuvalu</t>
        </is>
      </c>
      <c r="C175" s="16" t="n">
        <v>220.32</v>
      </c>
      <c r="D175" s="16" t="n">
        <v>186.04</v>
      </c>
      <c r="E175" s="16" t="n">
        <v>182.34</v>
      </c>
      <c r="F175" s="16" t="n">
        <v>105.51</v>
      </c>
      <c r="G175" s="16" t="n">
        <v/>
      </c>
      <c r="H175" s="16" t="n">
        <v>93.73999999999999</v>
      </c>
      <c r="I175" s="16" t="n">
        <v>73.14</v>
      </c>
      <c r="J175" s="16" t="n">
        <v>56.81</v>
      </c>
      <c r="K175" s="16" t="n">
        <v>21.94</v>
      </c>
      <c r="L175" s="16" t="n">
        <v>9.5</v>
      </c>
    </row>
    <row r="176">
      <c r="A176" s="16" t="inlineStr">
        <is>
          <t>UGA</t>
        </is>
      </c>
      <c r="B176" s="16" t="inlineStr">
        <is>
          <t>Uganda</t>
        </is>
      </c>
      <c r="C176" s="16" t="n">
        <v>2165.76</v>
      </c>
      <c r="D176" s="16" t="n">
        <v>593.12</v>
      </c>
      <c r="E176" s="16" t="n">
        <v>405.49</v>
      </c>
      <c r="F176" s="16" t="n">
        <v>307.71</v>
      </c>
      <c r="G176" s="16" t="n">
        <v>258.5</v>
      </c>
      <c r="H176" s="16" t="n">
        <v>220.57</v>
      </c>
      <c r="I176" s="16" t="n">
        <v>183.24</v>
      </c>
      <c r="J176" s="16" t="n">
        <v>128.45</v>
      </c>
      <c r="K176" s="16" t="n">
        <v>81.39</v>
      </c>
      <c r="L176" s="16" t="n">
        <v>29.19</v>
      </c>
    </row>
    <row r="177">
      <c r="A177" s="16" t="inlineStr">
        <is>
          <t>UKR</t>
        </is>
      </c>
      <c r="B177" s="16" t="inlineStr">
        <is>
          <t>Ukraine</t>
        </is>
      </c>
      <c r="C177" s="16" t="n">
        <v>2860.39</v>
      </c>
      <c r="D177" s="16" t="n">
        <v>1025.81</v>
      </c>
      <c r="E177" s="16" t="n">
        <v>114.44</v>
      </c>
      <c r="F177" s="16" t="n">
        <v>57.33</v>
      </c>
      <c r="G177" s="16" t="n">
        <v>43.49</v>
      </c>
      <c r="H177" s="16" t="n">
        <v>35.48</v>
      </c>
      <c r="I177" s="16" t="n">
        <v>28.43</v>
      </c>
      <c r="J177" s="16" t="n">
        <v>23.94</v>
      </c>
      <c r="K177" s="16" t="n">
        <v>19.61</v>
      </c>
      <c r="L177" s="16" t="n">
        <v>14.38</v>
      </c>
    </row>
    <row r="178">
      <c r="A178" s="16" t="inlineStr">
        <is>
          <t>ARE</t>
        </is>
      </c>
      <c r="B178" s="16" t="inlineStr">
        <is>
          <t>United Arab Emirates (the)</t>
        </is>
      </c>
      <c r="C178" s="16" t="n">
        <v>4200.3</v>
      </c>
      <c r="D178" s="16" t="n">
        <v>2745.92</v>
      </c>
      <c r="E178" s="16" t="n">
        <v>2236.77</v>
      </c>
      <c r="F178" s="16" t="n">
        <v>2047</v>
      </c>
      <c r="G178" s="16" t="n">
        <v>1518.31</v>
      </c>
      <c r="H178" s="16" t="n">
        <v>675.16</v>
      </c>
      <c r="I178" s="16" t="n">
        <v>450.11</v>
      </c>
      <c r="J178" s="16" t="n">
        <v>381.71</v>
      </c>
      <c r="K178" s="16" t="n">
        <v>131.86</v>
      </c>
      <c r="L178" s="16" t="n">
        <v>25.17</v>
      </c>
    </row>
    <row r="179">
      <c r="A179" s="16" t="inlineStr">
        <is>
          <t>GBR</t>
        </is>
      </c>
      <c r="B179" s="16" t="inlineStr">
        <is>
          <t>United Kingdom</t>
        </is>
      </c>
      <c r="C179" s="16" t="n">
        <v>5686.52</v>
      </c>
      <c r="D179" s="16" t="n">
        <v>2894.43</v>
      </c>
      <c r="E179" s="16" t="n">
        <v>1687.82</v>
      </c>
      <c r="F179" s="16" t="n">
        <v>1026.65</v>
      </c>
      <c r="G179" s="16" t="n">
        <v>617.66</v>
      </c>
      <c r="H179" s="16" t="n">
        <v>428.06</v>
      </c>
      <c r="I179" s="16" t="n">
        <v>277.28</v>
      </c>
      <c r="J179" s="16" t="n">
        <v>173.82</v>
      </c>
      <c r="K179" s="16" t="n">
        <v>112.65</v>
      </c>
      <c r="L179" s="16" t="n">
        <v>34.21</v>
      </c>
    </row>
    <row r="180">
      <c r="A180" s="16" t="inlineStr">
        <is>
          <t>USA</t>
        </is>
      </c>
      <c r="B180" s="16" t="inlineStr">
        <is>
          <t>United States of America (the)</t>
        </is>
      </c>
      <c r="C180" s="16" t="n">
        <v>442.54</v>
      </c>
      <c r="D180" s="16" t="n">
        <v>107.47</v>
      </c>
      <c r="E180" s="16" t="n">
        <v>48.86</v>
      </c>
      <c r="F180" s="16" t="n">
        <v>30.41</v>
      </c>
      <c r="G180" s="16" t="n">
        <v>20.79</v>
      </c>
      <c r="H180" s="16" t="n">
        <v>14.84</v>
      </c>
      <c r="I180" s="16" t="n">
        <v>10.15</v>
      </c>
      <c r="J180" s="16" t="n">
        <v>6.24</v>
      </c>
      <c r="K180" s="16" t="n">
        <v>2.72</v>
      </c>
      <c r="L180" s="16" t="n">
        <v>0.47</v>
      </c>
    </row>
    <row r="181">
      <c r="A181" s="16" t="inlineStr">
        <is>
          <t>URY</t>
        </is>
      </c>
      <c r="B181" s="16" t="inlineStr">
        <is>
          <t>Uruguay</t>
        </is>
      </c>
      <c r="C181" s="16" t="n">
        <v>374.92</v>
      </c>
      <c r="D181" s="16" t="n">
        <v>37.83</v>
      </c>
      <c r="E181" s="16" t="n">
        <v>14.06</v>
      </c>
      <c r="F181" s="16" t="n">
        <v>4.9</v>
      </c>
      <c r="G181" s="16" t="n">
        <v>2.6</v>
      </c>
      <c r="H181" s="16" t="n">
        <v>1.6</v>
      </c>
      <c r="I181" s="16" t="n">
        <v>0.83</v>
      </c>
      <c r="J181" s="16" t="n">
        <v>0.44</v>
      </c>
      <c r="K181" s="16" t="n">
        <v>0.26</v>
      </c>
      <c r="L181" s="16" t="n">
        <v>0.12</v>
      </c>
    </row>
    <row r="182">
      <c r="A182" s="16" t="inlineStr">
        <is>
          <t>UZB</t>
        </is>
      </c>
      <c r="B182" s="16" t="inlineStr">
        <is>
          <t>Uzbekistan</t>
        </is>
      </c>
      <c r="C182" s="16" t="n">
        <v>1287.07</v>
      </c>
      <c r="D182" s="16" t="n">
        <v>687.25</v>
      </c>
      <c r="E182" s="16" t="n">
        <v>524.13</v>
      </c>
      <c r="F182" s="16" t="n">
        <v>366.76</v>
      </c>
      <c r="G182" s="16" t="n">
        <v>257.22</v>
      </c>
      <c r="H182" s="16" t="n">
        <v>165.36</v>
      </c>
      <c r="I182" s="16" t="n">
        <v>118.85</v>
      </c>
      <c r="J182" s="16" t="n">
        <v>80.90000000000001</v>
      </c>
      <c r="K182" s="16" t="n">
        <v>41.44</v>
      </c>
      <c r="L182" s="16" t="n">
        <v>7.03</v>
      </c>
    </row>
    <row r="183">
      <c r="A183" s="16" t="inlineStr">
        <is>
          <t>VUT</t>
        </is>
      </c>
      <c r="B183" s="16" t="inlineStr">
        <is>
          <t>Vanuatu</t>
        </is>
      </c>
      <c r="C183" s="16" t="n">
        <v>910.99</v>
      </c>
      <c r="D183" s="16" t="n">
        <v>75.94</v>
      </c>
      <c r="E183" s="16" t="n">
        <v>58.3</v>
      </c>
      <c r="F183" s="16" t="n">
        <v>42.83</v>
      </c>
      <c r="G183" s="16" t="n">
        <v>31.2</v>
      </c>
      <c r="H183" s="16" t="n">
        <v>20.36</v>
      </c>
      <c r="I183" s="16" t="n">
        <v>13.87</v>
      </c>
      <c r="J183" s="16" t="n">
        <v>9.76</v>
      </c>
      <c r="K183" s="16" t="n">
        <v>7.47</v>
      </c>
      <c r="L183" s="16" t="n">
        <v>3.68</v>
      </c>
    </row>
    <row r="184">
      <c r="A184" s="16" t="inlineStr">
        <is>
          <t>VEN</t>
        </is>
      </c>
      <c r="B184" s="16" t="inlineStr">
        <is>
          <t>Venezuela (Bolivarian Republic of)</t>
        </is>
      </c>
      <c r="C184" s="16" t="n">
        <v>1915.66</v>
      </c>
      <c r="D184" s="16" t="n">
        <v>426.2</v>
      </c>
      <c r="E184" s="16" t="n">
        <v>235.81</v>
      </c>
      <c r="F184" s="16" t="n">
        <v>121.73</v>
      </c>
      <c r="G184" s="16" t="n">
        <v>76.58</v>
      </c>
      <c r="H184" s="16" t="n">
        <v>54.4</v>
      </c>
      <c r="I184" s="16" t="n">
        <v>33.72</v>
      </c>
      <c r="J184" s="16" t="n">
        <v>18.52</v>
      </c>
      <c r="K184" s="16" t="n">
        <v>10.64</v>
      </c>
      <c r="L184" s="16" t="n">
        <v>1.9</v>
      </c>
    </row>
    <row r="185">
      <c r="A185" s="16" t="inlineStr">
        <is>
          <t>VNM</t>
        </is>
      </c>
      <c r="B185" s="16" t="inlineStr">
        <is>
          <t>Viet Nam</t>
        </is>
      </c>
      <c r="C185" s="16" t="n">
        <v>5930.36</v>
      </c>
      <c r="D185" s="16" t="n">
        <v>1374.7</v>
      </c>
      <c r="E185" s="16" t="n">
        <v>939</v>
      </c>
      <c r="F185" s="16" t="n">
        <v>633.8200000000001</v>
      </c>
      <c r="G185" s="16" t="n">
        <v>451.31</v>
      </c>
      <c r="H185" s="16" t="n">
        <v>300.02</v>
      </c>
      <c r="I185" s="16" t="n">
        <v>190.34</v>
      </c>
      <c r="J185" s="16" t="n">
        <v>118.43</v>
      </c>
      <c r="K185" s="16" t="n">
        <v>79.2</v>
      </c>
      <c r="L185" s="16" t="n">
        <v>39.36</v>
      </c>
    </row>
    <row r="186">
      <c r="A186" s="16" t="inlineStr">
        <is>
          <t>VIR</t>
        </is>
      </c>
      <c r="B186" s="16" t="inlineStr">
        <is>
          <t>Virgin Islands (U.S.)</t>
        </is>
      </c>
      <c r="C186" s="16" t="n">
        <v>1570.16</v>
      </c>
      <c r="D186" s="16" t="n">
        <v>720.58</v>
      </c>
      <c r="E186" s="16" t="n">
        <v>484.26</v>
      </c>
      <c r="F186" s="16" t="n">
        <v>454.75</v>
      </c>
      <c r="G186" s="16" t="n">
        <v>353.21</v>
      </c>
      <c r="H186" s="16" t="n">
        <v>190.08</v>
      </c>
      <c r="I186" s="16" t="n">
        <v>137.01</v>
      </c>
      <c r="J186" s="16" t="n">
        <v>94.3</v>
      </c>
      <c r="K186" s="16" t="n">
        <v>80.73999999999999</v>
      </c>
      <c r="L186" s="16" t="n">
        <v>31.62</v>
      </c>
    </row>
    <row r="187">
      <c r="A187" s="16" t="inlineStr">
        <is>
          <t>YEM</t>
        </is>
      </c>
      <c r="B187" s="16" t="inlineStr">
        <is>
          <t>Yemen</t>
        </is>
      </c>
      <c r="C187" s="16" t="n">
        <v>5429.42</v>
      </c>
      <c r="D187" s="16" t="n">
        <v>820.6799999999999</v>
      </c>
      <c r="E187" s="16" t="n">
        <v>407.07</v>
      </c>
      <c r="F187" s="16" t="n">
        <v>302.83</v>
      </c>
      <c r="G187" s="16" t="n">
        <v>234.16</v>
      </c>
      <c r="H187" s="16" t="n">
        <v>153.23</v>
      </c>
      <c r="I187" s="16" t="n">
        <v>98.97</v>
      </c>
      <c r="J187" s="16" t="n">
        <v>47.11</v>
      </c>
      <c r="K187" s="16" t="n">
        <v>21.4</v>
      </c>
      <c r="L187" s="16" t="n">
        <v>2.94</v>
      </c>
    </row>
    <row r="188">
      <c r="A188" s="16" t="inlineStr">
        <is>
          <t>ZMB</t>
        </is>
      </c>
      <c r="B188" s="16" t="inlineStr">
        <is>
          <t>Zambia</t>
        </is>
      </c>
      <c r="C188" s="16" t="n">
        <v>518.04</v>
      </c>
      <c r="D188" s="16" t="n">
        <v>85.5</v>
      </c>
      <c r="E188" s="16" t="n">
        <v>51.07</v>
      </c>
      <c r="F188" s="16" t="n">
        <v>32.18</v>
      </c>
      <c r="G188" s="16" t="n">
        <v>23.32</v>
      </c>
      <c r="H188" s="16" t="n">
        <v>19.99</v>
      </c>
      <c r="I188" s="16" t="n">
        <v>13.53</v>
      </c>
      <c r="J188" s="16" t="n">
        <v>10.36</v>
      </c>
      <c r="K188" s="16" t="n">
        <v>9.109999999999999</v>
      </c>
      <c r="L188" s="16" t="n">
        <v>6.09</v>
      </c>
    </row>
    <row r="189">
      <c r="A189" s="16" t="inlineStr">
        <is>
          <t>ZWE</t>
        </is>
      </c>
      <c r="B189" s="16" t="inlineStr">
        <is>
          <t>Zimbabwe</t>
        </is>
      </c>
      <c r="C189" s="16" t="n">
        <v>288.72</v>
      </c>
      <c r="D189" s="16" t="n">
        <v>63.12</v>
      </c>
      <c r="E189" s="16" t="n">
        <v>51.2</v>
      </c>
      <c r="F189" s="16" t="n">
        <v>44.75</v>
      </c>
      <c r="G189" s="16" t="n">
        <v>38.84</v>
      </c>
      <c r="H189" s="16" t="n">
        <v>32.93</v>
      </c>
      <c r="I189" s="16" t="n">
        <v>27.43</v>
      </c>
      <c r="J189" s="16" t="n">
        <v>19.27</v>
      </c>
      <c r="K189" s="16" t="n">
        <v>13.53</v>
      </c>
      <c r="L189" s="16" t="n">
        <v>8.57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666600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4" min="14" width="4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2020</t>
        </is>
      </c>
      <c r="D1" s="16" t="inlineStr">
        <is>
          <t>2021</t>
        </is>
      </c>
      <c r="E1" s="16" t="inlineStr">
        <is>
          <t>2022</t>
        </is>
      </c>
      <c r="F1" s="16" t="inlineStr">
        <is>
          <t>2023</t>
        </is>
      </c>
      <c r="G1" s="16" t="inlineStr">
        <is>
          <t>2024</t>
        </is>
      </c>
      <c r="H1" s="16" t="inlineStr">
        <is>
          <t>2025</t>
        </is>
      </c>
      <c r="I1" s="16" t="inlineStr">
        <is>
          <t>2026</t>
        </is>
      </c>
      <c r="J1" s="16" t="inlineStr">
        <is>
          <t>2027</t>
        </is>
      </c>
      <c r="K1" s="16" t="inlineStr">
        <is>
          <t>2028</t>
        </is>
      </c>
      <c r="L1" s="16" t="inlineStr">
        <is>
          <t>2029</t>
        </is>
      </c>
      <c r="M1" s="16" t="inlineStr">
        <is>
          <t>2030</t>
        </is>
      </c>
      <c r="N1" s="17" t="inlineStr">
        <is>
          <t>Mean 10-Year Population Growth Rate (%)</t>
        </is>
      </c>
    </row>
    <row r="2">
      <c r="A2" s="16" t="inlineStr">
        <is>
          <t>ABW</t>
        </is>
      </c>
      <c r="B2" s="16" t="inlineStr">
        <is>
          <t>Aruba</t>
        </is>
      </c>
      <c r="C2" s="16" t="n">
        <v>-0.89</v>
      </c>
      <c r="D2" s="16" t="n">
        <v>0</v>
      </c>
      <c r="E2" s="16" t="n">
        <v>0.9</v>
      </c>
      <c r="F2" s="16" t="n">
        <v>0</v>
      </c>
      <c r="G2" s="16" t="n">
        <v>0.89</v>
      </c>
      <c r="H2" s="16" t="n">
        <v>0</v>
      </c>
      <c r="I2" s="16" t="n">
        <v>0</v>
      </c>
      <c r="J2" s="16" t="n">
        <v>0</v>
      </c>
      <c r="K2" s="16" t="n">
        <v>0</v>
      </c>
      <c r="L2" s="16" t="n">
        <v>0</v>
      </c>
      <c r="M2" s="16" t="n">
        <v>0</v>
      </c>
      <c r="N2" s="17">
        <f>SUM(C2:M2)/11</f>
        <v/>
      </c>
    </row>
    <row r="3">
      <c r="A3" s="16" t="inlineStr">
        <is>
          <t>AFG</t>
        </is>
      </c>
      <c r="B3" s="16" t="inlineStr">
        <is>
          <t>Afghanistan</t>
        </is>
      </c>
      <c r="C3" s="16" t="n">
        <v>2.3</v>
      </c>
      <c r="D3" s="16" t="n">
        <v>2.3</v>
      </c>
      <c r="E3" s="16" t="n">
        <v>2.3</v>
      </c>
      <c r="F3" s="16" t="n">
        <v>2.3</v>
      </c>
      <c r="G3" s="16" t="n">
        <v>2.3</v>
      </c>
      <c r="H3" s="16" t="n">
        <v>2.3</v>
      </c>
      <c r="I3" s="16" t="n">
        <v>2.3</v>
      </c>
      <c r="J3" s="16" t="n">
        <v>2.3</v>
      </c>
      <c r="K3" s="16" t="n">
        <v>2.3</v>
      </c>
      <c r="L3" s="16" t="n">
        <v>2.3</v>
      </c>
      <c r="M3" s="16" t="n">
        <v>2.3</v>
      </c>
      <c r="N3" s="17">
        <f>SUM(C3:M3)/11</f>
        <v/>
      </c>
    </row>
    <row r="4">
      <c r="A4" s="16" t="inlineStr">
        <is>
          <t>AGO</t>
        </is>
      </c>
      <c r="B4" s="16" t="inlineStr">
        <is>
          <t>Angola</t>
        </is>
      </c>
      <c r="C4" s="16" t="n">
        <v>3</v>
      </c>
      <c r="D4" s="16" t="n">
        <v>3</v>
      </c>
      <c r="E4" s="16" t="n">
        <v>3</v>
      </c>
      <c r="F4" s="16" t="n">
        <v>3</v>
      </c>
      <c r="G4" s="16" t="n">
        <v>3</v>
      </c>
      <c r="H4" s="16" t="n">
        <v>3</v>
      </c>
      <c r="I4" s="16" t="n">
        <v>3</v>
      </c>
      <c r="J4" s="16" t="n">
        <v>3</v>
      </c>
      <c r="K4" s="16" t="n">
        <v>3</v>
      </c>
      <c r="L4" s="16" t="n">
        <v>3</v>
      </c>
      <c r="M4" s="16" t="n">
        <v>3</v>
      </c>
      <c r="N4" s="17">
        <f>SUM(C4:M4)/11</f>
        <v/>
      </c>
    </row>
    <row r="5">
      <c r="A5" s="16" t="inlineStr">
        <is>
          <t>ALB</t>
        </is>
      </c>
      <c r="B5" s="16" t="inlineStr">
        <is>
          <t>Albania</t>
        </is>
      </c>
      <c r="C5" s="16" t="n">
        <v>-0.1</v>
      </c>
      <c r="D5" s="16" t="n">
        <v>-0.17</v>
      </c>
      <c r="E5" s="16" t="n">
        <v>-0.24</v>
      </c>
      <c r="F5" s="16" t="n">
        <v>-0.28</v>
      </c>
      <c r="G5" s="16" t="n">
        <v>-0.28</v>
      </c>
      <c r="H5" s="16" t="n">
        <v>-0.35</v>
      </c>
      <c r="I5" s="16" t="n">
        <v>-0.32</v>
      </c>
      <c r="J5" s="16" t="n">
        <v>-0.32</v>
      </c>
      <c r="K5" s="16" t="n">
        <v>-0.32</v>
      </c>
      <c r="L5" s="16" t="n">
        <v>-0.32</v>
      </c>
      <c r="M5" s="16" t="n">
        <v>-0.32</v>
      </c>
      <c r="N5" s="17">
        <f>SUM(C5:M5)/11</f>
        <v/>
      </c>
    </row>
    <row r="6">
      <c r="A6" s="16" t="inlineStr">
        <is>
          <t>AND</t>
        </is>
      </c>
      <c r="B6" s="16" t="inlineStr">
        <is>
          <t>Andorra</t>
        </is>
      </c>
      <c r="C6" s="16" t="n">
        <v>0</v>
      </c>
      <c r="D6" s="16" t="n">
        <v>1.28</v>
      </c>
      <c r="E6" s="16" t="n">
        <v>2.53</v>
      </c>
      <c r="F6" s="16" t="n">
        <v>2.47</v>
      </c>
      <c r="G6" s="16" t="n">
        <v>1.2</v>
      </c>
      <c r="H6" s="16" t="n">
        <v>2.38</v>
      </c>
      <c r="I6" s="16" t="n">
        <v>1.16</v>
      </c>
      <c r="J6" s="16" t="n">
        <v>1.16</v>
      </c>
      <c r="K6" s="16" t="n">
        <v>1.16</v>
      </c>
      <c r="L6" s="16" t="n">
        <v>1.16</v>
      </c>
      <c r="M6" s="16" t="n">
        <v>1.16</v>
      </c>
      <c r="N6" s="17">
        <f>SUM(C6:M6)/11</f>
        <v/>
      </c>
    </row>
    <row r="7">
      <c r="A7" s="16" t="inlineStr">
        <is>
          <t>ARE</t>
        </is>
      </c>
      <c r="B7" s="16" t="inlineStr">
        <is>
          <t>United Arab Emirates</t>
        </is>
      </c>
      <c r="C7" s="16" t="n">
        <v>-2.34</v>
      </c>
      <c r="D7" s="16" t="n">
        <v>1.5</v>
      </c>
      <c r="E7" s="16" t="n">
        <v>1.5</v>
      </c>
      <c r="F7" s="16" t="n">
        <v>1.5</v>
      </c>
      <c r="G7" s="16" t="n">
        <v>1.5</v>
      </c>
      <c r="H7" s="16" t="n">
        <v>1.5</v>
      </c>
      <c r="I7" s="16" t="n">
        <v>1.5</v>
      </c>
      <c r="J7" s="16" t="n">
        <v>1.5</v>
      </c>
      <c r="K7" s="16" t="n">
        <v>1.5</v>
      </c>
      <c r="L7" s="16" t="n">
        <v>1.5</v>
      </c>
      <c r="M7" s="16" t="n">
        <v>1.5</v>
      </c>
      <c r="N7" s="17">
        <f>SUM(C7:M7)/11</f>
        <v/>
      </c>
    </row>
    <row r="8">
      <c r="A8" s="16" t="inlineStr">
        <is>
          <t>ARG</t>
        </is>
      </c>
      <c r="B8" s="16" t="inlineStr">
        <is>
          <t>Argentina</t>
        </is>
      </c>
      <c r="C8" s="16" t="n">
        <v>1</v>
      </c>
      <c r="D8" s="16" t="n">
        <v>1</v>
      </c>
      <c r="E8" s="16" t="n">
        <v>1</v>
      </c>
      <c r="F8" s="16" t="n">
        <v>1</v>
      </c>
      <c r="G8" s="16" t="n">
        <v>1</v>
      </c>
      <c r="H8" s="16" t="n">
        <v>1</v>
      </c>
      <c r="I8" s="16" t="n">
        <v>1</v>
      </c>
      <c r="J8" s="16" t="n">
        <v>1</v>
      </c>
      <c r="K8" s="16" t="n">
        <v>1</v>
      </c>
      <c r="L8" s="16" t="n">
        <v>1</v>
      </c>
      <c r="M8" s="16" t="n">
        <v>1</v>
      </c>
      <c r="N8" s="17">
        <f>SUM(C8:M8)/11</f>
        <v/>
      </c>
    </row>
    <row r="9">
      <c r="A9" s="16" t="inlineStr">
        <is>
          <t>ARM</t>
        </is>
      </c>
      <c r="B9" s="16" t="inlineStr">
        <is>
          <t>Armenia</t>
        </is>
      </c>
      <c r="C9" s="16" t="n">
        <v>-0.03</v>
      </c>
      <c r="D9" s="16" t="n">
        <v>0</v>
      </c>
      <c r="E9" s="16" t="n">
        <v>0.03</v>
      </c>
      <c r="F9" s="16" t="n">
        <v>0</v>
      </c>
      <c r="G9" s="16" t="n">
        <v>0</v>
      </c>
      <c r="H9" s="16" t="n">
        <v>0</v>
      </c>
      <c r="I9" s="16" t="n">
        <v>0.03</v>
      </c>
      <c r="J9" s="16" t="n">
        <v>0.03</v>
      </c>
      <c r="K9" s="16" t="n">
        <v>0.03</v>
      </c>
      <c r="L9" s="16" t="n">
        <v>0.03</v>
      </c>
      <c r="M9" s="16" t="n">
        <v>0.03</v>
      </c>
      <c r="N9" s="17">
        <f>SUM(C9:M9)/11</f>
        <v/>
      </c>
    </row>
    <row r="10">
      <c r="A10" s="16" t="inlineStr">
        <is>
          <t>ATG</t>
        </is>
      </c>
      <c r="B10" s="16" t="inlineStr">
        <is>
          <t>Antigua and Barbuda</t>
        </is>
      </c>
      <c r="C10" s="16" t="n">
        <v>1.03</v>
      </c>
      <c r="D10" s="16" t="n">
        <v>2.04</v>
      </c>
      <c r="E10" s="16" t="n">
        <v>1</v>
      </c>
      <c r="F10" s="16" t="n">
        <v>0.99</v>
      </c>
      <c r="G10" s="16" t="n">
        <v>1.96</v>
      </c>
      <c r="H10" s="16" t="n">
        <v>0.96</v>
      </c>
      <c r="I10" s="16" t="n">
        <v>1.9</v>
      </c>
      <c r="J10" s="16" t="n">
        <v>1.9</v>
      </c>
      <c r="K10" s="16" t="n">
        <v>1.9</v>
      </c>
      <c r="L10" s="16" t="n">
        <v>1.9</v>
      </c>
      <c r="M10" s="16" t="n">
        <v>1.9</v>
      </c>
      <c r="N10" s="17">
        <f>SUM(C10:M10)/11</f>
        <v/>
      </c>
    </row>
    <row r="11">
      <c r="A11" s="16" t="inlineStr">
        <is>
          <t>AUS</t>
        </is>
      </c>
      <c r="B11" s="16" t="inlineStr">
        <is>
          <t>Australia</t>
        </is>
      </c>
      <c r="C11" s="16" t="n">
        <v>0.53</v>
      </c>
      <c r="D11" s="16" t="n">
        <v>0.1</v>
      </c>
      <c r="E11" s="16" t="n">
        <v>0.5</v>
      </c>
      <c r="F11" s="16" t="n">
        <v>1.05</v>
      </c>
      <c r="G11" s="16" t="n">
        <v>1.3</v>
      </c>
      <c r="H11" s="16" t="n">
        <v>1.25</v>
      </c>
      <c r="I11" s="16" t="n">
        <v>1.2</v>
      </c>
      <c r="J11" s="16" t="n">
        <v>1.2</v>
      </c>
      <c r="K11" s="16" t="n">
        <v>1.2</v>
      </c>
      <c r="L11" s="16" t="n">
        <v>1.2</v>
      </c>
      <c r="M11" s="16" t="n">
        <v>1.2</v>
      </c>
      <c r="N11" s="17">
        <f>SUM(C11:M11)/11</f>
        <v/>
      </c>
    </row>
    <row r="12">
      <c r="A12" s="16" t="inlineStr">
        <is>
          <t>AUT</t>
        </is>
      </c>
      <c r="B12" s="16" t="inlineStr">
        <is>
          <t>Austria</t>
        </is>
      </c>
      <c r="C12" s="16" t="n">
        <v>0.47</v>
      </c>
      <c r="D12" s="16" t="n">
        <v>0.51</v>
      </c>
      <c r="E12" s="16" t="n">
        <v>0.49</v>
      </c>
      <c r="F12" s="16" t="n">
        <v>0.5</v>
      </c>
      <c r="G12" s="16" t="n">
        <v>0.5</v>
      </c>
      <c r="H12" s="16" t="n">
        <v>0.51</v>
      </c>
      <c r="I12" s="16" t="n">
        <v>0.49</v>
      </c>
      <c r="J12" s="16" t="n">
        <v>0.49</v>
      </c>
      <c r="K12" s="16" t="n">
        <v>0.49</v>
      </c>
      <c r="L12" s="16" t="n">
        <v>0.49</v>
      </c>
      <c r="M12" s="16" t="n">
        <v>0.49</v>
      </c>
      <c r="N12" s="17">
        <f>SUM(C12:M12)/11</f>
        <v/>
      </c>
    </row>
    <row r="13">
      <c r="A13" s="16" t="inlineStr">
        <is>
          <t>AZE</t>
        </is>
      </c>
      <c r="B13" s="16" t="inlineStr">
        <is>
          <t>Azerbaijan</t>
        </is>
      </c>
      <c r="C13" s="16" t="n">
        <v>0.85</v>
      </c>
      <c r="D13" s="16" t="n">
        <v>1.2</v>
      </c>
      <c r="E13" s="16" t="n">
        <v>1.2</v>
      </c>
      <c r="F13" s="16" t="n">
        <v>1.2</v>
      </c>
      <c r="G13" s="16" t="n">
        <v>1.2</v>
      </c>
      <c r="H13" s="16" t="n">
        <v>1.2</v>
      </c>
      <c r="I13" s="16" t="n">
        <v>1.2</v>
      </c>
      <c r="J13" s="16" t="n">
        <v>1.2</v>
      </c>
      <c r="K13" s="16" t="n">
        <v>1.2</v>
      </c>
      <c r="L13" s="16" t="n">
        <v>1.2</v>
      </c>
      <c r="M13" s="16" t="n">
        <v>1.2</v>
      </c>
      <c r="N13" s="17">
        <f>SUM(C13:M13)/11</f>
        <v/>
      </c>
    </row>
    <row r="14">
      <c r="A14" s="16" t="inlineStr">
        <is>
          <t>BDI</t>
        </is>
      </c>
      <c r="B14" s="16" t="inlineStr">
        <is>
          <t>Burundi</t>
        </is>
      </c>
      <c r="C14" s="16" t="n">
        <v>3</v>
      </c>
      <c r="D14" s="16" t="n">
        <v>3</v>
      </c>
      <c r="E14" s="16" t="n">
        <v>3</v>
      </c>
      <c r="F14" s="16" t="n">
        <v>3</v>
      </c>
      <c r="G14" s="16" t="n">
        <v>3</v>
      </c>
      <c r="H14" s="16" t="n">
        <v>3</v>
      </c>
      <c r="I14" s="16" t="n">
        <v>3</v>
      </c>
      <c r="J14" s="16" t="n">
        <v>3</v>
      </c>
      <c r="K14" s="16" t="n">
        <v>3</v>
      </c>
      <c r="L14" s="16" t="n">
        <v>3</v>
      </c>
      <c r="M14" s="16" t="n">
        <v>3</v>
      </c>
      <c r="N14" s="17">
        <f>SUM(C14:M14)/11</f>
        <v/>
      </c>
    </row>
    <row r="15">
      <c r="A15" s="16" t="inlineStr">
        <is>
          <t>BEL</t>
        </is>
      </c>
      <c r="B15" s="16" t="inlineStr">
        <is>
          <t>Belgium</t>
        </is>
      </c>
      <c r="C15" s="16" t="n">
        <v>0.58</v>
      </c>
      <c r="D15" s="16" t="n">
        <v>0.17</v>
      </c>
      <c r="E15" s="16" t="n">
        <v>0.36</v>
      </c>
      <c r="F15" s="16" t="n">
        <v>0.45</v>
      </c>
      <c r="G15" s="16" t="n">
        <v>0.41</v>
      </c>
      <c r="H15" s="16" t="n">
        <v>0.39</v>
      </c>
      <c r="I15" s="16" t="n">
        <v>0.38</v>
      </c>
      <c r="J15" s="16" t="n">
        <v>0.38</v>
      </c>
      <c r="K15" s="16" t="n">
        <v>0.38</v>
      </c>
      <c r="L15" s="16" t="n">
        <v>0.38</v>
      </c>
      <c r="M15" s="16" t="n">
        <v>0.38</v>
      </c>
      <c r="N15" s="17">
        <f>SUM(C15:M15)/11</f>
        <v/>
      </c>
    </row>
    <row r="16">
      <c r="A16" s="16" t="inlineStr">
        <is>
          <t>BEN</t>
        </is>
      </c>
      <c r="B16" s="16" t="inlineStr">
        <is>
          <t>Benin</t>
        </is>
      </c>
      <c r="C16" s="16" t="n">
        <v>2.81</v>
      </c>
      <c r="D16" s="16" t="n">
        <v>2.81</v>
      </c>
      <c r="E16" s="16" t="n">
        <v>2.81</v>
      </c>
      <c r="F16" s="16" t="n">
        <v>2.8</v>
      </c>
      <c r="G16" s="16" t="n">
        <v>2.81</v>
      </c>
      <c r="H16" s="16" t="n">
        <v>2.81</v>
      </c>
      <c r="I16" s="16" t="n">
        <v>2.81</v>
      </c>
      <c r="J16" s="16" t="n">
        <v>2.81</v>
      </c>
      <c r="K16" s="16" t="n">
        <v>2.81</v>
      </c>
      <c r="L16" s="16" t="n">
        <v>2.81</v>
      </c>
      <c r="M16" s="16" t="n">
        <v>2.81</v>
      </c>
      <c r="N16" s="17">
        <f>SUM(C16:M16)/11</f>
        <v/>
      </c>
    </row>
    <row r="17">
      <c r="A17" s="16" t="inlineStr">
        <is>
          <t>BFA</t>
        </is>
      </c>
      <c r="B17" s="16" t="inlineStr">
        <is>
          <t>Burkina Faso</t>
        </is>
      </c>
      <c r="C17" s="16" t="n">
        <v>2.91</v>
      </c>
      <c r="D17" s="16" t="n">
        <v>2.91</v>
      </c>
      <c r="E17" s="16" t="n">
        <v>2.91</v>
      </c>
      <c r="F17" s="16" t="n">
        <v>2.91</v>
      </c>
      <c r="G17" s="16" t="n">
        <v>2.91</v>
      </c>
      <c r="H17" s="16" t="n">
        <v>2.91</v>
      </c>
      <c r="I17" s="16" t="n">
        <v>2.91</v>
      </c>
      <c r="J17" s="16" t="n">
        <v>2.91</v>
      </c>
      <c r="K17" s="16" t="n">
        <v>2.91</v>
      </c>
      <c r="L17" s="16" t="n">
        <v>2.91</v>
      </c>
      <c r="M17" s="16" t="n">
        <v>2.91</v>
      </c>
      <c r="N17" s="17">
        <f>SUM(C17:M17)/11</f>
        <v/>
      </c>
    </row>
    <row r="18">
      <c r="A18" s="16" t="inlineStr">
        <is>
          <t>BGD</t>
        </is>
      </c>
      <c r="B18" s="16" t="inlineStr">
        <is>
          <t>Bangladesh</t>
        </is>
      </c>
      <c r="C18" s="16" t="n">
        <v>1.01</v>
      </c>
      <c r="D18" s="16" t="n">
        <v>0.98</v>
      </c>
      <c r="E18" s="16" t="n">
        <v>0.95</v>
      </c>
      <c r="F18" s="16" t="n">
        <v>0.92</v>
      </c>
      <c r="G18" s="16" t="n">
        <v>0.89</v>
      </c>
      <c r="H18" s="16" t="n">
        <v>0.86</v>
      </c>
      <c r="I18" s="16" t="n">
        <v>0.82</v>
      </c>
      <c r="J18" s="16" t="n">
        <v>0.82</v>
      </c>
      <c r="K18" s="16" t="n">
        <v>0.82</v>
      </c>
      <c r="L18" s="16" t="n">
        <v>0.82</v>
      </c>
      <c r="M18" s="16" t="n">
        <v>0.82</v>
      </c>
      <c r="N18" s="17">
        <f>SUM(C18:M18)/11</f>
        <v/>
      </c>
    </row>
    <row r="19">
      <c r="A19" s="16" t="inlineStr">
        <is>
          <t>BGR</t>
        </is>
      </c>
      <c r="B19" s="16" t="inlineStr">
        <is>
          <t>Bulgaria</t>
        </is>
      </c>
      <c r="C19" s="16" t="n">
        <v>-0.49</v>
      </c>
      <c r="D19" s="16" t="n">
        <v>-0.61</v>
      </c>
      <c r="E19" s="16" t="n">
        <v>-0.6</v>
      </c>
      <c r="F19" s="16" t="n">
        <v>-0.6</v>
      </c>
      <c r="G19" s="16" t="n">
        <v>-0.6</v>
      </c>
      <c r="H19" s="16" t="n">
        <v>-0.59</v>
      </c>
      <c r="I19" s="16" t="n">
        <v>-0.61</v>
      </c>
      <c r="J19" s="16" t="n">
        <v>-0.61</v>
      </c>
      <c r="K19" s="16" t="n">
        <v>-0.61</v>
      </c>
      <c r="L19" s="16" t="n">
        <v>-0.61</v>
      </c>
      <c r="M19" s="16" t="n">
        <v>-0.61</v>
      </c>
      <c r="N19" s="17">
        <f>SUM(C19:M19)/11</f>
        <v/>
      </c>
    </row>
    <row r="20">
      <c r="A20" s="16" t="inlineStr">
        <is>
          <t>BHR</t>
        </is>
      </c>
      <c r="B20" s="16" t="inlineStr">
        <is>
          <t>Bahrain</t>
        </is>
      </c>
      <c r="C20" s="16" t="n">
        <v>-0.8100000000000001</v>
      </c>
      <c r="D20" s="16" t="n">
        <v>1.02</v>
      </c>
      <c r="E20" s="16" t="n">
        <v>2.08</v>
      </c>
      <c r="F20" s="16" t="n">
        <v>2.04</v>
      </c>
      <c r="G20" s="16" t="n">
        <v>2</v>
      </c>
      <c r="H20" s="16" t="n">
        <v>2.09</v>
      </c>
      <c r="I20" s="16" t="n">
        <v>2.05</v>
      </c>
      <c r="J20" s="16" t="n">
        <v>2.05</v>
      </c>
      <c r="K20" s="16" t="n">
        <v>2.05</v>
      </c>
      <c r="L20" s="16" t="n">
        <v>2.05</v>
      </c>
      <c r="M20" s="16" t="n">
        <v>2.05</v>
      </c>
      <c r="N20" s="17">
        <f>SUM(C20:M20)/11</f>
        <v/>
      </c>
    </row>
    <row r="21">
      <c r="A21" s="16" t="inlineStr">
        <is>
          <t>BHS</t>
        </is>
      </c>
      <c r="B21" s="16" t="inlineStr">
        <is>
          <t>The Bahamas</t>
        </is>
      </c>
      <c r="C21" s="16" t="n">
        <v>1.05</v>
      </c>
      <c r="D21" s="16" t="n">
        <v>1.04</v>
      </c>
      <c r="E21" s="16" t="n">
        <v>1.29</v>
      </c>
      <c r="F21" s="16" t="n">
        <v>1.02</v>
      </c>
      <c r="G21" s="16" t="n">
        <v>1.01</v>
      </c>
      <c r="H21" s="16" t="n">
        <v>1.24</v>
      </c>
      <c r="I21" s="16" t="n">
        <v>1.23</v>
      </c>
      <c r="J21" s="16" t="n">
        <v>1.23</v>
      </c>
      <c r="K21" s="16" t="n">
        <v>1.23</v>
      </c>
      <c r="L21" s="16" t="n">
        <v>1.23</v>
      </c>
      <c r="M21" s="16" t="n">
        <v>1.23</v>
      </c>
      <c r="N21" s="17">
        <f>SUM(C21:M21)/11</f>
        <v/>
      </c>
    </row>
    <row r="22">
      <c r="A22" s="16" t="inlineStr">
        <is>
          <t>BIH</t>
        </is>
      </c>
      <c r="B22" s="16" t="inlineStr">
        <is>
          <t>Bosnia and Herzegovina</t>
        </is>
      </c>
      <c r="C22" s="16" t="n">
        <v>-0.67</v>
      </c>
      <c r="D22" s="16" t="n">
        <v>-0.49</v>
      </c>
      <c r="E22" s="16" t="n">
        <v>-0.4</v>
      </c>
      <c r="F22" s="16" t="n">
        <v>-0.31</v>
      </c>
      <c r="G22" s="16" t="n">
        <v>-0.49</v>
      </c>
      <c r="H22" s="16" t="n">
        <v>-0.4</v>
      </c>
      <c r="I22" s="16" t="n">
        <v>-0.34</v>
      </c>
      <c r="J22" s="16" t="n">
        <v>-0.34</v>
      </c>
      <c r="K22" s="16" t="n">
        <v>-0.34</v>
      </c>
      <c r="L22" s="16" t="n">
        <v>-0.34</v>
      </c>
      <c r="M22" s="16" t="n">
        <v>-0.34</v>
      </c>
      <c r="N22" s="17">
        <f>SUM(C22:M22)/11</f>
        <v/>
      </c>
    </row>
    <row r="23">
      <c r="A23" s="16" t="inlineStr">
        <is>
          <t>BLR</t>
        </is>
      </c>
      <c r="B23" s="16" t="inlineStr">
        <is>
          <t>Belarus</t>
        </is>
      </c>
      <c r="C23" s="16" t="n">
        <v>-0.2</v>
      </c>
      <c r="D23" s="16" t="n">
        <v>-0.64</v>
      </c>
      <c r="E23" s="16" t="n">
        <v>-0.5</v>
      </c>
      <c r="F23" s="16" t="n">
        <v>-0.49</v>
      </c>
      <c r="G23" s="16" t="n">
        <v>-0.51</v>
      </c>
      <c r="H23" s="16" t="n">
        <v>-0.5</v>
      </c>
      <c r="I23" s="16" t="n">
        <v>-0.49</v>
      </c>
      <c r="J23" s="16" t="n">
        <v>-0.49</v>
      </c>
      <c r="K23" s="16" t="n">
        <v>-0.49</v>
      </c>
      <c r="L23" s="16" t="n">
        <v>-0.49</v>
      </c>
      <c r="M23" s="16" t="n">
        <v>-0.49</v>
      </c>
      <c r="N23" s="17">
        <f>SUM(C23:M23)/11</f>
        <v/>
      </c>
    </row>
    <row r="24">
      <c r="A24" s="16" t="inlineStr">
        <is>
          <t>BLZ</t>
        </is>
      </c>
      <c r="B24" s="16" t="inlineStr">
        <is>
          <t>Belize</t>
        </is>
      </c>
      <c r="C24" s="16" t="n">
        <v>2.7</v>
      </c>
      <c r="D24" s="16" t="n">
        <v>2.15</v>
      </c>
      <c r="E24" s="16" t="n">
        <v>2.1</v>
      </c>
      <c r="F24" s="16" t="n">
        <v>1.83</v>
      </c>
      <c r="G24" s="16" t="n">
        <v>2.02</v>
      </c>
      <c r="H24" s="16" t="n">
        <v>1.98</v>
      </c>
      <c r="I24" s="16" t="n">
        <v>2.16</v>
      </c>
      <c r="J24" s="16" t="n">
        <v>2.16</v>
      </c>
      <c r="K24" s="16" t="n">
        <v>2.16</v>
      </c>
      <c r="L24" s="16" t="n">
        <v>2.16</v>
      </c>
      <c r="M24" s="16" t="n">
        <v>2.16</v>
      </c>
      <c r="N24" s="17">
        <f>SUM(C24:M24)/11</f>
        <v/>
      </c>
    </row>
    <row r="25">
      <c r="A25" s="16" t="inlineStr">
        <is>
          <t>BOL</t>
        </is>
      </c>
      <c r="B25" s="16" t="inlineStr">
        <is>
          <t>Bolivia</t>
        </is>
      </c>
      <c r="C25" s="16" t="n">
        <v>1.39</v>
      </c>
      <c r="D25" s="16" t="n">
        <v>1.46</v>
      </c>
      <c r="E25" s="16" t="n">
        <v>1.36</v>
      </c>
      <c r="F25" s="16" t="n">
        <v>1.42</v>
      </c>
      <c r="G25" s="16" t="n">
        <v>1.32</v>
      </c>
      <c r="H25" s="16" t="n">
        <v>1.3</v>
      </c>
      <c r="I25" s="16" t="n">
        <v>1.49</v>
      </c>
      <c r="J25" s="16" t="n">
        <v>1.49</v>
      </c>
      <c r="K25" s="16" t="n">
        <v>1.49</v>
      </c>
      <c r="L25" s="16" t="n">
        <v>1.49</v>
      </c>
      <c r="M25" s="16" t="n">
        <v>1.49</v>
      </c>
      <c r="N25" s="17">
        <f>SUM(C25:M25)/11</f>
        <v/>
      </c>
    </row>
    <row r="26">
      <c r="A26" s="16" t="inlineStr">
        <is>
          <t>BRA</t>
        </is>
      </c>
      <c r="B26" s="16" t="inlineStr">
        <is>
          <t>Brazil</t>
        </is>
      </c>
      <c r="C26" s="16" t="n">
        <v>0.77</v>
      </c>
      <c r="D26" s="16" t="n">
        <v>0.4</v>
      </c>
      <c r="E26" s="16" t="n">
        <v>0.61</v>
      </c>
      <c r="F26" s="16" t="n">
        <v>0.58</v>
      </c>
      <c r="G26" s="16" t="n">
        <v>0.55</v>
      </c>
      <c r="H26" s="16" t="n">
        <v>0.52</v>
      </c>
      <c r="I26" s="16" t="n">
        <v>0.52</v>
      </c>
      <c r="J26" s="16" t="n">
        <v>0.52</v>
      </c>
      <c r="K26" s="16" t="n">
        <v>0.52</v>
      </c>
      <c r="L26" s="16" t="n">
        <v>0.52</v>
      </c>
      <c r="M26" s="16" t="n">
        <v>0.52</v>
      </c>
      <c r="N26" s="17">
        <f>SUM(C26:M26)/11</f>
        <v/>
      </c>
    </row>
    <row r="27">
      <c r="A27" s="16" t="inlineStr">
        <is>
          <t>BRB</t>
        </is>
      </c>
      <c r="B27" s="16" t="inlineStr">
        <is>
          <t>Barbados</t>
        </is>
      </c>
      <c r="C27" s="16" t="n">
        <v>0.35</v>
      </c>
      <c r="D27" s="16" t="n">
        <v>0.35</v>
      </c>
      <c r="E27" s="16" t="n">
        <v>0</v>
      </c>
      <c r="F27" s="16" t="n">
        <v>0.35</v>
      </c>
      <c r="G27" s="16" t="n">
        <v>0.34</v>
      </c>
      <c r="H27" s="16" t="n">
        <v>0.34</v>
      </c>
      <c r="I27" s="16" t="n">
        <v>0</v>
      </c>
      <c r="J27" s="16" t="n">
        <v>0</v>
      </c>
      <c r="K27" s="16" t="n">
        <v>0</v>
      </c>
      <c r="L27" s="16" t="n">
        <v>0</v>
      </c>
      <c r="M27" s="16" t="n">
        <v>0</v>
      </c>
      <c r="N27" s="17">
        <f>SUM(C27:M27)/11</f>
        <v/>
      </c>
    </row>
    <row r="28">
      <c r="A28" s="16" t="inlineStr">
        <is>
          <t>BRN</t>
        </is>
      </c>
      <c r="B28" s="16" t="inlineStr">
        <is>
          <t>Brunei Darussalam</t>
        </is>
      </c>
      <c r="C28" s="16" t="n">
        <v>0.22</v>
      </c>
      <c r="D28" s="16" t="n">
        <v>0.22</v>
      </c>
      <c r="E28" s="16" t="n">
        <v>0.22</v>
      </c>
      <c r="F28" s="16" t="n">
        <v>0.22</v>
      </c>
      <c r="G28" s="16" t="n">
        <v>0.22</v>
      </c>
      <c r="H28" s="16" t="n">
        <v>0.22</v>
      </c>
      <c r="I28" s="16" t="n">
        <v>0.21</v>
      </c>
      <c r="J28" s="16" t="n">
        <v>0.21</v>
      </c>
      <c r="K28" s="16" t="n">
        <v>0.21</v>
      </c>
      <c r="L28" s="16" t="n">
        <v>0.21</v>
      </c>
      <c r="M28" s="16" t="n">
        <v>0.21</v>
      </c>
      <c r="N28" s="17">
        <f>SUM(C28:M28)/11</f>
        <v/>
      </c>
    </row>
    <row r="29">
      <c r="A29" s="16" t="inlineStr">
        <is>
          <t>BTN</t>
        </is>
      </c>
      <c r="B29" s="16" t="inlineStr">
        <is>
          <t>Bhutan</t>
        </is>
      </c>
      <c r="C29" s="16" t="n">
        <v>0.95</v>
      </c>
      <c r="D29" s="16" t="n">
        <v>1.07</v>
      </c>
      <c r="E29" s="16" t="n">
        <v>0.93</v>
      </c>
      <c r="F29" s="16" t="n">
        <v>0.92</v>
      </c>
      <c r="G29" s="16" t="n">
        <v>1.04</v>
      </c>
      <c r="H29" s="16" t="n">
        <v>0.9</v>
      </c>
      <c r="I29" s="16" t="n">
        <v>1.02</v>
      </c>
      <c r="J29" s="16" t="n">
        <v>1.02</v>
      </c>
      <c r="K29" s="16" t="n">
        <v>1.02</v>
      </c>
      <c r="L29" s="16" t="n">
        <v>1.02</v>
      </c>
      <c r="M29" s="16" t="n">
        <v>1.02</v>
      </c>
      <c r="N29" s="17">
        <f>SUM(C29:M29)/11</f>
        <v/>
      </c>
    </row>
    <row r="30">
      <c r="A30" s="16" t="inlineStr">
        <is>
          <t>BWA</t>
        </is>
      </c>
      <c r="B30" s="16" t="inlineStr">
        <is>
          <t>Botswana</t>
        </is>
      </c>
      <c r="C30" s="16" t="n">
        <v>2.09</v>
      </c>
      <c r="D30" s="16" t="n">
        <v>2.09</v>
      </c>
      <c r="E30" s="16" t="n">
        <v>2.09</v>
      </c>
      <c r="F30" s="16" t="n">
        <v>2.13</v>
      </c>
      <c r="G30" s="16" t="n">
        <v>2.08</v>
      </c>
      <c r="H30" s="16" t="n">
        <v>2.08</v>
      </c>
      <c r="I30" s="16" t="n">
        <v>2.08</v>
      </c>
      <c r="J30" s="16" t="n">
        <v>2.08</v>
      </c>
      <c r="K30" s="16" t="n">
        <v>2.08</v>
      </c>
      <c r="L30" s="16" t="n">
        <v>2.08</v>
      </c>
      <c r="M30" s="16" t="n">
        <v>2.08</v>
      </c>
      <c r="N30" s="17">
        <f>SUM(C30:M30)/11</f>
        <v/>
      </c>
    </row>
    <row r="31">
      <c r="A31" s="16" t="inlineStr">
        <is>
          <t>CAF</t>
        </is>
      </c>
      <c r="B31" s="16" t="inlineStr">
        <is>
          <t>Central African Republic</t>
        </is>
      </c>
      <c r="C31" s="16" t="n">
        <v>1.79</v>
      </c>
      <c r="D31" s="16" t="n">
        <v>1.86</v>
      </c>
      <c r="E31" s="16" t="n">
        <v>1.97</v>
      </c>
      <c r="F31" s="16" t="n">
        <v>2.03</v>
      </c>
      <c r="G31" s="16" t="n">
        <v>2.11</v>
      </c>
      <c r="H31" s="16" t="n">
        <v>2.12</v>
      </c>
      <c r="I31" s="16" t="n">
        <v>2.17</v>
      </c>
      <c r="J31" s="16" t="n">
        <v>2.17</v>
      </c>
      <c r="K31" s="16" t="n">
        <v>2.17</v>
      </c>
      <c r="L31" s="16" t="n">
        <v>2.17</v>
      </c>
      <c r="M31" s="16" t="n">
        <v>2.17</v>
      </c>
      <c r="N31" s="17">
        <f>SUM(C31:M31)/11</f>
        <v/>
      </c>
    </row>
    <row r="32">
      <c r="A32" s="16" t="inlineStr">
        <is>
          <t>CAN</t>
        </is>
      </c>
      <c r="B32" s="16" t="inlineStr">
        <is>
          <t>Canada</t>
        </is>
      </c>
      <c r="C32" s="16" t="n">
        <v>1.17</v>
      </c>
      <c r="D32" s="16" t="n">
        <v>0.57</v>
      </c>
      <c r="E32" s="16" t="n">
        <v>1.06</v>
      </c>
      <c r="F32" s="16" t="n">
        <v>1.06</v>
      </c>
      <c r="G32" s="16" t="n">
        <v>1.05</v>
      </c>
      <c r="H32" s="16" t="n">
        <v>1.03</v>
      </c>
      <c r="I32" s="16" t="n">
        <v>1.01</v>
      </c>
      <c r="J32" s="16" t="n">
        <v>1.01</v>
      </c>
      <c r="K32" s="16" t="n">
        <v>1.01</v>
      </c>
      <c r="L32" s="16" t="n">
        <v>1.01</v>
      </c>
      <c r="M32" s="16" t="n">
        <v>1.01</v>
      </c>
      <c r="N32" s="17">
        <f>SUM(C32:M32)/11</f>
        <v/>
      </c>
    </row>
    <row r="33">
      <c r="A33" s="16" t="inlineStr">
        <is>
          <t>CHE</t>
        </is>
      </c>
      <c r="B33" s="16" t="inlineStr">
        <is>
          <t>Switzerland</t>
        </is>
      </c>
      <c r="C33" s="16" t="n">
        <v>0.71</v>
      </c>
      <c r="D33" s="16" t="n">
        <v>0.76</v>
      </c>
      <c r="E33" s="16" t="n">
        <v>0.75</v>
      </c>
      <c r="F33" s="16" t="n">
        <v>0.74</v>
      </c>
      <c r="G33" s="16" t="n">
        <v>0.75</v>
      </c>
      <c r="H33" s="16" t="n">
        <v>0.76</v>
      </c>
      <c r="I33" s="16" t="n">
        <v>0.75</v>
      </c>
      <c r="J33" s="16" t="n">
        <v>0.75</v>
      </c>
      <c r="K33" s="16" t="n">
        <v>0.75</v>
      </c>
      <c r="L33" s="16" t="n">
        <v>0.75</v>
      </c>
      <c r="M33" s="16" t="n">
        <v>0.75</v>
      </c>
      <c r="N33" s="17">
        <f>SUM(C33:M33)/11</f>
        <v/>
      </c>
    </row>
    <row r="34">
      <c r="A34" s="16" t="inlineStr">
        <is>
          <t>CHL</t>
        </is>
      </c>
      <c r="B34" s="16" t="inlineStr">
        <is>
          <t>Chile</t>
        </is>
      </c>
      <c r="C34" s="16" t="n">
        <v>1.84</v>
      </c>
      <c r="D34" s="16" t="n">
        <v>1.34</v>
      </c>
      <c r="E34" s="16" t="n">
        <v>1.04</v>
      </c>
      <c r="F34" s="16" t="n">
        <v>0.95</v>
      </c>
      <c r="G34" s="16" t="n">
        <v>0.91</v>
      </c>
      <c r="H34" s="16" t="n">
        <v>0.91</v>
      </c>
      <c r="I34" s="16" t="n">
        <v>0.92</v>
      </c>
      <c r="J34" s="16" t="n">
        <v>0.92</v>
      </c>
      <c r="K34" s="16" t="n">
        <v>0.92</v>
      </c>
      <c r="L34" s="16" t="n">
        <v>0.92</v>
      </c>
      <c r="M34" s="16" t="n">
        <v>0.92</v>
      </c>
      <c r="N34" s="17">
        <f>SUM(C34:M34)/11</f>
        <v/>
      </c>
    </row>
    <row r="35">
      <c r="A35" s="16" t="inlineStr">
        <is>
          <t>CHN</t>
        </is>
      </c>
      <c r="B35" s="16" t="inlineStr">
        <is>
          <t>China</t>
        </is>
      </c>
      <c r="C35" s="16" t="n">
        <v>0.3</v>
      </c>
      <c r="D35" s="16" t="n">
        <v>0.27</v>
      </c>
      <c r="E35" s="16" t="n">
        <v>0.23</v>
      </c>
      <c r="F35" s="16" t="n">
        <v>0.19</v>
      </c>
      <c r="G35" s="16" t="n">
        <v>0.15</v>
      </c>
      <c r="H35" s="16" t="n">
        <v>0.11</v>
      </c>
      <c r="I35" s="16" t="n">
        <v>0.08</v>
      </c>
      <c r="J35" s="16" t="n">
        <v>0.08</v>
      </c>
      <c r="K35" s="16" t="n">
        <v>0.08</v>
      </c>
      <c r="L35" s="16" t="n">
        <v>0.08</v>
      </c>
      <c r="M35" s="16" t="n">
        <v>0.08</v>
      </c>
      <c r="N35" s="17">
        <f>SUM(C35:M35)/11</f>
        <v/>
      </c>
    </row>
    <row r="36">
      <c r="A36" s="16" t="inlineStr">
        <is>
          <t>CIV</t>
        </is>
      </c>
      <c r="B36" s="16" t="inlineStr">
        <is>
          <t>Côte d'Ivoire</t>
        </is>
      </c>
      <c r="C36" s="16" t="n">
        <v>2.6</v>
      </c>
      <c r="D36" s="16" t="n">
        <v>2.6</v>
      </c>
      <c r="E36" s="16" t="n">
        <v>2.6</v>
      </c>
      <c r="F36" s="16" t="n">
        <v>2.6</v>
      </c>
      <c r="G36" s="16" t="n">
        <v>2.6</v>
      </c>
      <c r="H36" s="16" t="n">
        <v>2.6</v>
      </c>
      <c r="I36" s="16" t="n">
        <v>2.6</v>
      </c>
      <c r="J36" s="16" t="n">
        <v>2.6</v>
      </c>
      <c r="K36" s="16" t="n">
        <v>2.6</v>
      </c>
      <c r="L36" s="16" t="n">
        <v>2.6</v>
      </c>
      <c r="M36" s="16" t="n">
        <v>2.6</v>
      </c>
      <c r="N36" s="17">
        <f>SUM(C36:M36)/11</f>
        <v/>
      </c>
    </row>
    <row r="37">
      <c r="A37" s="16" t="inlineStr">
        <is>
          <t>CMR</t>
        </is>
      </c>
      <c r="B37" s="16" t="inlineStr">
        <is>
          <t>Cameroon</t>
        </is>
      </c>
      <c r="C37" s="16" t="n">
        <v>2.59</v>
      </c>
      <c r="D37" s="16" t="n">
        <v>2.55</v>
      </c>
      <c r="E37" s="16" t="n">
        <v>2.53</v>
      </c>
      <c r="F37" s="16" t="n">
        <v>2.49</v>
      </c>
      <c r="G37" s="16" t="n">
        <v>2.47</v>
      </c>
      <c r="H37" s="16" t="n">
        <v>2.45</v>
      </c>
      <c r="I37" s="16" t="n">
        <v>2.42</v>
      </c>
      <c r="J37" s="16" t="n">
        <v>2.42</v>
      </c>
      <c r="K37" s="16" t="n">
        <v>2.42</v>
      </c>
      <c r="L37" s="16" t="n">
        <v>2.42</v>
      </c>
      <c r="M37" s="16" t="n">
        <v>2.42</v>
      </c>
      <c r="N37" s="17">
        <f>SUM(C37:M37)/11</f>
        <v/>
      </c>
    </row>
    <row r="38">
      <c r="A38" s="16" t="inlineStr">
        <is>
          <t>COD</t>
        </is>
      </c>
      <c r="B38" s="16" t="inlineStr">
        <is>
          <t>Democratic Republic of the Congo</t>
        </is>
      </c>
      <c r="C38" s="16" t="n">
        <v>3.19</v>
      </c>
      <c r="D38" s="16" t="n">
        <v>3.15</v>
      </c>
      <c r="E38" s="16" t="n">
        <v>3.1</v>
      </c>
      <c r="F38" s="16" t="n">
        <v>3.06</v>
      </c>
      <c r="G38" s="16" t="n">
        <v>3.02</v>
      </c>
      <c r="H38" s="16" t="n">
        <v>2.99</v>
      </c>
      <c r="I38" s="16" t="n">
        <v>2.95</v>
      </c>
      <c r="J38" s="16" t="n">
        <v>2.95</v>
      </c>
      <c r="K38" s="16" t="n">
        <v>2.95</v>
      </c>
      <c r="L38" s="16" t="n">
        <v>2.95</v>
      </c>
      <c r="M38" s="16" t="n">
        <v>2.95</v>
      </c>
      <c r="N38" s="17">
        <f>SUM(C38:M38)/11</f>
        <v/>
      </c>
    </row>
    <row r="39">
      <c r="A39" s="16" t="inlineStr">
        <is>
          <t>COG</t>
        </is>
      </c>
      <c r="B39" s="16" t="inlineStr">
        <is>
          <t>Republic of Congo</t>
        </is>
      </c>
      <c r="C39" s="16" t="n">
        <v>2.5</v>
      </c>
      <c r="D39" s="16" t="n">
        <v>2.5</v>
      </c>
      <c r="E39" s="16" t="n">
        <v>2.5</v>
      </c>
      <c r="F39" s="16" t="n">
        <v>2.5</v>
      </c>
      <c r="G39" s="16" t="n">
        <v>2.5</v>
      </c>
      <c r="H39" s="16" t="n">
        <v>2.5</v>
      </c>
      <c r="I39" s="16" t="n">
        <v>2.49</v>
      </c>
      <c r="J39" s="16" t="n">
        <v>2.49</v>
      </c>
      <c r="K39" s="16" t="n">
        <v>2.49</v>
      </c>
      <c r="L39" s="16" t="n">
        <v>2.49</v>
      </c>
      <c r="M39" s="16" t="n">
        <v>2.49</v>
      </c>
      <c r="N39" s="17">
        <f>SUM(C39:M39)/11</f>
        <v/>
      </c>
    </row>
    <row r="40">
      <c r="A40" s="16" t="inlineStr">
        <is>
          <t>COL</t>
        </is>
      </c>
      <c r="B40" s="16" t="inlineStr">
        <is>
          <t>Colombia</t>
        </is>
      </c>
      <c r="C40" s="16" t="n">
        <v>1.98</v>
      </c>
      <c r="D40" s="16" t="n">
        <v>1.34</v>
      </c>
      <c r="E40" s="16" t="n">
        <v>1.1</v>
      </c>
      <c r="F40" s="16" t="n">
        <v>1.06</v>
      </c>
      <c r="G40" s="16" t="n">
        <v>1.03</v>
      </c>
      <c r="H40" s="16" t="n">
        <v>1</v>
      </c>
      <c r="I40" s="16" t="n">
        <v>0.97</v>
      </c>
      <c r="J40" s="16" t="n">
        <v>0.97</v>
      </c>
      <c r="K40" s="16" t="n">
        <v>0.97</v>
      </c>
      <c r="L40" s="16" t="n">
        <v>0.97</v>
      </c>
      <c r="M40" s="16" t="n">
        <v>0.97</v>
      </c>
      <c r="N40" s="17">
        <f>SUM(C40:M40)/11</f>
        <v/>
      </c>
    </row>
    <row r="41">
      <c r="A41" s="16" t="inlineStr">
        <is>
          <t>COM</t>
        </is>
      </c>
      <c r="B41" s="16" t="inlineStr">
        <is>
          <t>Comoros</t>
        </is>
      </c>
      <c r="C41" s="16" t="n">
        <v>2.63</v>
      </c>
      <c r="D41" s="16" t="n">
        <v>2.68</v>
      </c>
      <c r="E41" s="16" t="n">
        <v>3.69</v>
      </c>
      <c r="F41" s="16" t="n">
        <v>3.77</v>
      </c>
      <c r="G41" s="16" t="n">
        <v>3.63</v>
      </c>
      <c r="H41" s="16" t="n">
        <v>3.8</v>
      </c>
      <c r="I41" s="16" t="n">
        <v>3.85</v>
      </c>
      <c r="J41" s="16" t="n">
        <v>3.85</v>
      </c>
      <c r="K41" s="16" t="n">
        <v>3.85</v>
      </c>
      <c r="L41" s="16" t="n">
        <v>3.85</v>
      </c>
      <c r="M41" s="16" t="n">
        <v>3.85</v>
      </c>
      <c r="N41" s="17">
        <f>SUM(C41:M41)/11</f>
        <v/>
      </c>
    </row>
    <row r="42">
      <c r="A42" s="16" t="inlineStr">
        <is>
          <t>CPV</t>
        </is>
      </c>
      <c r="B42" s="16" t="inlineStr">
        <is>
          <t>Cabo Verde</t>
        </is>
      </c>
      <c r="C42" s="16" t="n">
        <v>1.27</v>
      </c>
      <c r="D42" s="16" t="n">
        <v>1.08</v>
      </c>
      <c r="E42" s="16" t="n">
        <v>1.24</v>
      </c>
      <c r="F42" s="16" t="n">
        <v>1.23</v>
      </c>
      <c r="G42" s="16" t="n">
        <v>1.21</v>
      </c>
      <c r="H42" s="16" t="n">
        <v>1.2</v>
      </c>
      <c r="I42" s="16" t="n">
        <v>1.18</v>
      </c>
      <c r="J42" s="16" t="n">
        <v>1.18</v>
      </c>
      <c r="K42" s="16" t="n">
        <v>1.18</v>
      </c>
      <c r="L42" s="16" t="n">
        <v>1.18</v>
      </c>
      <c r="M42" s="16" t="n">
        <v>1.18</v>
      </c>
      <c r="N42" s="17">
        <f>SUM(C42:M42)/11</f>
        <v/>
      </c>
    </row>
    <row r="43">
      <c r="A43" s="16" t="inlineStr">
        <is>
          <t>CRI</t>
        </is>
      </c>
      <c r="B43" s="16" t="inlineStr">
        <is>
          <t>Costa Rica</t>
        </is>
      </c>
      <c r="C43" s="16" t="n">
        <v>1.04</v>
      </c>
      <c r="D43" s="16" t="n">
        <v>1.05</v>
      </c>
      <c r="E43" s="16" t="n">
        <v>1.04</v>
      </c>
      <c r="F43" s="16" t="n">
        <v>1.05</v>
      </c>
      <c r="G43" s="16" t="n">
        <v>1.04</v>
      </c>
      <c r="H43" s="16" t="n">
        <v>1.05</v>
      </c>
      <c r="I43" s="16" t="n">
        <v>1.04</v>
      </c>
      <c r="J43" s="16" t="n">
        <v>1.04</v>
      </c>
      <c r="K43" s="16" t="n">
        <v>1.04</v>
      </c>
      <c r="L43" s="16" t="n">
        <v>1.04</v>
      </c>
      <c r="M43" s="16" t="n">
        <v>1.04</v>
      </c>
      <c r="N43" s="17">
        <f>SUM(C43:M43)/11</f>
        <v/>
      </c>
    </row>
    <row r="44">
      <c r="A44" s="16" t="inlineStr">
        <is>
          <t>CYP</t>
        </is>
      </c>
      <c r="B44" s="16" t="inlineStr">
        <is>
          <t>Cyprus</t>
        </is>
      </c>
      <c r="C44" s="16" t="n">
        <v>1.37</v>
      </c>
      <c r="D44" s="16" t="n">
        <v>1.35</v>
      </c>
      <c r="E44" s="16" t="n">
        <v>1.44</v>
      </c>
      <c r="F44" s="16" t="n">
        <v>1.31</v>
      </c>
      <c r="G44" s="16" t="n">
        <v>1.41</v>
      </c>
      <c r="H44" s="16" t="n">
        <v>1.39</v>
      </c>
      <c r="I44" s="16" t="n">
        <v>1.37</v>
      </c>
      <c r="J44" s="16" t="n">
        <v>1.37</v>
      </c>
      <c r="K44" s="16" t="n">
        <v>1.37</v>
      </c>
      <c r="L44" s="16" t="n">
        <v>1.37</v>
      </c>
      <c r="M44" s="16" t="n">
        <v>1.37</v>
      </c>
      <c r="N44" s="17">
        <f>SUM(C44:M44)/11</f>
        <v/>
      </c>
    </row>
    <row r="45">
      <c r="A45" s="16" t="inlineStr">
        <is>
          <t>CZE</t>
        </is>
      </c>
      <c r="B45" s="16" t="inlineStr">
        <is>
          <t>Czech Republic</t>
        </is>
      </c>
      <c r="C45" s="16" t="n">
        <v>0.41</v>
      </c>
      <c r="D45" s="16" t="n">
        <v>0.34</v>
      </c>
      <c r="E45" s="16" t="n">
        <v>0.26</v>
      </c>
      <c r="F45" s="16" t="n">
        <v>0.19</v>
      </c>
      <c r="G45" s="16" t="n">
        <v>0.09</v>
      </c>
      <c r="H45" s="16" t="n">
        <v>0.02</v>
      </c>
      <c r="I45" s="16" t="n">
        <v>-0.01</v>
      </c>
      <c r="J45" s="16" t="n">
        <v>-0.01</v>
      </c>
      <c r="K45" s="16" t="n">
        <v>-0.01</v>
      </c>
      <c r="L45" s="16" t="n">
        <v>-0.01</v>
      </c>
      <c r="M45" s="16" t="n">
        <v>-0.01</v>
      </c>
      <c r="N45" s="17">
        <f>SUM(C45:M45)/11</f>
        <v/>
      </c>
    </row>
    <row r="46">
      <c r="A46" s="16" t="inlineStr">
        <is>
          <t>DEU</t>
        </is>
      </c>
      <c r="B46" s="16" t="inlineStr">
        <is>
          <t>Germany</t>
        </is>
      </c>
      <c r="C46" s="16" t="n">
        <v>0.08</v>
      </c>
      <c r="D46" s="16" t="n">
        <v>0.16</v>
      </c>
      <c r="E46" s="16" t="n">
        <v>0.12</v>
      </c>
      <c r="F46" s="16" t="n">
        <v>0.08</v>
      </c>
      <c r="G46" s="16" t="n">
        <v>0.03</v>
      </c>
      <c r="H46" s="16" t="n">
        <v>-0.01</v>
      </c>
      <c r="I46" s="16" t="n">
        <v>-0.05</v>
      </c>
      <c r="J46" s="16" t="n">
        <v>-0.05</v>
      </c>
      <c r="K46" s="16" t="n">
        <v>-0.05</v>
      </c>
      <c r="L46" s="16" t="n">
        <v>-0.05</v>
      </c>
      <c r="M46" s="16" t="n">
        <v>-0.05</v>
      </c>
      <c r="N46" s="17">
        <f>SUM(C46:M46)/11</f>
        <v/>
      </c>
    </row>
    <row r="47">
      <c r="A47" s="16" t="inlineStr">
        <is>
          <t>DJI</t>
        </is>
      </c>
      <c r="B47" s="16" t="inlineStr">
        <is>
          <t>Djibouti</t>
        </is>
      </c>
      <c r="C47" s="16" t="n">
        <v>1.44</v>
      </c>
      <c r="D47" s="16" t="n">
        <v>1.42</v>
      </c>
      <c r="E47" s="16" t="n">
        <v>1.4</v>
      </c>
      <c r="F47" s="16" t="n">
        <v>1.38</v>
      </c>
      <c r="G47" s="16" t="n">
        <v>1.26</v>
      </c>
      <c r="H47" s="16" t="n">
        <v>1.25</v>
      </c>
      <c r="I47" s="16" t="n">
        <v>1.23</v>
      </c>
      <c r="J47" s="16" t="n">
        <v>1.23</v>
      </c>
      <c r="K47" s="16" t="n">
        <v>1.23</v>
      </c>
      <c r="L47" s="16" t="n">
        <v>1.23</v>
      </c>
      <c r="M47" s="16" t="n">
        <v>1.23</v>
      </c>
      <c r="N47" s="17">
        <f>SUM(C47:M47)/11</f>
        <v/>
      </c>
    </row>
    <row r="48">
      <c r="A48" s="16" t="inlineStr">
        <is>
          <t>DMA</t>
        </is>
      </c>
      <c r="B48" s="16" t="inlineStr">
        <is>
          <t>Dominica</t>
        </is>
      </c>
      <c r="C48" s="16" t="n">
        <v>1.39</v>
      </c>
      <c r="D48" s="16" t="n">
        <v>0</v>
      </c>
      <c r="E48" s="16" t="n">
        <v>0</v>
      </c>
      <c r="F48" s="16" t="n">
        <v>0</v>
      </c>
      <c r="G48" s="16" t="n">
        <v>0</v>
      </c>
      <c r="H48" s="16" t="n">
        <v>0</v>
      </c>
      <c r="I48" s="16" t="n">
        <v>0</v>
      </c>
      <c r="J48" s="16" t="n">
        <v>0</v>
      </c>
      <c r="K48" s="16" t="n">
        <v>0</v>
      </c>
      <c r="L48" s="16" t="n">
        <v>0</v>
      </c>
      <c r="M48" s="16" t="n">
        <v>0</v>
      </c>
      <c r="N48" s="17">
        <f>SUM(C48:M48)/11</f>
        <v/>
      </c>
    </row>
    <row r="49">
      <c r="A49" s="16" t="inlineStr">
        <is>
          <t>DNK</t>
        </is>
      </c>
      <c r="B49" s="16" t="inlineStr">
        <is>
          <t>Denmark</t>
        </is>
      </c>
      <c r="C49" s="16" t="n">
        <v>0.29</v>
      </c>
      <c r="D49" s="16" t="n">
        <v>0.29</v>
      </c>
      <c r="E49" s="16" t="n">
        <v>0.31</v>
      </c>
      <c r="F49" s="16" t="n">
        <v>0.29</v>
      </c>
      <c r="G49" s="16" t="n">
        <v>0.31</v>
      </c>
      <c r="H49" s="16" t="n">
        <v>0.31</v>
      </c>
      <c r="I49" s="16" t="n">
        <v>0.29</v>
      </c>
      <c r="J49" s="16" t="n">
        <v>0.29</v>
      </c>
      <c r="K49" s="16" t="n">
        <v>0.29</v>
      </c>
      <c r="L49" s="16" t="n">
        <v>0.29</v>
      </c>
      <c r="M49" s="16" t="n">
        <v>0.29</v>
      </c>
      <c r="N49" s="17">
        <f>SUM(C49:M49)/11</f>
        <v/>
      </c>
    </row>
    <row r="50">
      <c r="A50" s="16" t="inlineStr">
        <is>
          <t>DOM</t>
        </is>
      </c>
      <c r="B50" s="16" t="inlineStr">
        <is>
          <t>Dominican Republic</t>
        </is>
      </c>
      <c r="C50" s="16" t="n">
        <v>0.87</v>
      </c>
      <c r="D50" s="16" t="n">
        <v>0.88</v>
      </c>
      <c r="E50" s="16" t="n">
        <v>0.87</v>
      </c>
      <c r="F50" s="16" t="n">
        <v>0.87</v>
      </c>
      <c r="G50" s="16" t="n">
        <v>0.88</v>
      </c>
      <c r="H50" s="16" t="n">
        <v>0.88</v>
      </c>
      <c r="I50" s="16" t="n">
        <v>0.88</v>
      </c>
      <c r="J50" s="16" t="n">
        <v>0.88</v>
      </c>
      <c r="K50" s="16" t="n">
        <v>0.88</v>
      </c>
      <c r="L50" s="16" t="n">
        <v>0.88</v>
      </c>
      <c r="M50" s="16" t="n">
        <v>0.88</v>
      </c>
      <c r="N50" s="17">
        <f>SUM(C50:M50)/11</f>
        <v/>
      </c>
    </row>
    <row r="51">
      <c r="A51" s="16" t="inlineStr">
        <is>
          <t>DZA</t>
        </is>
      </c>
      <c r="B51" s="16" t="inlineStr">
        <is>
          <t>Algeria</t>
        </is>
      </c>
      <c r="C51" s="16" t="n">
        <v>1.85</v>
      </c>
      <c r="D51" s="16" t="n">
        <v>1.8</v>
      </c>
      <c r="E51" s="16" t="n">
        <v>1.72</v>
      </c>
      <c r="F51" s="16" t="n">
        <v>1.65</v>
      </c>
      <c r="G51" s="16" t="n">
        <v>1.57</v>
      </c>
      <c r="H51" s="16" t="n">
        <v>1.51</v>
      </c>
      <c r="I51" s="16" t="n">
        <v>1.51</v>
      </c>
      <c r="J51" s="16" t="n">
        <v>1.51</v>
      </c>
      <c r="K51" s="16" t="n">
        <v>1.51</v>
      </c>
      <c r="L51" s="16" t="n">
        <v>1.51</v>
      </c>
      <c r="M51" s="16" t="n">
        <v>1.51</v>
      </c>
      <c r="N51" s="17">
        <f>SUM(C51:M51)/11</f>
        <v/>
      </c>
    </row>
    <row r="52">
      <c r="A52" s="16" t="inlineStr">
        <is>
          <t>ECU</t>
        </is>
      </c>
      <c r="B52" s="16" t="inlineStr">
        <is>
          <t>Ecuador</t>
        </is>
      </c>
      <c r="C52" s="16" t="n">
        <v>1.41</v>
      </c>
      <c r="D52" s="16" t="n">
        <v>1.4</v>
      </c>
      <c r="E52" s="16" t="n">
        <v>1.4</v>
      </c>
      <c r="F52" s="16" t="n">
        <v>1.41</v>
      </c>
      <c r="G52" s="16" t="n">
        <v>1.41</v>
      </c>
      <c r="H52" s="16" t="n">
        <v>1.4</v>
      </c>
      <c r="I52" s="16" t="n">
        <v>1.41</v>
      </c>
      <c r="J52" s="16" t="n">
        <v>1.41</v>
      </c>
      <c r="K52" s="16" t="n">
        <v>1.41</v>
      </c>
      <c r="L52" s="16" t="n">
        <v>1.41</v>
      </c>
      <c r="M52" s="16" t="n">
        <v>1.41</v>
      </c>
      <c r="N52" s="17">
        <f>SUM(C52:M52)/11</f>
        <v/>
      </c>
    </row>
    <row r="53">
      <c r="A53" s="16" t="inlineStr">
        <is>
          <t>EGY</t>
        </is>
      </c>
      <c r="B53" s="16" t="inlineStr">
        <is>
          <t>Egypt</t>
        </is>
      </c>
      <c r="C53" s="16" t="n">
        <v>2</v>
      </c>
      <c r="D53" s="16" t="n">
        <v>2</v>
      </c>
      <c r="E53" s="16" t="n">
        <v>2</v>
      </c>
      <c r="F53" s="16" t="n">
        <v>2</v>
      </c>
      <c r="G53" s="16" t="n">
        <v>2</v>
      </c>
      <c r="H53" s="16" t="n">
        <v>2</v>
      </c>
      <c r="I53" s="16" t="n">
        <v>2</v>
      </c>
      <c r="J53" s="16" t="n">
        <v>2</v>
      </c>
      <c r="K53" s="16" t="n">
        <v>2</v>
      </c>
      <c r="L53" s="16" t="n">
        <v>2</v>
      </c>
      <c r="M53" s="16" t="n">
        <v>2</v>
      </c>
      <c r="N53" s="17">
        <f>SUM(C53:M53)/11</f>
        <v/>
      </c>
    </row>
    <row r="54">
      <c r="A54" s="16" t="inlineStr">
        <is>
          <t>ERI</t>
        </is>
      </c>
      <c r="B54" s="16" t="inlineStr">
        <is>
          <t>Eritrea</t>
        </is>
      </c>
      <c r="C54" s="16" t="n">
        <v>1.4</v>
      </c>
      <c r="D54" s="16" t="n">
        <v>1.55</v>
      </c>
      <c r="E54" s="16" t="n">
        <v>1.69</v>
      </c>
      <c r="F54" s="16" t="n">
        <v>1.8</v>
      </c>
      <c r="G54" s="16" t="n">
        <v>1.82</v>
      </c>
      <c r="H54" s="16" t="n">
        <v>1.84</v>
      </c>
      <c r="I54" s="16" t="n">
        <v>1.84</v>
      </c>
      <c r="J54" s="16" t="n">
        <v>1.84</v>
      </c>
      <c r="K54" s="16" t="n">
        <v>1.84</v>
      </c>
      <c r="L54" s="16" t="n">
        <v>1.84</v>
      </c>
      <c r="M54" s="16" t="n">
        <v>1.84</v>
      </c>
      <c r="N54" s="17">
        <f>SUM(C54:M54)/11</f>
        <v/>
      </c>
    </row>
    <row r="55">
      <c r="A55" s="16" t="inlineStr">
        <is>
          <t>ESP</t>
        </is>
      </c>
      <c r="B55" s="16" t="inlineStr">
        <is>
          <t>Spain</t>
        </is>
      </c>
      <c r="C55" s="16" t="n">
        <v>0.01</v>
      </c>
      <c r="D55" s="16" t="n">
        <v>0.09</v>
      </c>
      <c r="E55" s="16" t="n">
        <v>0.43</v>
      </c>
      <c r="F55" s="16" t="n">
        <v>0.41</v>
      </c>
      <c r="G55" s="16" t="n">
        <v>0.38</v>
      </c>
      <c r="H55" s="16" t="n">
        <v>0.36</v>
      </c>
      <c r="I55" s="16" t="n">
        <v>0.33</v>
      </c>
      <c r="J55" s="16" t="n">
        <v>0.33</v>
      </c>
      <c r="K55" s="16" t="n">
        <v>0.33</v>
      </c>
      <c r="L55" s="16" t="n">
        <v>0.33</v>
      </c>
      <c r="M55" s="16" t="n">
        <v>0.33</v>
      </c>
      <c r="N55" s="17">
        <f>SUM(C55:M55)/11</f>
        <v/>
      </c>
    </row>
    <row r="56">
      <c r="A56" s="16" t="inlineStr">
        <is>
          <t>EST</t>
        </is>
      </c>
      <c r="B56" s="16" t="inlineStr">
        <is>
          <t>Estonia</t>
        </is>
      </c>
      <c r="C56" s="16" t="n">
        <v>0.15</v>
      </c>
      <c r="D56" s="16" t="n">
        <v>0.08</v>
      </c>
      <c r="E56" s="16" t="n">
        <v>0</v>
      </c>
      <c r="F56" s="16" t="n">
        <v>-0.08</v>
      </c>
      <c r="G56" s="16" t="n">
        <v>0</v>
      </c>
      <c r="H56" s="16" t="n">
        <v>-0.08</v>
      </c>
      <c r="I56" s="16" t="n">
        <v>-0.15</v>
      </c>
      <c r="J56" s="16" t="n">
        <v>-0.15</v>
      </c>
      <c r="K56" s="16" t="n">
        <v>-0.15</v>
      </c>
      <c r="L56" s="16" t="n">
        <v>-0.15</v>
      </c>
      <c r="M56" s="16" t="n">
        <v>-0.15</v>
      </c>
      <c r="N56" s="17">
        <f>SUM(C56:M56)/11</f>
        <v/>
      </c>
    </row>
    <row r="57">
      <c r="A57" s="16" t="inlineStr">
        <is>
          <t>ETH</t>
        </is>
      </c>
      <c r="B57" s="16" t="inlineStr">
        <is>
          <t>Ethiopia</t>
        </is>
      </c>
      <c r="C57" s="16" t="n">
        <v>1.6</v>
      </c>
      <c r="D57" s="16" t="n">
        <v>1.6</v>
      </c>
      <c r="E57" s="16" t="n">
        <v>1.6</v>
      </c>
      <c r="F57" s="16" t="n">
        <v>1.6</v>
      </c>
      <c r="G57" s="16" t="n">
        <v>1.6</v>
      </c>
      <c r="H57" s="16" t="n">
        <v>1.6</v>
      </c>
      <c r="I57" s="16" t="n">
        <v>1.6</v>
      </c>
      <c r="J57" s="16" t="n">
        <v>1.6</v>
      </c>
      <c r="K57" s="16" t="n">
        <v>1.6</v>
      </c>
      <c r="L57" s="16" t="n">
        <v>1.6</v>
      </c>
      <c r="M57" s="16" t="n">
        <v>1.6</v>
      </c>
      <c r="N57" s="17">
        <f>SUM(C57:M57)/11</f>
        <v/>
      </c>
    </row>
    <row r="58">
      <c r="A58" s="16" t="inlineStr">
        <is>
          <t>FIN</t>
        </is>
      </c>
      <c r="B58" s="16" t="inlineStr">
        <is>
          <t>Finland</t>
        </is>
      </c>
      <c r="C58" s="16" t="n">
        <v>0.13</v>
      </c>
      <c r="D58" s="16" t="n">
        <v>0.11</v>
      </c>
      <c r="E58" s="16" t="n">
        <v>0.05</v>
      </c>
      <c r="F58" s="16" t="n">
        <v>0.05</v>
      </c>
      <c r="G58" s="16" t="n">
        <v>0</v>
      </c>
      <c r="H58" s="16" t="n">
        <v>-0.02</v>
      </c>
      <c r="I58" s="16" t="n">
        <v>-0.05</v>
      </c>
      <c r="J58" s="16" t="n">
        <v>-0.05</v>
      </c>
      <c r="K58" s="16" t="n">
        <v>-0.05</v>
      </c>
      <c r="L58" s="16" t="n">
        <v>-0.05</v>
      </c>
      <c r="M58" s="16" t="n">
        <v>-0.05</v>
      </c>
      <c r="N58" s="17">
        <f>SUM(C58:M58)/11</f>
        <v/>
      </c>
    </row>
    <row r="59">
      <c r="A59" s="16" t="inlineStr">
        <is>
          <t>FJI</t>
        </is>
      </c>
      <c r="B59" s="16" t="inlineStr">
        <is>
          <t>Fiji</t>
        </is>
      </c>
      <c r="C59" s="16" t="n">
        <v>0.5600000000000001</v>
      </c>
      <c r="D59" s="16" t="n">
        <v>0.5600000000000001</v>
      </c>
      <c r="E59" s="16" t="n">
        <v>0.55</v>
      </c>
      <c r="F59" s="16" t="n">
        <v>0.55</v>
      </c>
      <c r="G59" s="16" t="n">
        <v>0.55</v>
      </c>
      <c r="H59" s="16" t="n">
        <v>0.54</v>
      </c>
      <c r="I59" s="16" t="n">
        <v>0.54</v>
      </c>
      <c r="J59" s="16" t="n">
        <v>0.54</v>
      </c>
      <c r="K59" s="16" t="n">
        <v>0.54</v>
      </c>
      <c r="L59" s="16" t="n">
        <v>0.54</v>
      </c>
      <c r="M59" s="16" t="n">
        <v>0.54</v>
      </c>
      <c r="N59" s="17">
        <f>SUM(C59:M59)/11</f>
        <v/>
      </c>
    </row>
    <row r="60">
      <c r="A60" s="16" t="inlineStr">
        <is>
          <t>FRA</t>
        </is>
      </c>
      <c r="B60" s="16" t="inlineStr">
        <is>
          <t>France</t>
        </is>
      </c>
      <c r="C60" s="16" t="n">
        <v>0.21</v>
      </c>
      <c r="D60" s="16" t="n">
        <v>0.27</v>
      </c>
      <c r="E60" s="16" t="n">
        <v>0.28</v>
      </c>
      <c r="F60" s="16" t="n">
        <v>0.28</v>
      </c>
      <c r="G60" s="16" t="n">
        <v>0.28</v>
      </c>
      <c r="H60" s="16" t="n">
        <v>0.28</v>
      </c>
      <c r="I60" s="16" t="n">
        <v>0.28</v>
      </c>
      <c r="J60" s="16" t="n">
        <v>0.28</v>
      </c>
      <c r="K60" s="16" t="n">
        <v>0.28</v>
      </c>
      <c r="L60" s="16" t="n">
        <v>0.28</v>
      </c>
      <c r="M60" s="16" t="n">
        <v>0.28</v>
      </c>
      <c r="N60" s="17">
        <f>SUM(C60:M60)/11</f>
        <v/>
      </c>
    </row>
    <row r="61">
      <c r="A61" s="16" t="inlineStr">
        <is>
          <t>FSM</t>
        </is>
      </c>
      <c r="B61" s="16" t="inlineStr">
        <is>
          <t>Micronesia</t>
        </is>
      </c>
      <c r="C61" s="16" t="n">
        <v>0.96</v>
      </c>
      <c r="D61" s="16" t="n">
        <v>0</v>
      </c>
      <c r="E61" s="16" t="n">
        <v>0</v>
      </c>
      <c r="F61" s="16" t="n">
        <v>0</v>
      </c>
      <c r="G61" s="16" t="n">
        <v>0</v>
      </c>
      <c r="H61" s="16" t="n">
        <v>0.95</v>
      </c>
      <c r="I61" s="16" t="n">
        <v>0</v>
      </c>
      <c r="J61" s="16" t="n">
        <v>0</v>
      </c>
      <c r="K61" s="16" t="n">
        <v>0</v>
      </c>
      <c r="L61" s="16" t="n">
        <v>0</v>
      </c>
      <c r="M61" s="16" t="n">
        <v>0</v>
      </c>
      <c r="N61" s="17">
        <f>SUM(C61:M61)/11</f>
        <v/>
      </c>
    </row>
    <row r="62">
      <c r="A62" s="16" t="inlineStr">
        <is>
          <t>GAB</t>
        </is>
      </c>
      <c r="B62" s="16" t="inlineStr">
        <is>
          <t>Gabon</t>
        </is>
      </c>
      <c r="C62" s="16" t="n">
        <v>1.35</v>
      </c>
      <c r="D62" s="16" t="n">
        <v>1.28</v>
      </c>
      <c r="E62" s="16" t="n">
        <v>1.22</v>
      </c>
      <c r="F62" s="16" t="n">
        <v>1.2</v>
      </c>
      <c r="G62" s="16" t="n">
        <v>1.19</v>
      </c>
      <c r="H62" s="16" t="n">
        <v>1.17</v>
      </c>
      <c r="I62" s="16" t="n">
        <v>1.12</v>
      </c>
      <c r="J62" s="16" t="n">
        <v>1.12</v>
      </c>
      <c r="K62" s="16" t="n">
        <v>1.12</v>
      </c>
      <c r="L62" s="16" t="n">
        <v>1.12</v>
      </c>
      <c r="M62" s="16" t="n">
        <v>1.12</v>
      </c>
      <c r="N62" s="17">
        <f>SUM(C62:M62)/11</f>
        <v/>
      </c>
    </row>
    <row r="63">
      <c r="A63" s="16" t="inlineStr">
        <is>
          <t>GBR</t>
        </is>
      </c>
      <c r="B63" s="16" t="inlineStr">
        <is>
          <t>United Kingdom</t>
        </is>
      </c>
      <c r="C63" s="16" t="n">
        <v>0.43</v>
      </c>
      <c r="D63" s="16" t="n">
        <v>0.3</v>
      </c>
      <c r="E63" s="16" t="n">
        <v>0.55</v>
      </c>
      <c r="F63" s="16" t="n">
        <v>0.42</v>
      </c>
      <c r="G63" s="16" t="n">
        <v>0.38</v>
      </c>
      <c r="H63" s="16" t="n">
        <v>0.35</v>
      </c>
      <c r="I63" s="16" t="n">
        <v>0.33</v>
      </c>
      <c r="J63" s="16" t="n">
        <v>0.33</v>
      </c>
      <c r="K63" s="16" t="n">
        <v>0.33</v>
      </c>
      <c r="L63" s="16" t="n">
        <v>0.33</v>
      </c>
      <c r="M63" s="16" t="n">
        <v>0.33</v>
      </c>
      <c r="N63" s="17">
        <f>SUM(C63:M63)/11</f>
        <v/>
      </c>
    </row>
    <row r="64">
      <c r="A64" s="16" t="inlineStr">
        <is>
          <t>GEO</t>
        </is>
      </c>
      <c r="B64" s="16" t="inlineStr">
        <is>
          <t>Georgia</t>
        </is>
      </c>
      <c r="C64" s="16" t="n">
        <v>-0.19</v>
      </c>
      <c r="D64" s="16" t="n">
        <v>-0.13</v>
      </c>
      <c r="E64" s="16" t="n">
        <v>0.13</v>
      </c>
      <c r="F64" s="16" t="n">
        <v>0.03</v>
      </c>
      <c r="G64" s="16" t="n">
        <v>-0.05</v>
      </c>
      <c r="H64" s="16" t="n">
        <v>-0.08</v>
      </c>
      <c r="I64" s="16" t="n">
        <v>-0.08</v>
      </c>
      <c r="J64" s="16" t="n">
        <v>-0.08</v>
      </c>
      <c r="K64" s="16" t="n">
        <v>-0.08</v>
      </c>
      <c r="L64" s="16" t="n">
        <v>-0.08</v>
      </c>
      <c r="M64" s="16" t="n">
        <v>-0.08</v>
      </c>
      <c r="N64" s="17">
        <f>SUM(C64:M64)/11</f>
        <v/>
      </c>
    </row>
    <row r="65">
      <c r="A65" s="16" t="inlineStr">
        <is>
          <t>GHA</t>
        </is>
      </c>
      <c r="B65" s="16" t="inlineStr">
        <is>
          <t>Ghana</t>
        </is>
      </c>
      <c r="C65" s="16" t="n">
        <v>2.03</v>
      </c>
      <c r="D65" s="16" t="n">
        <v>1.63</v>
      </c>
      <c r="E65" s="16" t="n">
        <v>2.56</v>
      </c>
      <c r="F65" s="16" t="n">
        <v>2.56</v>
      </c>
      <c r="G65" s="16" t="n">
        <v>2.56</v>
      </c>
      <c r="H65" s="16" t="n">
        <v>2.55</v>
      </c>
      <c r="I65" s="16" t="n">
        <v>2.56</v>
      </c>
      <c r="J65" s="16" t="n">
        <v>2.56</v>
      </c>
      <c r="K65" s="16" t="n">
        <v>2.56</v>
      </c>
      <c r="L65" s="16" t="n">
        <v>2.56</v>
      </c>
      <c r="M65" s="16" t="n">
        <v>2.56</v>
      </c>
      <c r="N65" s="17">
        <f>SUM(C65:M65)/11</f>
        <v/>
      </c>
    </row>
    <row r="66">
      <c r="A66" s="16" t="inlineStr">
        <is>
          <t>GIN</t>
        </is>
      </c>
      <c r="B66" s="16" t="inlineStr">
        <is>
          <t>Guinea</t>
        </is>
      </c>
      <c r="C66" s="16" t="n">
        <v>2.5</v>
      </c>
      <c r="D66" s="16" t="n">
        <v>2.51</v>
      </c>
      <c r="E66" s="16" t="n">
        <v>2.49</v>
      </c>
      <c r="F66" s="16" t="n">
        <v>2.5</v>
      </c>
      <c r="G66" s="16" t="n">
        <v>2.5</v>
      </c>
      <c r="H66" s="16" t="n">
        <v>2.5</v>
      </c>
      <c r="I66" s="16" t="n">
        <v>2.5</v>
      </c>
      <c r="J66" s="16" t="n">
        <v>2.5</v>
      </c>
      <c r="K66" s="16" t="n">
        <v>2.5</v>
      </c>
      <c r="L66" s="16" t="n">
        <v>2.5</v>
      </c>
      <c r="M66" s="16" t="n">
        <v>2.5</v>
      </c>
      <c r="N66" s="17">
        <f>SUM(C66:M66)/11</f>
        <v/>
      </c>
    </row>
    <row r="67">
      <c r="A67" s="16" t="inlineStr">
        <is>
          <t>GMB</t>
        </is>
      </c>
      <c r="B67" s="16" t="inlineStr">
        <is>
          <t>The Gambia</t>
        </is>
      </c>
      <c r="C67" s="16" t="n">
        <v>2.98</v>
      </c>
      <c r="D67" s="16" t="n">
        <v>3.02</v>
      </c>
      <c r="E67" s="16" t="n">
        <v>3.01</v>
      </c>
      <c r="F67" s="16" t="n">
        <v>3</v>
      </c>
      <c r="G67" s="16" t="n">
        <v>3.03</v>
      </c>
      <c r="H67" s="16" t="n">
        <v>2.97</v>
      </c>
      <c r="I67" s="16" t="n">
        <v>3.03</v>
      </c>
      <c r="J67" s="16" t="n">
        <v>3.03</v>
      </c>
      <c r="K67" s="16" t="n">
        <v>3.03</v>
      </c>
      <c r="L67" s="16" t="n">
        <v>3.03</v>
      </c>
      <c r="M67" s="16" t="n">
        <v>3.03</v>
      </c>
      <c r="N67" s="17">
        <f>SUM(C67:M67)/11</f>
        <v/>
      </c>
    </row>
    <row r="68">
      <c r="A68" s="16" t="inlineStr">
        <is>
          <t>GNB</t>
        </is>
      </c>
      <c r="B68" s="16" t="inlineStr">
        <is>
          <t>Guinea-Bissau</t>
        </is>
      </c>
      <c r="C68" s="16" t="n">
        <v>2.2</v>
      </c>
      <c r="D68" s="16" t="n">
        <v>2.2</v>
      </c>
      <c r="E68" s="16" t="n">
        <v>2.21</v>
      </c>
      <c r="F68" s="16" t="n">
        <v>2.16</v>
      </c>
      <c r="G68" s="16" t="n">
        <v>2.12</v>
      </c>
      <c r="H68" s="16" t="n">
        <v>2.07</v>
      </c>
      <c r="I68" s="16" t="n">
        <v>2.03</v>
      </c>
      <c r="J68" s="16" t="n">
        <v>2.03</v>
      </c>
      <c r="K68" s="16" t="n">
        <v>2.03</v>
      </c>
      <c r="L68" s="16" t="n">
        <v>2.03</v>
      </c>
      <c r="M68" s="16" t="n">
        <v>2.03</v>
      </c>
      <c r="N68" s="17">
        <f>SUM(C68:M68)/11</f>
        <v/>
      </c>
    </row>
    <row r="69">
      <c r="A69" s="16" t="inlineStr">
        <is>
          <t>GNQ</t>
        </is>
      </c>
      <c r="B69" s="16" t="inlineStr">
        <is>
          <t>Equatorial Guinea</t>
        </is>
      </c>
      <c r="C69" s="16" t="n">
        <v>3.38</v>
      </c>
      <c r="D69" s="16" t="n">
        <v>3.27</v>
      </c>
      <c r="E69" s="16" t="n">
        <v>3.17</v>
      </c>
      <c r="F69" s="16" t="n">
        <v>3.07</v>
      </c>
      <c r="G69" s="16" t="n">
        <v>2.98</v>
      </c>
      <c r="H69" s="16" t="n">
        <v>2.96</v>
      </c>
      <c r="I69" s="16" t="n">
        <v>2.81</v>
      </c>
      <c r="J69" s="16" t="n">
        <v>2.81</v>
      </c>
      <c r="K69" s="16" t="n">
        <v>2.81</v>
      </c>
      <c r="L69" s="16" t="n">
        <v>2.81</v>
      </c>
      <c r="M69" s="16" t="n">
        <v>2.81</v>
      </c>
      <c r="N69" s="17">
        <f>SUM(C69:M69)/11</f>
        <v/>
      </c>
    </row>
    <row r="70">
      <c r="A70" s="16" t="inlineStr">
        <is>
          <t>GRC</t>
        </is>
      </c>
      <c r="B70" s="16" t="inlineStr">
        <is>
          <t>Greece</t>
        </is>
      </c>
      <c r="C70" s="16" t="n">
        <v>-0.06</v>
      </c>
      <c r="D70" s="16" t="n">
        <v>-0.42</v>
      </c>
      <c r="E70" s="16" t="n">
        <v>-0.4</v>
      </c>
      <c r="F70" s="16" t="n">
        <v>-0.41</v>
      </c>
      <c r="G70" s="16" t="n">
        <v>-0.42</v>
      </c>
      <c r="H70" s="16" t="n">
        <v>-0.41</v>
      </c>
      <c r="I70" s="16" t="n">
        <v>-0.41</v>
      </c>
      <c r="J70" s="16" t="n">
        <v>-0.41</v>
      </c>
      <c r="K70" s="16" t="n">
        <v>-0.41</v>
      </c>
      <c r="L70" s="16" t="n">
        <v>-0.41</v>
      </c>
      <c r="M70" s="16" t="n">
        <v>-0.41</v>
      </c>
      <c r="N70" s="17">
        <f>SUM(C70:M70)/11</f>
        <v/>
      </c>
    </row>
    <row r="71">
      <c r="A71" s="16" t="inlineStr">
        <is>
          <t>GRD</t>
        </is>
      </c>
      <c r="B71" s="16" t="inlineStr">
        <is>
          <t>Grenada</t>
        </is>
      </c>
      <c r="C71" s="16" t="n">
        <v>0.89</v>
      </c>
      <c r="D71" s="16" t="n">
        <v>0</v>
      </c>
      <c r="E71" s="16" t="n">
        <v>0.88</v>
      </c>
      <c r="F71" s="16" t="n">
        <v>0</v>
      </c>
      <c r="G71" s="16" t="n">
        <v>0.88</v>
      </c>
      <c r="H71" s="16" t="n">
        <v>0.87</v>
      </c>
      <c r="I71" s="16" t="n">
        <v>0</v>
      </c>
      <c r="J71" s="16" t="n">
        <v>0</v>
      </c>
      <c r="K71" s="16" t="n">
        <v>0</v>
      </c>
      <c r="L71" s="16" t="n">
        <v>0</v>
      </c>
      <c r="M71" s="16" t="n">
        <v>0</v>
      </c>
      <c r="N71" s="17">
        <f>SUM(C71:M71)/11</f>
        <v/>
      </c>
    </row>
    <row r="72">
      <c r="A72" s="16" t="inlineStr">
        <is>
          <t>GTM</t>
        </is>
      </c>
      <c r="B72" s="16" t="inlineStr">
        <is>
          <t>Guatemala</t>
        </is>
      </c>
      <c r="C72" s="16" t="n">
        <v>2.03</v>
      </c>
      <c r="D72" s="16" t="n">
        <v>2.04</v>
      </c>
      <c r="E72" s="16" t="n">
        <v>2.03</v>
      </c>
      <c r="F72" s="16" t="n">
        <v>2.04</v>
      </c>
      <c r="G72" s="16" t="n">
        <v>2.03</v>
      </c>
      <c r="H72" s="16" t="n">
        <v>2.04</v>
      </c>
      <c r="I72" s="16" t="n">
        <v>2.03</v>
      </c>
      <c r="J72" s="16" t="n">
        <v>2.03</v>
      </c>
      <c r="K72" s="16" t="n">
        <v>2.03</v>
      </c>
      <c r="L72" s="16" t="n">
        <v>2.03</v>
      </c>
      <c r="M72" s="16" t="n">
        <v>2.03</v>
      </c>
      <c r="N72" s="17">
        <f>SUM(C72:M72)/11</f>
        <v/>
      </c>
    </row>
    <row r="73">
      <c r="A73" s="16" t="inlineStr">
        <is>
          <t>GUY</t>
        </is>
      </c>
      <c r="B73" s="16" t="inlineStr">
        <is>
          <t>Guyana</t>
        </is>
      </c>
      <c r="C73" s="16" t="n">
        <v>0.25</v>
      </c>
      <c r="D73" s="16" t="n">
        <v>0.25</v>
      </c>
      <c r="E73" s="16" t="n">
        <v>0.38</v>
      </c>
      <c r="F73" s="16" t="n">
        <v>0.25</v>
      </c>
      <c r="G73" s="16" t="n">
        <v>0.25</v>
      </c>
      <c r="H73" s="16" t="n">
        <v>0.38</v>
      </c>
      <c r="I73" s="16" t="n">
        <v>0.25</v>
      </c>
      <c r="J73" s="16" t="n">
        <v>0.25</v>
      </c>
      <c r="K73" s="16" t="n">
        <v>0.25</v>
      </c>
      <c r="L73" s="16" t="n">
        <v>0.25</v>
      </c>
      <c r="M73" s="16" t="n">
        <v>0.25</v>
      </c>
      <c r="N73" s="17">
        <f>SUM(C73:M73)/11</f>
        <v/>
      </c>
    </row>
    <row r="74">
      <c r="A74" s="16" t="inlineStr">
        <is>
          <t>HKG</t>
        </is>
      </c>
      <c r="B74" s="16" t="inlineStr">
        <is>
          <t>Hong Kong SAR</t>
        </is>
      </c>
      <c r="C74" s="16" t="n">
        <v>-1.24</v>
      </c>
      <c r="D74" s="16" t="n">
        <v>0.58</v>
      </c>
      <c r="E74" s="16" t="n">
        <v>0.59</v>
      </c>
      <c r="F74" s="16" t="n">
        <v>0.57</v>
      </c>
      <c r="G74" s="16" t="n">
        <v>0.58</v>
      </c>
      <c r="H74" s="16" t="n">
        <v>0.58</v>
      </c>
      <c r="I74" s="16" t="n">
        <v>0.59</v>
      </c>
      <c r="J74" s="16" t="n">
        <v>0.59</v>
      </c>
      <c r="K74" s="16" t="n">
        <v>0.59</v>
      </c>
      <c r="L74" s="16" t="n">
        <v>0.59</v>
      </c>
      <c r="M74" s="16" t="n">
        <v>0.59</v>
      </c>
      <c r="N74" s="17">
        <f>SUM(C74:M74)/11</f>
        <v/>
      </c>
    </row>
    <row r="75">
      <c r="A75" s="16" t="inlineStr">
        <is>
          <t>HND</t>
        </is>
      </c>
      <c r="B75" s="16" t="inlineStr">
        <is>
          <t>Honduras</t>
        </is>
      </c>
      <c r="C75" s="16" t="n">
        <v>1.76</v>
      </c>
      <c r="D75" s="16" t="n">
        <v>1.76</v>
      </c>
      <c r="E75" s="16" t="n">
        <v>1.75</v>
      </c>
      <c r="F75" s="16" t="n">
        <v>1.76</v>
      </c>
      <c r="G75" s="16" t="n">
        <v>1.76</v>
      </c>
      <c r="H75" s="16" t="n">
        <v>1.75</v>
      </c>
      <c r="I75" s="16" t="n">
        <v>1.76</v>
      </c>
      <c r="J75" s="16" t="n">
        <v>1.76</v>
      </c>
      <c r="K75" s="16" t="n">
        <v>1.76</v>
      </c>
      <c r="L75" s="16" t="n">
        <v>1.76</v>
      </c>
      <c r="M75" s="16" t="n">
        <v>1.76</v>
      </c>
      <c r="N75" s="17">
        <f>SUM(C75:M75)/11</f>
        <v/>
      </c>
    </row>
    <row r="76">
      <c r="A76" s="16" t="inlineStr">
        <is>
          <t>HRV</t>
        </is>
      </c>
      <c r="B76" s="16" t="inlineStr">
        <is>
          <t>Croatia</t>
        </is>
      </c>
      <c r="C76" s="16" t="n">
        <v>-0.57</v>
      </c>
      <c r="D76" s="16" t="n">
        <v>-0.77</v>
      </c>
      <c r="E76" s="16" t="n">
        <v>-0.8</v>
      </c>
      <c r="F76" s="16" t="n">
        <v>-0.73</v>
      </c>
      <c r="G76" s="16" t="n">
        <v>-0.71</v>
      </c>
      <c r="H76" s="16" t="n">
        <v>0.31</v>
      </c>
      <c r="I76" s="16" t="n">
        <v>0.31</v>
      </c>
      <c r="J76" s="16" t="n">
        <v>0.31</v>
      </c>
      <c r="K76" s="16" t="n">
        <v>0.31</v>
      </c>
      <c r="L76" s="16" t="n">
        <v>0.31</v>
      </c>
      <c r="M76" s="16" t="n">
        <v>0.31</v>
      </c>
      <c r="N76" s="17">
        <f>SUM(C76:M76)/11</f>
        <v/>
      </c>
    </row>
    <row r="77">
      <c r="A77" s="16" t="inlineStr">
        <is>
          <t>HTI</t>
        </is>
      </c>
      <c r="B77" s="16" t="inlineStr">
        <is>
          <t>Haiti</t>
        </is>
      </c>
      <c r="C77" s="16" t="n">
        <v>1.43</v>
      </c>
      <c r="D77" s="16" t="n">
        <v>1.39</v>
      </c>
      <c r="E77" s="16" t="n">
        <v>1.34</v>
      </c>
      <c r="F77" s="16" t="n">
        <v>1.34</v>
      </c>
      <c r="G77" s="16" t="n">
        <v>1.34</v>
      </c>
      <c r="H77" s="16" t="n">
        <v>1.34</v>
      </c>
      <c r="I77" s="16" t="n">
        <v>1.34</v>
      </c>
      <c r="J77" s="16" t="n">
        <v>1.34</v>
      </c>
      <c r="K77" s="16" t="n">
        <v>1.34</v>
      </c>
      <c r="L77" s="16" t="n">
        <v>1.34</v>
      </c>
      <c r="M77" s="16" t="n">
        <v>1.34</v>
      </c>
      <c r="N77" s="17">
        <f>SUM(C77:M77)/11</f>
        <v/>
      </c>
    </row>
    <row r="78">
      <c r="A78" s="16" t="inlineStr">
        <is>
          <t>HUN</t>
        </is>
      </c>
      <c r="B78" s="16" t="inlineStr">
        <is>
          <t>Hungary</t>
        </is>
      </c>
      <c r="C78" s="16" t="n">
        <v>-0.03</v>
      </c>
      <c r="D78" s="16" t="n">
        <v>-0.03</v>
      </c>
      <c r="E78" s="16" t="n">
        <v>-0.03</v>
      </c>
      <c r="F78" s="16" t="n">
        <v>-0.03</v>
      </c>
      <c r="G78" s="16" t="n">
        <v>-0.03</v>
      </c>
      <c r="H78" s="16" t="n">
        <v>-0.03</v>
      </c>
      <c r="I78" s="16" t="n">
        <v>-0.03</v>
      </c>
      <c r="J78" s="16" t="n">
        <v>-0.03</v>
      </c>
      <c r="K78" s="16" t="n">
        <v>-0.03</v>
      </c>
      <c r="L78" s="16" t="n">
        <v>-0.03</v>
      </c>
      <c r="M78" s="16" t="n">
        <v>-0.03</v>
      </c>
      <c r="N78" s="17">
        <f>SUM(C78:M78)/11</f>
        <v/>
      </c>
    </row>
    <row r="79">
      <c r="A79" s="16" t="inlineStr">
        <is>
          <t>IDN</t>
        </is>
      </c>
      <c r="B79" s="16" t="inlineStr">
        <is>
          <t>Indonesia</t>
        </is>
      </c>
      <c r="C79" s="16" t="n">
        <v>1.23</v>
      </c>
      <c r="D79" s="16" t="n">
        <v>0.76</v>
      </c>
      <c r="E79" s="16" t="n">
        <v>0.96</v>
      </c>
      <c r="F79" s="16" t="n">
        <v>0.9399999999999999</v>
      </c>
      <c r="G79" s="16" t="n">
        <v>0.91</v>
      </c>
      <c r="H79" s="16" t="n">
        <v>0.89</v>
      </c>
      <c r="I79" s="16" t="n">
        <v>0.86</v>
      </c>
      <c r="J79" s="16" t="n">
        <v>0.86</v>
      </c>
      <c r="K79" s="16" t="n">
        <v>0.86</v>
      </c>
      <c r="L79" s="16" t="n">
        <v>0.86</v>
      </c>
      <c r="M79" s="16" t="n">
        <v>0.86</v>
      </c>
      <c r="N79" s="17">
        <f>SUM(C79:M79)/11</f>
        <v/>
      </c>
    </row>
    <row r="80">
      <c r="A80" s="16" t="inlineStr">
        <is>
          <t>IND</t>
        </is>
      </c>
      <c r="B80" s="16" t="inlineStr">
        <is>
          <t>India</t>
        </is>
      </c>
      <c r="C80" s="16" t="n">
        <v>0.8</v>
      </c>
      <c r="D80" s="16" t="n">
        <v>0.97</v>
      </c>
      <c r="E80" s="16" t="n">
        <v>0.95</v>
      </c>
      <c r="F80" s="16" t="n">
        <v>0.93</v>
      </c>
      <c r="G80" s="16" t="n">
        <v>0.9</v>
      </c>
      <c r="H80" s="16" t="n">
        <v>0.88</v>
      </c>
      <c r="I80" s="16" t="n">
        <v>0.85</v>
      </c>
      <c r="J80" s="16" t="n">
        <v>0.85</v>
      </c>
      <c r="K80" s="16" t="n">
        <v>0.85</v>
      </c>
      <c r="L80" s="16" t="n">
        <v>0.85</v>
      </c>
      <c r="M80" s="16" t="n">
        <v>0.85</v>
      </c>
      <c r="N80" s="17">
        <f>SUM(C80:M80)/11</f>
        <v/>
      </c>
    </row>
    <row r="81">
      <c r="A81" s="16" t="inlineStr">
        <is>
          <t>IRL</t>
        </is>
      </c>
      <c r="B81" s="16" t="inlineStr">
        <is>
          <t>Ireland</t>
        </is>
      </c>
      <c r="C81" s="16" t="n">
        <v>0.89</v>
      </c>
      <c r="D81" s="16" t="n">
        <v>0.96</v>
      </c>
      <c r="E81" s="16" t="n">
        <v>0.95</v>
      </c>
      <c r="F81" s="16" t="n">
        <v>0.9399999999999999</v>
      </c>
      <c r="G81" s="16" t="n">
        <v>0.95</v>
      </c>
      <c r="H81" s="16" t="n">
        <v>0.9399999999999999</v>
      </c>
      <c r="I81" s="16" t="n">
        <v>0.95</v>
      </c>
      <c r="J81" s="16" t="n">
        <v>0.95</v>
      </c>
      <c r="K81" s="16" t="n">
        <v>0.95</v>
      </c>
      <c r="L81" s="16" t="n">
        <v>0.95</v>
      </c>
      <c r="M81" s="16" t="n">
        <v>0.95</v>
      </c>
      <c r="N81" s="17">
        <f>SUM(C81:M81)/11</f>
        <v/>
      </c>
    </row>
    <row r="82">
      <c r="A82" s="16" t="inlineStr">
        <is>
          <t>IRN</t>
        </is>
      </c>
      <c r="B82" s="16" t="inlineStr">
        <is>
          <t>Islamic Republic of Iran</t>
        </is>
      </c>
      <c r="C82" s="16" t="n">
        <v>1.05</v>
      </c>
      <c r="D82" s="16" t="n">
        <v>1</v>
      </c>
      <c r="E82" s="16" t="n">
        <v>1</v>
      </c>
      <c r="F82" s="16" t="n">
        <v>1</v>
      </c>
      <c r="G82" s="16" t="n">
        <v>1</v>
      </c>
      <c r="H82" s="16" t="n">
        <v>1</v>
      </c>
      <c r="I82" s="16" t="n">
        <v>1</v>
      </c>
      <c r="J82" s="16" t="n">
        <v>1</v>
      </c>
      <c r="K82" s="16" t="n">
        <v>1</v>
      </c>
      <c r="L82" s="16" t="n">
        <v>1</v>
      </c>
      <c r="M82" s="16" t="n">
        <v>1</v>
      </c>
      <c r="N82" s="17">
        <f>SUM(C82:M82)/11</f>
        <v/>
      </c>
    </row>
    <row r="83">
      <c r="A83" s="16" t="inlineStr">
        <is>
          <t>IRQ</t>
        </is>
      </c>
      <c r="B83" s="16" t="inlineStr">
        <is>
          <t>Iraq</t>
        </is>
      </c>
      <c r="C83" s="16" t="n">
        <v>2.6</v>
      </c>
      <c r="D83" s="16" t="n">
        <v>2.6</v>
      </c>
      <c r="E83" s="16" t="n">
        <v>2.6</v>
      </c>
      <c r="F83" s="16" t="n">
        <v>2.6</v>
      </c>
      <c r="G83" s="16" t="n">
        <v>2.6</v>
      </c>
      <c r="H83" s="16" t="n">
        <v>2.6</v>
      </c>
      <c r="I83" s="16" t="n">
        <v>2.6</v>
      </c>
      <c r="J83" s="16" t="n">
        <v>2.6</v>
      </c>
      <c r="K83" s="16" t="n">
        <v>2.6</v>
      </c>
      <c r="L83" s="16" t="n">
        <v>2.6</v>
      </c>
      <c r="M83" s="16" t="n">
        <v>2.6</v>
      </c>
      <c r="N83" s="17">
        <f>SUM(C83:M83)/11</f>
        <v/>
      </c>
    </row>
    <row r="84">
      <c r="A84" s="16" t="inlineStr">
        <is>
          <t>ISL</t>
        </is>
      </c>
      <c r="B84" s="16" t="inlineStr">
        <is>
          <t>Iceland</t>
        </is>
      </c>
      <c r="C84" s="16" t="n">
        <v>1.96</v>
      </c>
      <c r="D84" s="16" t="n">
        <v>1.65</v>
      </c>
      <c r="E84" s="16" t="n">
        <v>1.62</v>
      </c>
      <c r="F84" s="16" t="n">
        <v>1.33</v>
      </c>
      <c r="G84" s="16" t="n">
        <v>1.57</v>
      </c>
      <c r="H84" s="16" t="n">
        <v>0</v>
      </c>
      <c r="I84" s="16" t="n">
        <v>-0.26</v>
      </c>
      <c r="J84" s="16" t="n">
        <v>-0.26</v>
      </c>
      <c r="K84" s="16" t="n">
        <v>-0.26</v>
      </c>
      <c r="L84" s="16" t="n">
        <v>-0.26</v>
      </c>
      <c r="M84" s="16" t="n">
        <v>-0.26</v>
      </c>
      <c r="N84" s="17">
        <f>SUM(C84:M84)/11</f>
        <v/>
      </c>
    </row>
    <row r="85">
      <c r="A85" s="16" t="inlineStr">
        <is>
          <t>ISR</t>
        </is>
      </c>
      <c r="B85" s="16" t="inlineStr">
        <is>
          <t>Israel</t>
        </is>
      </c>
      <c r="C85" s="16" t="n">
        <v>1.8</v>
      </c>
      <c r="D85" s="16" t="n">
        <v>1.81</v>
      </c>
      <c r="E85" s="16" t="n">
        <v>1.8</v>
      </c>
      <c r="F85" s="16" t="n">
        <v>1.8</v>
      </c>
      <c r="G85" s="16" t="n">
        <v>1.81</v>
      </c>
      <c r="H85" s="16" t="n">
        <v>1.8</v>
      </c>
      <c r="I85" s="16" t="n">
        <v>1.81</v>
      </c>
      <c r="J85" s="16" t="n">
        <v>1.81</v>
      </c>
      <c r="K85" s="16" t="n">
        <v>1.81</v>
      </c>
      <c r="L85" s="16" t="n">
        <v>1.81</v>
      </c>
      <c r="M85" s="16" t="n">
        <v>1.81</v>
      </c>
      <c r="N85" s="17">
        <f>SUM(C85:M85)/11</f>
        <v/>
      </c>
    </row>
    <row r="86">
      <c r="A86" s="16" t="inlineStr">
        <is>
          <t>ITA</t>
        </is>
      </c>
      <c r="B86" s="16" t="inlineStr">
        <is>
          <t>Italy</t>
        </is>
      </c>
      <c r="C86" s="16" t="n">
        <v>-0.29</v>
      </c>
      <c r="D86" s="16" t="n">
        <v>-0.1</v>
      </c>
      <c r="E86" s="16" t="n">
        <v>-0.08</v>
      </c>
      <c r="F86" s="16" t="n">
        <v>-0.07000000000000001</v>
      </c>
      <c r="G86" s="16" t="n">
        <v>-0.05</v>
      </c>
      <c r="H86" s="16" t="n">
        <v>-0.03</v>
      </c>
      <c r="I86" s="16" t="n">
        <v>-0.04</v>
      </c>
      <c r="J86" s="16" t="n">
        <v>-0.04</v>
      </c>
      <c r="K86" s="16" t="n">
        <v>-0.04</v>
      </c>
      <c r="L86" s="16" t="n">
        <v>-0.04</v>
      </c>
      <c r="M86" s="16" t="n">
        <v>-0.04</v>
      </c>
      <c r="N86" s="17">
        <f>SUM(C86:M86)/11</f>
        <v/>
      </c>
    </row>
    <row r="87">
      <c r="A87" s="16" t="inlineStr">
        <is>
          <t>JAM</t>
        </is>
      </c>
      <c r="B87" s="16" t="inlineStr">
        <is>
          <t>Jamaica</t>
        </is>
      </c>
      <c r="C87" s="16" t="n">
        <v>0.11</v>
      </c>
      <c r="D87" s="16" t="n">
        <v>0.11</v>
      </c>
      <c r="E87" s="16" t="n">
        <v>0.11</v>
      </c>
      <c r="F87" s="16" t="n">
        <v>0.15</v>
      </c>
      <c r="G87" s="16" t="n">
        <v>0.11</v>
      </c>
      <c r="H87" s="16" t="n">
        <v>0.11</v>
      </c>
      <c r="I87" s="16" t="n">
        <v>0.11</v>
      </c>
      <c r="J87" s="16" t="n">
        <v>0.11</v>
      </c>
      <c r="K87" s="16" t="n">
        <v>0.11</v>
      </c>
      <c r="L87" s="16" t="n">
        <v>0.11</v>
      </c>
      <c r="M87" s="16" t="n">
        <v>0.11</v>
      </c>
      <c r="N87" s="17">
        <f>SUM(C87:M87)/11</f>
        <v/>
      </c>
    </row>
    <row r="88">
      <c r="A88" s="16" t="inlineStr">
        <is>
          <t>JOR</t>
        </is>
      </c>
      <c r="B88" s="16" t="inlineStr">
        <is>
          <t>Jordan</t>
        </is>
      </c>
      <c r="C88" s="16" t="n">
        <v>1.38</v>
      </c>
      <c r="D88" s="16" t="n">
        <v>1.09</v>
      </c>
      <c r="E88" s="16" t="n">
        <v>0.82</v>
      </c>
      <c r="F88" s="16" t="n">
        <v>0.66</v>
      </c>
      <c r="G88" s="16" t="n">
        <v>0.62</v>
      </c>
      <c r="H88" s="16" t="n">
        <v>0.62</v>
      </c>
      <c r="I88" s="16" t="n">
        <v>0.62</v>
      </c>
      <c r="J88" s="16" t="n">
        <v>0.62</v>
      </c>
      <c r="K88" s="16" t="n">
        <v>0.62</v>
      </c>
      <c r="L88" s="16" t="n">
        <v>0.62</v>
      </c>
      <c r="M88" s="16" t="n">
        <v>0.62</v>
      </c>
      <c r="N88" s="17">
        <f>SUM(C88:M88)/11</f>
        <v/>
      </c>
    </row>
    <row r="89">
      <c r="A89" s="16" t="inlineStr">
        <is>
          <t>JPN</t>
        </is>
      </c>
      <c r="B89" s="16" t="inlineStr">
        <is>
          <t>Japan</t>
        </is>
      </c>
      <c r="C89" s="16" t="n">
        <v>-0.29</v>
      </c>
      <c r="D89" s="16" t="n">
        <v>-0.38</v>
      </c>
      <c r="E89" s="16" t="n">
        <v>-0.41</v>
      </c>
      <c r="F89" s="16" t="n">
        <v>-0.44</v>
      </c>
      <c r="G89" s="16" t="n">
        <v>-0.47</v>
      </c>
      <c r="H89" s="16" t="n">
        <v>-0.49</v>
      </c>
      <c r="I89" s="16" t="n">
        <v>-0.51</v>
      </c>
      <c r="J89" s="16" t="n">
        <v>-0.51</v>
      </c>
      <c r="K89" s="16" t="n">
        <v>-0.51</v>
      </c>
      <c r="L89" s="16" t="n">
        <v>-0.51</v>
      </c>
      <c r="M89" s="16" t="n">
        <v>-0.51</v>
      </c>
      <c r="N89" s="17">
        <f>SUM(C89:M89)/11</f>
        <v/>
      </c>
    </row>
    <row r="90">
      <c r="A90" s="16" t="inlineStr">
        <is>
          <t>KAZ</t>
        </is>
      </c>
      <c r="B90" s="16" t="inlineStr">
        <is>
          <t>Kazakhstan</t>
        </is>
      </c>
      <c r="C90" s="16" t="n">
        <v>1.31</v>
      </c>
      <c r="D90" s="16" t="n">
        <v>1.32</v>
      </c>
      <c r="E90" s="16" t="n">
        <v>1.32</v>
      </c>
      <c r="F90" s="16" t="n">
        <v>1.32</v>
      </c>
      <c r="G90" s="16" t="n">
        <v>1.31</v>
      </c>
      <c r="H90" s="16" t="n">
        <v>1.32</v>
      </c>
      <c r="I90" s="16" t="n">
        <v>1.32</v>
      </c>
      <c r="J90" s="16" t="n">
        <v>1.32</v>
      </c>
      <c r="K90" s="16" t="n">
        <v>1.32</v>
      </c>
      <c r="L90" s="16" t="n">
        <v>1.32</v>
      </c>
      <c r="M90" s="16" t="n">
        <v>1.32</v>
      </c>
      <c r="N90" s="17">
        <f>SUM(C90:M90)/11</f>
        <v/>
      </c>
    </row>
    <row r="91">
      <c r="A91" s="16" t="inlineStr">
        <is>
          <t>KEN</t>
        </is>
      </c>
      <c r="B91" s="16" t="inlineStr">
        <is>
          <t>Kenya</t>
        </is>
      </c>
      <c r="C91" s="16" t="n">
        <v>2.3</v>
      </c>
      <c r="D91" s="16" t="n">
        <v>2.28</v>
      </c>
      <c r="E91" s="16" t="n">
        <v>2.25</v>
      </c>
      <c r="F91" s="16" t="n">
        <v>2.23</v>
      </c>
      <c r="G91" s="16" t="n">
        <v>2.22</v>
      </c>
      <c r="H91" s="16" t="n">
        <v>2.19</v>
      </c>
      <c r="I91" s="16" t="n">
        <v>2.18</v>
      </c>
      <c r="J91" s="16" t="n">
        <v>2.18</v>
      </c>
      <c r="K91" s="16" t="n">
        <v>2.18</v>
      </c>
      <c r="L91" s="16" t="n">
        <v>2.18</v>
      </c>
      <c r="M91" s="16" t="n">
        <v>2.18</v>
      </c>
      <c r="N91" s="17">
        <f>SUM(C91:M91)/11</f>
        <v/>
      </c>
    </row>
    <row r="92">
      <c r="A92" s="16" t="inlineStr">
        <is>
          <t>KGZ</t>
        </is>
      </c>
      <c r="B92" s="16" t="inlineStr">
        <is>
          <t>Kyrgyz Republic</t>
        </is>
      </c>
      <c r="C92" s="16" t="n">
        <v>2</v>
      </c>
      <c r="D92" s="16" t="n">
        <v>2.1</v>
      </c>
      <c r="E92" s="16" t="n">
        <v>2.12</v>
      </c>
      <c r="F92" s="16" t="n">
        <v>2</v>
      </c>
      <c r="G92" s="16" t="n">
        <v>2.11</v>
      </c>
      <c r="H92" s="16" t="n">
        <v>2.12</v>
      </c>
      <c r="I92" s="16" t="n">
        <v>2.01</v>
      </c>
      <c r="J92" s="16" t="n">
        <v>2.01</v>
      </c>
      <c r="K92" s="16" t="n">
        <v>2.01</v>
      </c>
      <c r="L92" s="16" t="n">
        <v>2.01</v>
      </c>
      <c r="M92" s="16" t="n">
        <v>2.01</v>
      </c>
      <c r="N92" s="17">
        <f>SUM(C92:M92)/11</f>
        <v/>
      </c>
    </row>
    <row r="93">
      <c r="A93" s="16" t="inlineStr">
        <is>
          <t>KHM</t>
        </is>
      </c>
      <c r="B93" s="16" t="inlineStr">
        <is>
          <t>Cambodia</t>
        </is>
      </c>
      <c r="C93" s="16" t="n">
        <v>0.5</v>
      </c>
      <c r="D93" s="16" t="n">
        <v>1</v>
      </c>
      <c r="E93" s="16" t="n">
        <v>1</v>
      </c>
      <c r="F93" s="16" t="n">
        <v>1</v>
      </c>
      <c r="G93" s="16" t="n">
        <v>1</v>
      </c>
      <c r="H93" s="16" t="n">
        <v>1</v>
      </c>
      <c r="I93" s="16" t="n">
        <v>1</v>
      </c>
      <c r="J93" s="16" t="n">
        <v>1</v>
      </c>
      <c r="K93" s="16" t="n">
        <v>1</v>
      </c>
      <c r="L93" s="16" t="n">
        <v>1</v>
      </c>
      <c r="M93" s="16" t="n">
        <v>1</v>
      </c>
      <c r="N93" s="17">
        <f>SUM(C93:M93)/11</f>
        <v/>
      </c>
    </row>
    <row r="94">
      <c r="A94" s="16" t="inlineStr">
        <is>
          <t>KIR</t>
        </is>
      </c>
      <c r="B94" s="16" t="inlineStr">
        <is>
          <t>Kiribati</t>
        </is>
      </c>
      <c r="C94" s="16" t="n">
        <v>1.71</v>
      </c>
      <c r="D94" s="16" t="n">
        <v>1.68</v>
      </c>
      <c r="E94" s="16" t="n">
        <v>1.65</v>
      </c>
      <c r="F94" s="16" t="n">
        <v>1.63</v>
      </c>
      <c r="G94" s="16" t="n">
        <v>1.6</v>
      </c>
      <c r="H94" s="16" t="n">
        <v>1.57</v>
      </c>
      <c r="I94" s="16" t="n">
        <v>1.55</v>
      </c>
      <c r="J94" s="16" t="n">
        <v>1.55</v>
      </c>
      <c r="K94" s="16" t="n">
        <v>1.55</v>
      </c>
      <c r="L94" s="16" t="n">
        <v>1.55</v>
      </c>
      <c r="M94" s="16" t="n">
        <v>1.55</v>
      </c>
      <c r="N94" s="17">
        <f>SUM(C94:M94)/11</f>
        <v/>
      </c>
    </row>
    <row r="95">
      <c r="A95" s="16" t="inlineStr">
        <is>
          <t>KNA</t>
        </is>
      </c>
      <c r="B95" s="16" t="inlineStr">
        <is>
          <t>St. Kitts and Nevis</t>
        </is>
      </c>
      <c r="C95" s="16" t="n">
        <v>0</v>
      </c>
      <c r="D95" s="16" t="n">
        <v>1.75</v>
      </c>
      <c r="E95" s="16" t="n">
        <v>0</v>
      </c>
      <c r="F95" s="16" t="n">
        <v>1.72</v>
      </c>
      <c r="G95" s="16" t="n">
        <v>0</v>
      </c>
      <c r="H95" s="16" t="n">
        <v>1.69</v>
      </c>
      <c r="I95" s="16" t="n">
        <v>1.67</v>
      </c>
      <c r="J95" s="16" t="n">
        <v>1.67</v>
      </c>
      <c r="K95" s="16" t="n">
        <v>1.67</v>
      </c>
      <c r="L95" s="16" t="n">
        <v>1.67</v>
      </c>
      <c r="M95" s="16" t="n">
        <v>1.67</v>
      </c>
      <c r="N95" s="17">
        <f>SUM(C95:M95)/11</f>
        <v/>
      </c>
    </row>
    <row r="96">
      <c r="A96" s="16" t="inlineStr">
        <is>
          <t>KOR</t>
        </is>
      </c>
      <c r="B96" s="16" t="inlineStr">
        <is>
          <t>Korea</t>
        </is>
      </c>
      <c r="C96" s="16" t="n">
        <v>0.14</v>
      </c>
      <c r="D96" s="16" t="n">
        <v>0.08</v>
      </c>
      <c r="E96" s="16" t="n">
        <v>0.06</v>
      </c>
      <c r="F96" s="16" t="n">
        <v>0.04</v>
      </c>
      <c r="G96" s="16" t="n">
        <v>0.04</v>
      </c>
      <c r="H96" s="16" t="n">
        <v>0.04</v>
      </c>
      <c r="I96" s="16" t="n">
        <v>0.02</v>
      </c>
      <c r="J96" s="16" t="n">
        <v>0.02</v>
      </c>
      <c r="K96" s="16" t="n">
        <v>0.02</v>
      </c>
      <c r="L96" s="16" t="n">
        <v>0.02</v>
      </c>
      <c r="M96" s="16" t="n">
        <v>0.02</v>
      </c>
      <c r="N96" s="17">
        <f>SUM(C96:M96)/11</f>
        <v/>
      </c>
    </row>
    <row r="97">
      <c r="A97" s="16" t="inlineStr">
        <is>
          <t>KSV</t>
        </is>
      </c>
      <c r="B97" s="16" t="inlineStr">
        <is>
          <t>Kosovo</t>
        </is>
      </c>
      <c r="C97" s="16" t="n">
        <v>0.39</v>
      </c>
      <c r="D97" s="16" t="n">
        <v>0.39</v>
      </c>
      <c r="E97" s="16" t="n">
        <v>0.45</v>
      </c>
      <c r="F97" s="16" t="n">
        <v>0.39</v>
      </c>
      <c r="G97" s="16" t="n">
        <v>0.39</v>
      </c>
      <c r="H97" s="16" t="n">
        <v>0.39</v>
      </c>
      <c r="I97" s="16" t="n">
        <v>0.44</v>
      </c>
      <c r="J97" s="16" t="n">
        <v>0.44</v>
      </c>
      <c r="K97" s="16" t="n">
        <v>0.44</v>
      </c>
      <c r="L97" s="16" t="n">
        <v>0.44</v>
      </c>
      <c r="M97" s="16" t="n">
        <v>0.44</v>
      </c>
      <c r="N97" s="17">
        <f>SUM(C97:M97)/11</f>
        <v/>
      </c>
    </row>
    <row r="98">
      <c r="A98" s="16" t="inlineStr">
        <is>
          <t>KWT</t>
        </is>
      </c>
      <c r="B98" s="16" t="inlineStr">
        <is>
          <t>Kuwait</t>
        </is>
      </c>
      <c r="C98" s="16" t="n">
        <v>-2.2</v>
      </c>
      <c r="D98" s="16" t="n">
        <v>1.39</v>
      </c>
      <c r="E98" s="16" t="n">
        <v>1.67</v>
      </c>
      <c r="F98" s="16" t="n">
        <v>1.66</v>
      </c>
      <c r="G98" s="16" t="n">
        <v>1.68</v>
      </c>
      <c r="H98" s="16" t="n">
        <v>1.67</v>
      </c>
      <c r="I98" s="16" t="n">
        <v>1.68</v>
      </c>
      <c r="J98" s="16" t="n">
        <v>1.68</v>
      </c>
      <c r="K98" s="16" t="n">
        <v>1.68</v>
      </c>
      <c r="L98" s="16" t="n">
        <v>1.68</v>
      </c>
      <c r="M98" s="16" t="n">
        <v>1.68</v>
      </c>
      <c r="N98" s="17">
        <f>SUM(C98:M98)/11</f>
        <v/>
      </c>
    </row>
    <row r="99">
      <c r="A99" s="16" t="inlineStr">
        <is>
          <t>LAO</t>
        </is>
      </c>
      <c r="B99" s="16" t="inlineStr">
        <is>
          <t>Lao P.D.R.</t>
        </is>
      </c>
      <c r="C99" s="16" t="n">
        <v>1.49</v>
      </c>
      <c r="D99" s="16" t="n">
        <v>1.42</v>
      </c>
      <c r="E99" s="16" t="n">
        <v>1.38</v>
      </c>
      <c r="F99" s="16" t="n">
        <v>1.34</v>
      </c>
      <c r="G99" s="16" t="n">
        <v>1.28</v>
      </c>
      <c r="H99" s="16" t="n">
        <v>1.26</v>
      </c>
      <c r="I99" s="16" t="n">
        <v>1.21</v>
      </c>
      <c r="J99" s="16" t="n">
        <v>1.21</v>
      </c>
      <c r="K99" s="16" t="n">
        <v>1.21</v>
      </c>
      <c r="L99" s="16" t="n">
        <v>1.21</v>
      </c>
      <c r="M99" s="16" t="n">
        <v>1.21</v>
      </c>
      <c r="N99" s="17">
        <f>SUM(C99:M99)/11</f>
        <v/>
      </c>
    </row>
    <row r="100">
      <c r="A100" s="16" t="inlineStr">
        <is>
          <t>LBN</t>
        </is>
      </c>
      <c r="B100" s="16" t="inlineStr">
        <is>
          <t>Lebanon</t>
        </is>
      </c>
      <c r="C100" s="16" t="n">
        <v>-0.45</v>
      </c>
      <c r="D100" s="16" t="n">
        <v>-0.45</v>
      </c>
      <c r="E100" s="16" t="n">
        <v>-0.45</v>
      </c>
      <c r="F100" s="16" t="n">
        <v>-0.45</v>
      </c>
      <c r="G100" s="16" t="n">
        <v>-0.45</v>
      </c>
      <c r="H100" s="16" t="n">
        <v>-0.45</v>
      </c>
      <c r="I100" s="16" t="n">
        <v>-0.45</v>
      </c>
      <c r="J100" s="16" t="n">
        <v>-0.45</v>
      </c>
      <c r="K100" s="16" t="n">
        <v>-0.45</v>
      </c>
      <c r="L100" s="16" t="n">
        <v>-0.45</v>
      </c>
      <c r="M100" s="16" t="n">
        <v>-0.45</v>
      </c>
      <c r="N100" s="17">
        <f>SUM(C100:M100)/11</f>
        <v/>
      </c>
    </row>
    <row r="101">
      <c r="A101" s="16" t="inlineStr">
        <is>
          <t>LBR</t>
        </is>
      </c>
      <c r="B101" s="16" t="inlineStr">
        <is>
          <t>Liberia</t>
        </is>
      </c>
      <c r="C101" s="16" t="n">
        <v>2.53</v>
      </c>
      <c r="D101" s="16" t="n">
        <v>2.51</v>
      </c>
      <c r="E101" s="16" t="n">
        <v>2.49</v>
      </c>
      <c r="F101" s="16" t="n">
        <v>2.47</v>
      </c>
      <c r="G101" s="16" t="n">
        <v>2.47</v>
      </c>
      <c r="H101" s="16" t="n">
        <v>2.45</v>
      </c>
      <c r="I101" s="16" t="n">
        <v>2.45</v>
      </c>
      <c r="J101" s="16" t="n">
        <v>2.45</v>
      </c>
      <c r="K101" s="16" t="n">
        <v>2.45</v>
      </c>
      <c r="L101" s="16" t="n">
        <v>2.45</v>
      </c>
      <c r="M101" s="16" t="n">
        <v>2.45</v>
      </c>
      <c r="N101" s="17">
        <f>SUM(C101:M101)/11</f>
        <v/>
      </c>
    </row>
    <row r="102">
      <c r="A102" s="16" t="inlineStr">
        <is>
          <t>LBY</t>
        </is>
      </c>
      <c r="B102" s="16" t="inlineStr">
        <is>
          <t>Libya</t>
        </is>
      </c>
      <c r="C102" s="16" t="n">
        <v>1</v>
      </c>
      <c r="D102" s="16" t="n">
        <v>0.99</v>
      </c>
      <c r="E102" s="16" t="n">
        <v>1</v>
      </c>
      <c r="F102" s="16" t="n">
        <v>1</v>
      </c>
      <c r="G102" s="16" t="n">
        <v>0.99</v>
      </c>
      <c r="H102" s="16" t="n">
        <v>1</v>
      </c>
      <c r="I102" s="16" t="n">
        <v>1</v>
      </c>
      <c r="J102" s="16" t="n">
        <v>1</v>
      </c>
      <c r="K102" s="16" t="n">
        <v>1</v>
      </c>
      <c r="L102" s="16" t="n">
        <v>1</v>
      </c>
      <c r="M102" s="16" t="n">
        <v>1</v>
      </c>
      <c r="N102" s="17">
        <f>SUM(C102:M102)/11</f>
        <v/>
      </c>
    </row>
    <row r="103">
      <c r="A103" s="16" t="inlineStr">
        <is>
          <t>LCA</t>
        </is>
      </c>
      <c r="B103" s="16" t="inlineStr">
        <is>
          <t>St. Lucia</t>
        </is>
      </c>
      <c r="C103" s="16" t="n">
        <v>0.5600000000000001</v>
      </c>
      <c r="D103" s="16" t="n">
        <v>0.55</v>
      </c>
      <c r="E103" s="16" t="n">
        <v>0.55</v>
      </c>
      <c r="F103" s="16" t="n">
        <v>0.55</v>
      </c>
      <c r="G103" s="16" t="n">
        <v>1.09</v>
      </c>
      <c r="H103" s="16" t="n">
        <v>0.54</v>
      </c>
      <c r="I103" s="16" t="n">
        <v>0.53</v>
      </c>
      <c r="J103" s="16" t="n">
        <v>0.53</v>
      </c>
      <c r="K103" s="16" t="n">
        <v>0.53</v>
      </c>
      <c r="L103" s="16" t="n">
        <v>0.53</v>
      </c>
      <c r="M103" s="16" t="n">
        <v>0.53</v>
      </c>
      <c r="N103" s="17">
        <f>SUM(C103:M103)/11</f>
        <v/>
      </c>
    </row>
    <row r="104">
      <c r="A104" s="16" t="inlineStr">
        <is>
          <t>LKA</t>
        </is>
      </c>
      <c r="B104" s="16" t="inlineStr">
        <is>
          <t>Sri Lanka</t>
        </is>
      </c>
      <c r="C104" s="16" t="n">
        <v>0.54</v>
      </c>
      <c r="D104" s="16" t="n">
        <v>0.54</v>
      </c>
      <c r="E104" s="16" t="n">
        <v>0.54</v>
      </c>
      <c r="F104" s="16" t="n">
        <v>0.54</v>
      </c>
      <c r="G104" s="16" t="n">
        <v>0.53</v>
      </c>
      <c r="H104" s="16" t="n">
        <v>0.54</v>
      </c>
      <c r="I104" s="16" t="n">
        <v>0.54</v>
      </c>
      <c r="J104" s="16" t="n">
        <v>0.54</v>
      </c>
      <c r="K104" s="16" t="n">
        <v>0.54</v>
      </c>
      <c r="L104" s="16" t="n">
        <v>0.54</v>
      </c>
      <c r="M104" s="16" t="n">
        <v>0.54</v>
      </c>
      <c r="N104" s="17">
        <f>SUM(C104:M104)/11</f>
        <v/>
      </c>
    </row>
    <row r="105">
      <c r="A105" s="16" t="inlineStr">
        <is>
          <t>LSO</t>
        </is>
      </c>
      <c r="B105" s="16" t="inlineStr">
        <is>
          <t>Lesotho</t>
        </is>
      </c>
      <c r="C105" s="16" t="n">
        <v>0.68</v>
      </c>
      <c r="D105" s="16" t="n">
        <v>1.21</v>
      </c>
      <c r="E105" s="16" t="n">
        <v>1.2</v>
      </c>
      <c r="F105" s="16" t="n">
        <v>1.23</v>
      </c>
      <c r="G105" s="16" t="n">
        <v>1.22</v>
      </c>
      <c r="H105" s="16" t="n">
        <v>1.2</v>
      </c>
      <c r="I105" s="16" t="n">
        <v>1.19</v>
      </c>
      <c r="J105" s="16" t="n">
        <v>1.19</v>
      </c>
      <c r="K105" s="16" t="n">
        <v>1.19</v>
      </c>
      <c r="L105" s="16" t="n">
        <v>1.19</v>
      </c>
      <c r="M105" s="16" t="n">
        <v>1.19</v>
      </c>
      <c r="N105" s="17">
        <f>SUM(C105:M105)/11</f>
        <v/>
      </c>
    </row>
    <row r="106">
      <c r="A106" s="16" t="inlineStr">
        <is>
          <t>LTU</t>
        </is>
      </c>
      <c r="B106" s="16" t="inlineStr">
        <is>
          <t>Lithuania</t>
        </is>
      </c>
      <c r="C106" s="16" t="n">
        <v>0.04</v>
      </c>
      <c r="D106" s="16" t="n">
        <v>0</v>
      </c>
      <c r="E106" s="16" t="n">
        <v>0</v>
      </c>
      <c r="F106" s="16" t="n">
        <v>0</v>
      </c>
      <c r="G106" s="16" t="n">
        <v>0</v>
      </c>
      <c r="H106" s="16" t="n">
        <v>0</v>
      </c>
      <c r="I106" s="16" t="n">
        <v>0</v>
      </c>
      <c r="J106" s="16" t="n">
        <v>0</v>
      </c>
      <c r="K106" s="16" t="n">
        <v>0</v>
      </c>
      <c r="L106" s="16" t="n">
        <v>0</v>
      </c>
      <c r="M106" s="16" t="n">
        <v>0</v>
      </c>
      <c r="N106" s="17">
        <f>SUM(C106:M106)/11</f>
        <v/>
      </c>
    </row>
    <row r="107">
      <c r="A107" s="16" t="inlineStr">
        <is>
          <t>LUX</t>
        </is>
      </c>
      <c r="B107" s="16" t="inlineStr">
        <is>
          <t>Luxembourg</t>
        </is>
      </c>
      <c r="C107" s="16" t="n">
        <v>1.95</v>
      </c>
      <c r="D107" s="16" t="n">
        <v>1.92</v>
      </c>
      <c r="E107" s="16" t="n">
        <v>1.88</v>
      </c>
      <c r="F107" s="16" t="n">
        <v>1.85</v>
      </c>
      <c r="G107" s="16" t="n">
        <v>1.96</v>
      </c>
      <c r="H107" s="16" t="n">
        <v>1.93</v>
      </c>
      <c r="I107" s="16" t="n">
        <v>1.89</v>
      </c>
      <c r="J107" s="16" t="n">
        <v>1.89</v>
      </c>
      <c r="K107" s="16" t="n">
        <v>1.89</v>
      </c>
      <c r="L107" s="16" t="n">
        <v>1.89</v>
      </c>
      <c r="M107" s="16" t="n">
        <v>1.89</v>
      </c>
      <c r="N107" s="17">
        <f>SUM(C107:M107)/11</f>
        <v/>
      </c>
    </row>
    <row r="108">
      <c r="A108" s="16" t="inlineStr">
        <is>
          <t>LVA</t>
        </is>
      </c>
      <c r="B108" s="16" t="inlineStr">
        <is>
          <t>Latvia</t>
        </is>
      </c>
      <c r="C108" s="16" t="n">
        <v>-0.63</v>
      </c>
      <c r="D108" s="16" t="n">
        <v>-0.21</v>
      </c>
      <c r="E108" s="16" t="n">
        <v>-0.21</v>
      </c>
      <c r="F108" s="16" t="n">
        <v>-0.21</v>
      </c>
      <c r="G108" s="16" t="n">
        <v>-0.21</v>
      </c>
      <c r="H108" s="16" t="n">
        <v>-0.16</v>
      </c>
      <c r="I108" s="16" t="n">
        <v>-0.21</v>
      </c>
      <c r="J108" s="16" t="n">
        <v>-0.21</v>
      </c>
      <c r="K108" s="16" t="n">
        <v>-0.21</v>
      </c>
      <c r="L108" s="16" t="n">
        <v>-0.21</v>
      </c>
      <c r="M108" s="16" t="n">
        <v>-0.21</v>
      </c>
      <c r="N108" s="17">
        <f>SUM(C108:M108)/11</f>
        <v/>
      </c>
    </row>
    <row r="109">
      <c r="A109" s="16" t="inlineStr">
        <is>
          <t>MAC</t>
        </is>
      </c>
      <c r="B109" s="16" t="inlineStr">
        <is>
          <t>Macao SAR</t>
        </is>
      </c>
      <c r="C109" s="16" t="n">
        <v>0.44</v>
      </c>
      <c r="D109" s="16" t="n">
        <v>1.61</v>
      </c>
      <c r="E109" s="16" t="n">
        <v>2.02</v>
      </c>
      <c r="F109" s="16" t="n">
        <v>1.69</v>
      </c>
      <c r="G109" s="16" t="n">
        <v>1.67</v>
      </c>
      <c r="H109" s="16" t="n">
        <v>1.23</v>
      </c>
      <c r="I109" s="16" t="n">
        <v>1.08</v>
      </c>
      <c r="J109" s="16" t="n">
        <v>1.08</v>
      </c>
      <c r="K109" s="16" t="n">
        <v>1.08</v>
      </c>
      <c r="L109" s="16" t="n">
        <v>1.08</v>
      </c>
      <c r="M109" s="16" t="n">
        <v>1.08</v>
      </c>
      <c r="N109" s="17">
        <f>SUM(C109:M109)/11</f>
        <v/>
      </c>
    </row>
    <row r="110">
      <c r="A110" s="16" t="inlineStr">
        <is>
          <t>MAR</t>
        </is>
      </c>
      <c r="B110" s="16" t="inlineStr">
        <is>
          <t>Morocco</t>
        </is>
      </c>
      <c r="C110" s="16" t="n">
        <v>1.03</v>
      </c>
      <c r="D110" s="16" t="n">
        <v>1</v>
      </c>
      <c r="E110" s="16" t="n">
        <v>0.98</v>
      </c>
      <c r="F110" s="16" t="n">
        <v>0.96</v>
      </c>
      <c r="G110" s="16" t="n">
        <v>0.9399999999999999</v>
      </c>
      <c r="H110" s="16" t="n">
        <v>0.92</v>
      </c>
      <c r="I110" s="16" t="n">
        <v>0.9</v>
      </c>
      <c r="J110" s="16" t="n">
        <v>0.9</v>
      </c>
      <c r="K110" s="16" t="n">
        <v>0.9</v>
      </c>
      <c r="L110" s="16" t="n">
        <v>0.9</v>
      </c>
      <c r="M110" s="16" t="n">
        <v>0.9</v>
      </c>
      <c r="N110" s="17">
        <f>SUM(C110:M110)/11</f>
        <v/>
      </c>
    </row>
    <row r="111">
      <c r="A111" s="16" t="inlineStr">
        <is>
          <t>MDA</t>
        </is>
      </c>
      <c r="B111" s="16" t="inlineStr">
        <is>
          <t>Moldova</t>
        </is>
      </c>
      <c r="C111" s="16" t="n">
        <v>-1.79</v>
      </c>
      <c r="D111" s="16" t="n">
        <v>-1.78</v>
      </c>
      <c r="E111" s="16" t="n">
        <v>-1.78</v>
      </c>
      <c r="F111" s="16" t="n">
        <v>-1.77</v>
      </c>
      <c r="G111" s="16" t="n">
        <v>-1.8</v>
      </c>
      <c r="H111" s="16" t="n">
        <v>-1.75</v>
      </c>
      <c r="I111" s="16" t="n">
        <v>-1.79</v>
      </c>
      <c r="J111" s="16" t="n">
        <v>-1.79</v>
      </c>
      <c r="K111" s="16" t="n">
        <v>-1.79</v>
      </c>
      <c r="L111" s="16" t="n">
        <v>-1.79</v>
      </c>
      <c r="M111" s="16" t="n">
        <v>-1.79</v>
      </c>
      <c r="N111" s="17">
        <f>SUM(C111:M111)/11</f>
        <v/>
      </c>
    </row>
    <row r="112">
      <c r="A112" s="16" t="inlineStr">
        <is>
          <t>MDG</t>
        </is>
      </c>
      <c r="B112" s="16" t="inlineStr">
        <is>
          <t>Madagascar</t>
        </is>
      </c>
      <c r="C112" s="16" t="n">
        <v>3.63</v>
      </c>
      <c r="D112" s="16" t="n">
        <v>-0.92</v>
      </c>
      <c r="E112" s="16" t="n">
        <v>2.5</v>
      </c>
      <c r="F112" s="16" t="n">
        <v>2.46</v>
      </c>
      <c r="G112" s="16" t="n">
        <v>3.37</v>
      </c>
      <c r="H112" s="16" t="n">
        <v>1.46</v>
      </c>
      <c r="I112" s="16" t="n">
        <v>2.36</v>
      </c>
      <c r="J112" s="16" t="n">
        <v>2.36</v>
      </c>
      <c r="K112" s="16" t="n">
        <v>2.36</v>
      </c>
      <c r="L112" s="16" t="n">
        <v>2.36</v>
      </c>
      <c r="M112" s="16" t="n">
        <v>2.36</v>
      </c>
      <c r="N112" s="17">
        <f>SUM(C112:M112)/11</f>
        <v/>
      </c>
    </row>
    <row r="113">
      <c r="A113" s="16" t="inlineStr">
        <is>
          <t>MDV</t>
        </is>
      </c>
      <c r="B113" s="16" t="inlineStr">
        <is>
          <t>Maldives</t>
        </is>
      </c>
      <c r="C113" s="16" t="n">
        <v>1.61</v>
      </c>
      <c r="D113" s="16" t="n">
        <v>1.59</v>
      </c>
      <c r="E113" s="16" t="n">
        <v>1.82</v>
      </c>
      <c r="F113" s="16" t="n">
        <v>1.53</v>
      </c>
      <c r="G113" s="16" t="n">
        <v>1.76</v>
      </c>
      <c r="H113" s="16" t="n">
        <v>1.73</v>
      </c>
      <c r="I113" s="16" t="n">
        <v>1.7</v>
      </c>
      <c r="J113" s="16" t="n">
        <v>1.7</v>
      </c>
      <c r="K113" s="16" t="n">
        <v>1.7</v>
      </c>
      <c r="L113" s="16" t="n">
        <v>1.7</v>
      </c>
      <c r="M113" s="16" t="n">
        <v>1.7</v>
      </c>
      <c r="N113" s="17">
        <f>SUM(C113:M113)/11</f>
        <v/>
      </c>
    </row>
    <row r="114">
      <c r="A114" s="16" t="inlineStr">
        <is>
          <t>MEX</t>
        </is>
      </c>
      <c r="B114" s="16" t="inlineStr">
        <is>
          <t>Mexico</t>
        </is>
      </c>
      <c r="C114" s="16" t="n">
        <v>0.96</v>
      </c>
      <c r="D114" s="16" t="n">
        <v>0.92</v>
      </c>
      <c r="E114" s="16" t="n">
        <v>0.89</v>
      </c>
      <c r="F114" s="16" t="n">
        <v>0.85</v>
      </c>
      <c r="G114" s="16" t="n">
        <v>0.82</v>
      </c>
      <c r="H114" s="16" t="n">
        <v>0.79</v>
      </c>
      <c r="I114" s="16" t="n">
        <v>0.76</v>
      </c>
      <c r="J114" s="16" t="n">
        <v>0.76</v>
      </c>
      <c r="K114" s="16" t="n">
        <v>0.76</v>
      </c>
      <c r="L114" s="16" t="n">
        <v>0.76</v>
      </c>
      <c r="M114" s="16" t="n">
        <v>0.76</v>
      </c>
      <c r="N114" s="17">
        <f>SUM(C114:M114)/11</f>
        <v/>
      </c>
    </row>
    <row r="115">
      <c r="A115" s="16" t="inlineStr">
        <is>
          <t>MHL</t>
        </is>
      </c>
      <c r="B115" s="16" t="inlineStr">
        <is>
          <t>Marshall Islands</t>
        </is>
      </c>
      <c r="C115" s="16" t="n">
        <v>0</v>
      </c>
      <c r="D115" s="16" t="n">
        <v>1.82</v>
      </c>
      <c r="E115" s="16" t="n">
        <v>0</v>
      </c>
      <c r="F115" s="16" t="n">
        <v>1.79</v>
      </c>
      <c r="G115" s="16" t="n">
        <v>0</v>
      </c>
      <c r="H115" s="16" t="n">
        <v>0</v>
      </c>
      <c r="I115" s="16" t="n">
        <v>1.75</v>
      </c>
      <c r="J115" s="16" t="n">
        <v>1.75</v>
      </c>
      <c r="K115" s="16" t="n">
        <v>1.75</v>
      </c>
      <c r="L115" s="16" t="n">
        <v>1.75</v>
      </c>
      <c r="M115" s="16" t="n">
        <v>1.75</v>
      </c>
      <c r="N115" s="17">
        <f>SUM(C115:M115)/11</f>
        <v/>
      </c>
    </row>
    <row r="116">
      <c r="A116" s="16" t="inlineStr">
        <is>
          <t>MKD</t>
        </is>
      </c>
      <c r="B116" s="16" t="inlineStr">
        <is>
          <t>North Macedonia</t>
        </is>
      </c>
      <c r="C116" s="16" t="n">
        <v>-0.34</v>
      </c>
      <c r="D116" s="16" t="n">
        <v>0</v>
      </c>
      <c r="E116" s="16" t="n">
        <v>0</v>
      </c>
      <c r="F116" s="16" t="n">
        <v>0</v>
      </c>
      <c r="G116" s="16" t="n">
        <v>0</v>
      </c>
      <c r="H116" s="16" t="n">
        <v>0</v>
      </c>
      <c r="I116" s="16" t="n">
        <v>0</v>
      </c>
      <c r="J116" s="16" t="n">
        <v>0</v>
      </c>
      <c r="K116" s="16" t="n">
        <v>0</v>
      </c>
      <c r="L116" s="16" t="n">
        <v>0</v>
      </c>
      <c r="M116" s="16" t="n">
        <v>0</v>
      </c>
      <c r="N116" s="17">
        <f>SUM(C116:M116)/11</f>
        <v/>
      </c>
    </row>
    <row r="117">
      <c r="A117" s="16" t="inlineStr">
        <is>
          <t>MLI</t>
        </is>
      </c>
      <c r="B117" s="16" t="inlineStr">
        <is>
          <t>Mali</t>
        </is>
      </c>
      <c r="C117" s="16" t="n">
        <v>3.04</v>
      </c>
      <c r="D117" s="16" t="n">
        <v>3.01</v>
      </c>
      <c r="E117" s="16" t="n">
        <v>3.01</v>
      </c>
      <c r="F117" s="16" t="n">
        <v>3.01</v>
      </c>
      <c r="G117" s="16" t="n">
        <v>3</v>
      </c>
      <c r="H117" s="16" t="n">
        <v>3</v>
      </c>
      <c r="I117" s="16" t="n">
        <v>3.01</v>
      </c>
      <c r="J117" s="16" t="n">
        <v>3.01</v>
      </c>
      <c r="K117" s="16" t="n">
        <v>3.01</v>
      </c>
      <c r="L117" s="16" t="n">
        <v>3.01</v>
      </c>
      <c r="M117" s="16" t="n">
        <v>3.01</v>
      </c>
      <c r="N117" s="17">
        <f>SUM(C117:M117)/11</f>
        <v/>
      </c>
    </row>
    <row r="118">
      <c r="A118" s="16" t="inlineStr">
        <is>
          <t>MLT</t>
        </is>
      </c>
      <c r="B118" s="16" t="inlineStr">
        <is>
          <t>Malta</t>
        </is>
      </c>
      <c r="C118" s="16" t="n">
        <v>4.25</v>
      </c>
      <c r="D118" s="16" t="n">
        <v>1.36</v>
      </c>
      <c r="E118" s="16" t="n">
        <v>0.96</v>
      </c>
      <c r="F118" s="16" t="n">
        <v>0.76</v>
      </c>
      <c r="G118" s="16" t="n">
        <v>0.38</v>
      </c>
      <c r="H118" s="16" t="n">
        <v>0.5600000000000001</v>
      </c>
      <c r="I118" s="16" t="n">
        <v>0.5600000000000001</v>
      </c>
      <c r="J118" s="16" t="n">
        <v>0.5600000000000001</v>
      </c>
      <c r="K118" s="16" t="n">
        <v>0.5600000000000001</v>
      </c>
      <c r="L118" s="16" t="n">
        <v>0.5600000000000001</v>
      </c>
      <c r="M118" s="16" t="n">
        <v>0.5600000000000001</v>
      </c>
      <c r="N118" s="17">
        <f>SUM(C118:M118)/11</f>
        <v/>
      </c>
    </row>
    <row r="119">
      <c r="A119" s="16" t="inlineStr">
        <is>
          <t>MMR</t>
        </is>
      </c>
      <c r="B119" s="16" t="inlineStr">
        <is>
          <t>Myanmar</t>
        </is>
      </c>
      <c r="C119" s="16" t="n">
        <v>0.6899999999999999</v>
      </c>
      <c r="D119" s="16" t="n">
        <v>0.66</v>
      </c>
      <c r="E119" s="16" t="n">
        <v>0.63</v>
      </c>
      <c r="F119" s="16" t="n">
        <v>0.59</v>
      </c>
      <c r="G119" s="16" t="n">
        <v>0.5600000000000001</v>
      </c>
      <c r="H119" s="16" t="n">
        <v>0.52</v>
      </c>
      <c r="I119" s="16" t="n">
        <v>0.48</v>
      </c>
      <c r="J119" s="16" t="n">
        <v>0.48</v>
      </c>
      <c r="K119" s="16" t="n">
        <v>0.48</v>
      </c>
      <c r="L119" s="16" t="n">
        <v>0.48</v>
      </c>
      <c r="M119" s="16" t="n">
        <v>0.48</v>
      </c>
      <c r="N119" s="17">
        <f>SUM(C119:M119)/11</f>
        <v/>
      </c>
    </row>
    <row r="120">
      <c r="A120" s="16" t="inlineStr">
        <is>
          <t>MNE</t>
        </is>
      </c>
      <c r="B120" s="16" t="inlineStr">
        <is>
          <t>Montenegro</t>
        </is>
      </c>
      <c r="C120" s="16" t="n">
        <v>-0.16</v>
      </c>
      <c r="D120" s="16" t="n">
        <v>0.16</v>
      </c>
      <c r="E120" s="16" t="n">
        <v>0</v>
      </c>
      <c r="F120" s="16" t="n">
        <v>0</v>
      </c>
      <c r="G120" s="16" t="n">
        <v>0.16</v>
      </c>
      <c r="H120" s="16" t="n">
        <v>0</v>
      </c>
      <c r="I120" s="16" t="n">
        <v>0.16</v>
      </c>
      <c r="J120" s="16" t="n">
        <v>0.16</v>
      </c>
      <c r="K120" s="16" t="n">
        <v>0.16</v>
      </c>
      <c r="L120" s="16" t="n">
        <v>0.16</v>
      </c>
      <c r="M120" s="16" t="n">
        <v>0.16</v>
      </c>
      <c r="N120" s="17">
        <f>SUM(C120:M120)/11</f>
        <v/>
      </c>
    </row>
    <row r="121">
      <c r="A121" s="16" t="inlineStr">
        <is>
          <t>MNG</t>
        </is>
      </c>
      <c r="B121" s="16" t="inlineStr">
        <is>
          <t>Mongolia</t>
        </is>
      </c>
      <c r="C121" s="16" t="n">
        <v>1.76</v>
      </c>
      <c r="D121" s="16" t="n">
        <v>1.7</v>
      </c>
      <c r="E121" s="16" t="n">
        <v>1.64</v>
      </c>
      <c r="F121" s="16" t="n">
        <v>1.61</v>
      </c>
      <c r="G121" s="16" t="n">
        <v>1.53</v>
      </c>
      <c r="H121" s="16" t="n">
        <v>1.51</v>
      </c>
      <c r="I121" s="16" t="n">
        <v>1.9</v>
      </c>
      <c r="J121" s="16" t="n">
        <v>1.9</v>
      </c>
      <c r="K121" s="16" t="n">
        <v>1.9</v>
      </c>
      <c r="L121" s="16" t="n">
        <v>1.9</v>
      </c>
      <c r="M121" s="16" t="n">
        <v>1.9</v>
      </c>
      <c r="N121" s="17">
        <f>SUM(C121:M121)/11</f>
        <v/>
      </c>
    </row>
    <row r="122">
      <c r="A122" s="16" t="inlineStr">
        <is>
          <t>MOZ</t>
        </is>
      </c>
      <c r="B122" s="16" t="inlineStr">
        <is>
          <t>Mozambique</t>
        </is>
      </c>
      <c r="C122" s="16" t="n">
        <v>2.93</v>
      </c>
      <c r="D122" s="16" t="n">
        <v>2.91</v>
      </c>
      <c r="E122" s="16" t="n">
        <v>2.88</v>
      </c>
      <c r="F122" s="16" t="n">
        <v>2.86</v>
      </c>
      <c r="G122" s="16" t="n">
        <v>2.84</v>
      </c>
      <c r="H122" s="16" t="n">
        <v>2.81</v>
      </c>
      <c r="I122" s="16" t="n">
        <v>2.79</v>
      </c>
      <c r="J122" s="16" t="n">
        <v>2.79</v>
      </c>
      <c r="K122" s="16" t="n">
        <v>2.79</v>
      </c>
      <c r="L122" s="16" t="n">
        <v>2.79</v>
      </c>
      <c r="M122" s="16" t="n">
        <v>2.79</v>
      </c>
      <c r="N122" s="17">
        <f>SUM(C122:M122)/11</f>
        <v/>
      </c>
    </row>
    <row r="123">
      <c r="A123" s="16" t="inlineStr">
        <is>
          <t>MRT</t>
        </is>
      </c>
      <c r="B123" s="16" t="inlineStr">
        <is>
          <t>Mauritania</t>
        </is>
      </c>
      <c r="C123" s="16" t="n">
        <v>2.19</v>
      </c>
      <c r="D123" s="16" t="n">
        <v>2.24</v>
      </c>
      <c r="E123" s="16" t="n">
        <v>2.22</v>
      </c>
      <c r="F123" s="16" t="n">
        <v>2.22</v>
      </c>
      <c r="G123" s="16" t="n">
        <v>2.23</v>
      </c>
      <c r="H123" s="16" t="n">
        <v>2.21</v>
      </c>
      <c r="I123" s="16" t="n">
        <v>2.23</v>
      </c>
      <c r="J123" s="16" t="n">
        <v>2.23</v>
      </c>
      <c r="K123" s="16" t="n">
        <v>2.23</v>
      </c>
      <c r="L123" s="16" t="n">
        <v>2.23</v>
      </c>
      <c r="M123" s="16" t="n">
        <v>2.23</v>
      </c>
      <c r="N123" s="17">
        <f>SUM(C123:M123)/11</f>
        <v/>
      </c>
    </row>
    <row r="124">
      <c r="A124" s="16" t="inlineStr">
        <is>
          <t>MUS</t>
        </is>
      </c>
      <c r="B124" s="16" t="inlineStr">
        <is>
          <t>Mauritius</t>
        </is>
      </c>
      <c r="C124" s="16" t="n">
        <v>0</v>
      </c>
      <c r="D124" s="16" t="n">
        <v>0</v>
      </c>
      <c r="E124" s="16" t="n">
        <v>0</v>
      </c>
      <c r="F124" s="16" t="n">
        <v>0</v>
      </c>
      <c r="G124" s="16" t="n">
        <v>-0.08</v>
      </c>
      <c r="H124" s="16" t="n">
        <v>0</v>
      </c>
      <c r="I124" s="16" t="n">
        <v>0</v>
      </c>
      <c r="J124" s="16" t="n">
        <v>0</v>
      </c>
      <c r="K124" s="16" t="n">
        <v>0</v>
      </c>
      <c r="L124" s="16" t="n">
        <v>0</v>
      </c>
      <c r="M124" s="16" t="n">
        <v>0</v>
      </c>
      <c r="N124" s="17">
        <f>SUM(C124:M124)/11</f>
        <v/>
      </c>
    </row>
    <row r="125">
      <c r="A125" s="16" t="inlineStr">
        <is>
          <t>MWI</t>
        </is>
      </c>
      <c r="B125" s="16" t="inlineStr">
        <is>
          <t>Malawi</t>
        </is>
      </c>
      <c r="C125" s="16" t="n">
        <v>2.88</v>
      </c>
      <c r="D125" s="16" t="n">
        <v>2.88</v>
      </c>
      <c r="E125" s="16" t="n">
        <v>2.88</v>
      </c>
      <c r="F125" s="16" t="n">
        <v>2.88</v>
      </c>
      <c r="G125" s="16" t="n">
        <v>2.88</v>
      </c>
      <c r="H125" s="16" t="n">
        <v>2.88</v>
      </c>
      <c r="I125" s="16" t="n">
        <v>2.88</v>
      </c>
      <c r="J125" s="16" t="n">
        <v>2.88</v>
      </c>
      <c r="K125" s="16" t="n">
        <v>2.88</v>
      </c>
      <c r="L125" s="16" t="n">
        <v>2.88</v>
      </c>
      <c r="M125" s="16" t="n">
        <v>2.88</v>
      </c>
      <c r="N125" s="17">
        <f>SUM(C125:M125)/11</f>
        <v/>
      </c>
    </row>
    <row r="126">
      <c r="A126" s="16" t="inlineStr">
        <is>
          <t>MYS</t>
        </is>
      </c>
      <c r="B126" s="16" t="inlineStr">
        <is>
          <t>Malaysia</t>
        </is>
      </c>
      <c r="C126" s="16" t="n">
        <v>1.28</v>
      </c>
      <c r="D126" s="16" t="n">
        <v>1.28</v>
      </c>
      <c r="E126" s="16" t="n">
        <v>1.26</v>
      </c>
      <c r="F126" s="16" t="n">
        <v>1.25</v>
      </c>
      <c r="G126" s="16" t="n">
        <v>1.21</v>
      </c>
      <c r="H126" s="16" t="n">
        <v>1.17</v>
      </c>
      <c r="I126" s="16" t="n">
        <v>1.12</v>
      </c>
      <c r="J126" s="16" t="n">
        <v>1.12</v>
      </c>
      <c r="K126" s="16" t="n">
        <v>1.12</v>
      </c>
      <c r="L126" s="16" t="n">
        <v>1.12</v>
      </c>
      <c r="M126" s="16" t="n">
        <v>1.12</v>
      </c>
      <c r="N126" s="17">
        <f>SUM(C126:M126)/11</f>
        <v/>
      </c>
    </row>
    <row r="127">
      <c r="A127" s="16" t="inlineStr">
        <is>
          <t>NAM</t>
        </is>
      </c>
      <c r="B127" s="16" t="inlineStr">
        <is>
          <t>Namibia</t>
        </is>
      </c>
      <c r="C127" s="16" t="n">
        <v>1.83</v>
      </c>
      <c r="D127" s="16" t="n">
        <v>3.91</v>
      </c>
      <c r="E127" s="16" t="n">
        <v>3.92</v>
      </c>
      <c r="F127" s="16" t="n">
        <v>3.88</v>
      </c>
      <c r="G127" s="16" t="n">
        <v>3.92</v>
      </c>
      <c r="H127" s="16" t="n">
        <v>3.87</v>
      </c>
      <c r="I127" s="16" t="n">
        <v>3.92</v>
      </c>
      <c r="J127" s="16" t="n">
        <v>3.92</v>
      </c>
      <c r="K127" s="16" t="n">
        <v>3.92</v>
      </c>
      <c r="L127" s="16" t="n">
        <v>3.92</v>
      </c>
      <c r="M127" s="16" t="n">
        <v>3.92</v>
      </c>
      <c r="N127" s="17">
        <f>SUM(C127:M127)/11</f>
        <v/>
      </c>
    </row>
    <row r="128">
      <c r="A128" s="16" t="inlineStr">
        <is>
          <t>NER</t>
        </is>
      </c>
      <c r="B128" s="16" t="inlineStr">
        <is>
          <t>Niger</t>
        </is>
      </c>
      <c r="C128" s="16" t="n">
        <v>3.84</v>
      </c>
      <c r="D128" s="16" t="n">
        <v>3.82</v>
      </c>
      <c r="E128" s="16" t="n">
        <v>3.79</v>
      </c>
      <c r="F128" s="16" t="n">
        <v>3.76</v>
      </c>
      <c r="G128" s="16" t="n">
        <v>3.75</v>
      </c>
      <c r="H128" s="16" t="n">
        <v>3.73</v>
      </c>
      <c r="I128" s="16" t="n">
        <v>3.7</v>
      </c>
      <c r="J128" s="16" t="n">
        <v>3.7</v>
      </c>
      <c r="K128" s="16" t="n">
        <v>3.7</v>
      </c>
      <c r="L128" s="16" t="n">
        <v>3.7</v>
      </c>
      <c r="M128" s="16" t="n">
        <v>3.7</v>
      </c>
      <c r="N128" s="17">
        <f>SUM(C128:M128)/11</f>
        <v/>
      </c>
    </row>
    <row r="129">
      <c r="A129" s="16" t="inlineStr">
        <is>
          <t>NGA</t>
        </is>
      </c>
      <c r="B129" s="16" t="inlineStr">
        <is>
          <t>Nigeria</t>
        </is>
      </c>
      <c r="C129" s="16" t="n">
        <v>2.58</v>
      </c>
      <c r="D129" s="16" t="n">
        <v>2.55</v>
      </c>
      <c r="E129" s="16" t="n">
        <v>2.53</v>
      </c>
      <c r="F129" s="16" t="n">
        <v>2.51</v>
      </c>
      <c r="G129" s="16" t="n">
        <v>2.49</v>
      </c>
      <c r="H129" s="16" t="n">
        <v>2.47</v>
      </c>
      <c r="I129" s="16" t="n">
        <v>2.46</v>
      </c>
      <c r="J129" s="16" t="n">
        <v>2.46</v>
      </c>
      <c r="K129" s="16" t="n">
        <v>2.46</v>
      </c>
      <c r="L129" s="16" t="n">
        <v>2.46</v>
      </c>
      <c r="M129" s="16" t="n">
        <v>2.46</v>
      </c>
      <c r="N129" s="17">
        <f>SUM(C129:M129)/11</f>
        <v/>
      </c>
    </row>
    <row r="130">
      <c r="A130" s="16" t="inlineStr">
        <is>
          <t>NIC</t>
        </is>
      </c>
      <c r="B130" s="16" t="inlineStr">
        <is>
          <t>Nicaragua</t>
        </is>
      </c>
      <c r="C130" s="16" t="n">
        <v>-0.49</v>
      </c>
      <c r="D130" s="16" t="n">
        <v>0.74</v>
      </c>
      <c r="E130" s="16" t="n">
        <v>1.04</v>
      </c>
      <c r="F130" s="16" t="n">
        <v>1.04</v>
      </c>
      <c r="G130" s="16" t="n">
        <v>1.05</v>
      </c>
      <c r="H130" s="16" t="n">
        <v>1.04</v>
      </c>
      <c r="I130" s="16" t="n">
        <v>1.04</v>
      </c>
      <c r="J130" s="16" t="n">
        <v>1.04</v>
      </c>
      <c r="K130" s="16" t="n">
        <v>1.04</v>
      </c>
      <c r="L130" s="16" t="n">
        <v>1.04</v>
      </c>
      <c r="M130" s="16" t="n">
        <v>1.04</v>
      </c>
      <c r="N130" s="17">
        <f>SUM(C130:M130)/11</f>
        <v/>
      </c>
    </row>
    <row r="131">
      <c r="A131" s="16" t="inlineStr">
        <is>
          <t>NLD</t>
        </is>
      </c>
      <c r="B131" s="16" t="inlineStr">
        <is>
          <t>Netherlands</t>
        </is>
      </c>
      <c r="C131" s="16" t="n">
        <v>0.73</v>
      </c>
      <c r="D131" s="16" t="n">
        <v>0.29</v>
      </c>
      <c r="E131" s="16" t="n">
        <v>0.29</v>
      </c>
      <c r="F131" s="16" t="n">
        <v>0.29</v>
      </c>
      <c r="G131" s="16" t="n">
        <v>0.28</v>
      </c>
      <c r="H131" s="16" t="n">
        <v>0.28</v>
      </c>
      <c r="I131" s="16" t="n">
        <v>0.28</v>
      </c>
      <c r="J131" s="16" t="n">
        <v>0.28</v>
      </c>
      <c r="K131" s="16" t="n">
        <v>0.28</v>
      </c>
      <c r="L131" s="16" t="n">
        <v>0.28</v>
      </c>
      <c r="M131" s="16" t="n">
        <v>0.28</v>
      </c>
      <c r="N131" s="17">
        <f>SUM(C131:M131)/11</f>
        <v/>
      </c>
    </row>
    <row r="132">
      <c r="A132" s="16" t="inlineStr">
        <is>
          <t>NOR</t>
        </is>
      </c>
      <c r="B132" s="16" t="inlineStr">
        <is>
          <t>Norway</t>
        </is>
      </c>
      <c r="C132" s="16" t="n">
        <v>0.52</v>
      </c>
      <c r="D132" s="16" t="n">
        <v>0.59</v>
      </c>
      <c r="E132" s="16" t="n">
        <v>0.59</v>
      </c>
      <c r="F132" s="16" t="n">
        <v>0.61</v>
      </c>
      <c r="G132" s="16" t="n">
        <v>0.6</v>
      </c>
      <c r="H132" s="16" t="n">
        <v>0.6</v>
      </c>
      <c r="I132" s="16" t="n">
        <v>0.59</v>
      </c>
      <c r="J132" s="16" t="n">
        <v>0.59</v>
      </c>
      <c r="K132" s="16" t="n">
        <v>0.59</v>
      </c>
      <c r="L132" s="16" t="n">
        <v>0.59</v>
      </c>
      <c r="M132" s="16" t="n">
        <v>0.59</v>
      </c>
      <c r="N132" s="17">
        <f>SUM(C132:M132)/11</f>
        <v/>
      </c>
    </row>
    <row r="133">
      <c r="A133" s="16" t="inlineStr">
        <is>
          <t>NPL</t>
        </is>
      </c>
      <c r="B133" s="16" t="inlineStr">
        <is>
          <t>Nepal</t>
        </is>
      </c>
      <c r="C133" s="16" t="n">
        <v>1.31</v>
      </c>
      <c r="D133" s="16" t="n">
        <v>1.32</v>
      </c>
      <c r="E133" s="16" t="n">
        <v>1.32</v>
      </c>
      <c r="F133" s="16" t="n">
        <v>1.31</v>
      </c>
      <c r="G133" s="16" t="n">
        <v>1.32</v>
      </c>
      <c r="H133" s="16" t="n">
        <v>1.32</v>
      </c>
      <c r="I133" s="16" t="n">
        <v>1.32</v>
      </c>
      <c r="J133" s="16" t="n">
        <v>1.32</v>
      </c>
      <c r="K133" s="16" t="n">
        <v>1.32</v>
      </c>
      <c r="L133" s="16" t="n">
        <v>1.32</v>
      </c>
      <c r="M133" s="16" t="n">
        <v>1.32</v>
      </c>
      <c r="N133" s="17">
        <f>SUM(C133:M133)/11</f>
        <v/>
      </c>
    </row>
    <row r="134">
      <c r="A134" s="16" t="inlineStr">
        <is>
          <t>NRU</t>
        </is>
      </c>
      <c r="B134" s="16" t="inlineStr">
        <is>
          <t>Nauru</t>
        </is>
      </c>
      <c r="C134" s="16" t="n">
        <v>0</v>
      </c>
      <c r="D134" s="16" t="n">
        <v>0</v>
      </c>
      <c r="E134" s="16" t="n">
        <v>0</v>
      </c>
      <c r="F134" s="16" t="n">
        <v>7.69</v>
      </c>
      <c r="G134" s="16" t="n">
        <v>0</v>
      </c>
      <c r="H134" s="16" t="n">
        <v>0</v>
      </c>
      <c r="I134" s="16" t="n">
        <v>0</v>
      </c>
      <c r="J134" s="16" t="n">
        <v>0</v>
      </c>
      <c r="K134" s="16" t="n">
        <v>0</v>
      </c>
      <c r="L134" s="16" t="n">
        <v>0</v>
      </c>
      <c r="M134" s="16" t="n">
        <v>0</v>
      </c>
      <c r="N134" s="17">
        <f>SUM(C134:M134)/11</f>
        <v/>
      </c>
    </row>
    <row r="135">
      <c r="A135" s="16" t="inlineStr">
        <is>
          <t>NZL</t>
        </is>
      </c>
      <c r="B135" s="16" t="inlineStr">
        <is>
          <t>New Zealand</t>
        </is>
      </c>
      <c r="C135" s="16" t="n">
        <v>2.03</v>
      </c>
      <c r="D135" s="16" t="n">
        <v>0.6899999999999999</v>
      </c>
      <c r="E135" s="16" t="n">
        <v>1.05</v>
      </c>
      <c r="F135" s="16" t="n">
        <v>1.41</v>
      </c>
      <c r="G135" s="16" t="n">
        <v>1.51</v>
      </c>
      <c r="H135" s="16" t="n">
        <v>1.5</v>
      </c>
      <c r="I135" s="16" t="n">
        <v>1.5</v>
      </c>
      <c r="J135" s="16" t="n">
        <v>1.5</v>
      </c>
      <c r="K135" s="16" t="n">
        <v>1.5</v>
      </c>
      <c r="L135" s="16" t="n">
        <v>1.5</v>
      </c>
      <c r="M135" s="16" t="n">
        <v>1.5</v>
      </c>
      <c r="N135" s="17">
        <f>SUM(C135:M135)/11</f>
        <v/>
      </c>
    </row>
    <row r="136">
      <c r="A136" s="16" t="inlineStr">
        <is>
          <t>OMN</t>
        </is>
      </c>
      <c r="B136" s="16" t="inlineStr">
        <is>
          <t>Oman</t>
        </is>
      </c>
      <c r="C136" s="16" t="n">
        <v>-3.75</v>
      </c>
      <c r="D136" s="16" t="n">
        <v>2.86</v>
      </c>
      <c r="E136" s="16" t="n">
        <v>2.87</v>
      </c>
      <c r="F136" s="16" t="n">
        <v>3.19</v>
      </c>
      <c r="G136" s="16" t="n">
        <v>3.21</v>
      </c>
      <c r="H136" s="16" t="n">
        <v>3.19</v>
      </c>
      <c r="I136" s="16" t="n">
        <v>3.19</v>
      </c>
      <c r="J136" s="16" t="n">
        <v>3.19</v>
      </c>
      <c r="K136" s="16" t="n">
        <v>3.19</v>
      </c>
      <c r="L136" s="16" t="n">
        <v>3.19</v>
      </c>
      <c r="M136" s="16" t="n">
        <v>3.19</v>
      </c>
      <c r="N136" s="17">
        <f>SUM(C136:M136)/11</f>
        <v/>
      </c>
    </row>
    <row r="137">
      <c r="A137" s="16" t="inlineStr">
        <is>
          <t>PAK</t>
        </is>
      </c>
      <c r="B137" s="16" t="inlineStr">
        <is>
          <t>Pakistan</t>
        </is>
      </c>
      <c r="C137" s="16" t="n">
        <v>1.88</v>
      </c>
      <c r="D137" s="16" t="n">
        <v>1.88</v>
      </c>
      <c r="E137" s="16" t="n">
        <v>1.88</v>
      </c>
      <c r="F137" s="16" t="n">
        <v>1.88</v>
      </c>
      <c r="G137" s="16" t="n">
        <v>1.88</v>
      </c>
      <c r="H137" s="16" t="n">
        <v>1.88</v>
      </c>
      <c r="I137" s="16" t="n">
        <v>1.88</v>
      </c>
      <c r="J137" s="16" t="n">
        <v>1.88</v>
      </c>
      <c r="K137" s="16" t="n">
        <v>1.88</v>
      </c>
      <c r="L137" s="16" t="n">
        <v>1.88</v>
      </c>
      <c r="M137" s="16" t="n">
        <v>1.88</v>
      </c>
      <c r="N137" s="17">
        <f>SUM(C137:M137)/11</f>
        <v/>
      </c>
    </row>
    <row r="138">
      <c r="A138" s="16" t="inlineStr">
        <is>
          <t>PAN</t>
        </is>
      </c>
      <c r="B138" s="16" t="inlineStr">
        <is>
          <t>Panama</t>
        </is>
      </c>
      <c r="C138" s="16" t="n">
        <v>1.42</v>
      </c>
      <c r="D138" s="16" t="n">
        <v>1.36</v>
      </c>
      <c r="E138" s="16" t="n">
        <v>1.34</v>
      </c>
      <c r="F138" s="16" t="n">
        <v>1.32</v>
      </c>
      <c r="G138" s="16" t="n">
        <v>1.28</v>
      </c>
      <c r="H138" s="16" t="n">
        <v>1.24</v>
      </c>
      <c r="I138" s="16" t="n">
        <v>1.2</v>
      </c>
      <c r="J138" s="16" t="n">
        <v>1.2</v>
      </c>
      <c r="K138" s="16" t="n">
        <v>1.2</v>
      </c>
      <c r="L138" s="16" t="n">
        <v>1.2</v>
      </c>
      <c r="M138" s="16" t="n">
        <v>1.2</v>
      </c>
      <c r="N138" s="17">
        <f>SUM(C138:M138)/11</f>
        <v/>
      </c>
    </row>
    <row r="139">
      <c r="A139" s="16" t="inlineStr">
        <is>
          <t>PER</t>
        </is>
      </c>
      <c r="B139" s="16" t="inlineStr">
        <is>
          <t>Peru</t>
        </is>
      </c>
      <c r="C139" s="16" t="n">
        <v>1</v>
      </c>
      <c r="D139" s="16" t="n">
        <v>1</v>
      </c>
      <c r="E139" s="16" t="n">
        <v>1</v>
      </c>
      <c r="F139" s="16" t="n">
        <v>1</v>
      </c>
      <c r="G139" s="16" t="n">
        <v>1</v>
      </c>
      <c r="H139" s="16" t="n">
        <v>1</v>
      </c>
      <c r="I139" s="16" t="n">
        <v>1</v>
      </c>
      <c r="J139" s="16" t="n">
        <v>1</v>
      </c>
      <c r="K139" s="16" t="n">
        <v>1</v>
      </c>
      <c r="L139" s="16" t="n">
        <v>1</v>
      </c>
      <c r="M139" s="16" t="n">
        <v>1</v>
      </c>
      <c r="N139" s="17">
        <f>SUM(C139:M139)/11</f>
        <v/>
      </c>
    </row>
    <row r="140">
      <c r="A140" s="16" t="inlineStr">
        <is>
          <t>PHL</t>
        </is>
      </c>
      <c r="B140" s="16" t="inlineStr">
        <is>
          <t>Philippines</t>
        </is>
      </c>
      <c r="C140" s="16" t="n">
        <v>1.4</v>
      </c>
      <c r="D140" s="16" t="n">
        <v>1.53</v>
      </c>
      <c r="E140" s="16" t="n">
        <v>1.53</v>
      </c>
      <c r="F140" s="16" t="n">
        <v>1.53</v>
      </c>
      <c r="G140" s="16" t="n">
        <v>1.53</v>
      </c>
      <c r="H140" s="16" t="n">
        <v>1.53</v>
      </c>
      <c r="I140" s="16" t="n">
        <v>1.53</v>
      </c>
      <c r="J140" s="16" t="n">
        <v>1.53</v>
      </c>
      <c r="K140" s="16" t="n">
        <v>1.53</v>
      </c>
      <c r="L140" s="16" t="n">
        <v>1.53</v>
      </c>
      <c r="M140" s="16" t="n">
        <v>1.53</v>
      </c>
      <c r="N140" s="17">
        <f>SUM(C140:M140)/11</f>
        <v/>
      </c>
    </row>
    <row r="141">
      <c r="A141" s="16" t="inlineStr">
        <is>
          <t>PLW</t>
        </is>
      </c>
      <c r="B141" s="16" t="inlineStr">
        <is>
          <t>Palau</t>
        </is>
      </c>
      <c r="C141" s="16" t="n">
        <v>0</v>
      </c>
      <c r="D141" s="16" t="n">
        <v>5.88</v>
      </c>
      <c r="E141" s="16" t="n">
        <v>0</v>
      </c>
      <c r="F141" s="16" t="n">
        <v>0</v>
      </c>
      <c r="G141" s="16" t="n">
        <v>0</v>
      </c>
      <c r="H141" s="16" t="n">
        <v>0</v>
      </c>
      <c r="I141" s="16" t="n">
        <v>5.56</v>
      </c>
      <c r="J141" s="16" t="n">
        <v>5.56</v>
      </c>
      <c r="K141" s="16" t="n">
        <v>5.56</v>
      </c>
      <c r="L141" s="16" t="n">
        <v>5.56</v>
      </c>
      <c r="M141" s="16" t="n">
        <v>5.56</v>
      </c>
      <c r="N141" s="17">
        <f>SUM(C141:M141)/11</f>
        <v/>
      </c>
    </row>
    <row r="142">
      <c r="A142" s="16" t="inlineStr">
        <is>
          <t>PNG</t>
        </is>
      </c>
      <c r="B142" s="16" t="inlineStr">
        <is>
          <t>Papua New Guinea</t>
        </is>
      </c>
      <c r="C142" s="16" t="n">
        <v>2.09</v>
      </c>
      <c r="D142" s="16" t="n">
        <v>2.08</v>
      </c>
      <c r="E142" s="16" t="n">
        <v>2.09</v>
      </c>
      <c r="F142" s="16" t="n">
        <v>2.09</v>
      </c>
      <c r="G142" s="16" t="n">
        <v>2.09</v>
      </c>
      <c r="H142" s="16" t="n">
        <v>2.08</v>
      </c>
      <c r="I142" s="16" t="n">
        <v>2.09</v>
      </c>
      <c r="J142" s="16" t="n">
        <v>2.09</v>
      </c>
      <c r="K142" s="16" t="n">
        <v>2.09</v>
      </c>
      <c r="L142" s="16" t="n">
        <v>2.09</v>
      </c>
      <c r="M142" s="16" t="n">
        <v>2.09</v>
      </c>
      <c r="N142" s="17">
        <f>SUM(C142:M142)/11</f>
        <v/>
      </c>
    </row>
    <row r="143">
      <c r="A143" s="16" t="inlineStr">
        <is>
          <t>POL</t>
        </is>
      </c>
      <c r="B143" s="16" t="inlineStr">
        <is>
          <t>Poland</t>
        </is>
      </c>
      <c r="C143" s="16" t="n">
        <v>-0.04</v>
      </c>
      <c r="D143" s="16" t="n">
        <v>-0.31</v>
      </c>
      <c r="E143" s="16" t="n">
        <v>-0.1</v>
      </c>
      <c r="F143" s="16" t="n">
        <v>-0.12</v>
      </c>
      <c r="G143" s="16" t="n">
        <v>-0.15</v>
      </c>
      <c r="H143" s="16" t="n">
        <v>-0.17</v>
      </c>
      <c r="I143" s="16" t="n">
        <v>-0.2</v>
      </c>
      <c r="J143" s="16" t="n">
        <v>-0.2</v>
      </c>
      <c r="K143" s="16" t="n">
        <v>-0.2</v>
      </c>
      <c r="L143" s="16" t="n">
        <v>-0.2</v>
      </c>
      <c r="M143" s="16" t="n">
        <v>-0.2</v>
      </c>
      <c r="N143" s="17">
        <f>SUM(C143:M143)/11</f>
        <v/>
      </c>
    </row>
    <row r="144">
      <c r="A144" s="16" t="inlineStr">
        <is>
          <t>PRI</t>
        </is>
      </c>
      <c r="B144" s="16" t="inlineStr">
        <is>
          <t>Puerto Rico</t>
        </is>
      </c>
      <c r="C144" s="16" t="n">
        <v>-1.28</v>
      </c>
      <c r="D144" s="16" t="n">
        <v>-1.2</v>
      </c>
      <c r="E144" s="16" t="n">
        <v>-1.19</v>
      </c>
      <c r="F144" s="16" t="n">
        <v>-1.2</v>
      </c>
      <c r="G144" s="16" t="n">
        <v>-1.21</v>
      </c>
      <c r="H144" s="16" t="n">
        <v>-1.2</v>
      </c>
      <c r="I144" s="16" t="n">
        <v>-1.18</v>
      </c>
      <c r="J144" s="16" t="n">
        <v>-1.18</v>
      </c>
      <c r="K144" s="16" t="n">
        <v>-1.18</v>
      </c>
      <c r="L144" s="16" t="n">
        <v>-1.18</v>
      </c>
      <c r="M144" s="16" t="n">
        <v>-1.18</v>
      </c>
      <c r="N144" s="17">
        <f>SUM(C144:M144)/11</f>
        <v/>
      </c>
    </row>
    <row r="145">
      <c r="A145" s="16" t="inlineStr">
        <is>
          <t>PRT</t>
        </is>
      </c>
      <c r="B145" s="16" t="inlineStr">
        <is>
          <t>Portugal</t>
        </is>
      </c>
      <c r="C145" s="16" t="n">
        <v>0.23</v>
      </c>
      <c r="D145" s="16" t="n">
        <v>-0.17</v>
      </c>
      <c r="E145" s="16" t="n">
        <v>-0.2</v>
      </c>
      <c r="F145" s="16" t="n">
        <v>-0.23</v>
      </c>
      <c r="G145" s="16" t="n">
        <v>-0.24</v>
      </c>
      <c r="H145" s="16" t="n">
        <v>-0.25</v>
      </c>
      <c r="I145" s="16" t="n">
        <v>-0.25</v>
      </c>
      <c r="J145" s="16" t="n">
        <v>-0.25</v>
      </c>
      <c r="K145" s="16" t="n">
        <v>-0.25</v>
      </c>
      <c r="L145" s="16" t="n">
        <v>-0.25</v>
      </c>
      <c r="M145" s="16" t="n">
        <v>-0.25</v>
      </c>
      <c r="N145" s="17">
        <f>SUM(C145:M145)/11</f>
        <v/>
      </c>
    </row>
    <row r="146">
      <c r="A146" s="16" t="inlineStr">
        <is>
          <t>PRY</t>
        </is>
      </c>
      <c r="B146" s="16" t="inlineStr">
        <is>
          <t>Paraguay</t>
        </is>
      </c>
      <c r="C146" s="16" t="n">
        <v>1.4</v>
      </c>
      <c r="D146" s="16" t="n">
        <v>1.38</v>
      </c>
      <c r="E146" s="16" t="n">
        <v>1.37</v>
      </c>
      <c r="F146" s="16" t="n">
        <v>1.35</v>
      </c>
      <c r="G146" s="16" t="n">
        <v>1.35</v>
      </c>
      <c r="H146" s="16" t="n">
        <v>1.36</v>
      </c>
      <c r="I146" s="16" t="n">
        <v>1.35</v>
      </c>
      <c r="J146" s="16" t="n">
        <v>1.35</v>
      </c>
      <c r="K146" s="16" t="n">
        <v>1.35</v>
      </c>
      <c r="L146" s="16" t="n">
        <v>1.35</v>
      </c>
      <c r="M146" s="16" t="n">
        <v>1.35</v>
      </c>
      <c r="N146" s="17">
        <f>SUM(C146:M146)/11</f>
        <v/>
      </c>
    </row>
    <row r="147">
      <c r="A147" s="16" t="inlineStr">
        <is>
          <t>QAT</t>
        </is>
      </c>
      <c r="B147" s="16" t="inlineStr">
        <is>
          <t>Qatar</t>
        </is>
      </c>
      <c r="C147" s="16" t="n">
        <v>-4.11</v>
      </c>
      <c r="D147" s="16" t="n">
        <v>2.01</v>
      </c>
      <c r="E147" s="16" t="n">
        <v>2.01</v>
      </c>
      <c r="F147" s="16" t="n">
        <v>2.01</v>
      </c>
      <c r="G147" s="16" t="n">
        <v>2</v>
      </c>
      <c r="H147" s="16" t="n">
        <v>2</v>
      </c>
      <c r="I147" s="16" t="n">
        <v>1.99</v>
      </c>
      <c r="J147" s="16" t="n">
        <v>1.99</v>
      </c>
      <c r="K147" s="16" t="n">
        <v>1.99</v>
      </c>
      <c r="L147" s="16" t="n">
        <v>1.99</v>
      </c>
      <c r="M147" s="16" t="n">
        <v>1.99</v>
      </c>
      <c r="N147" s="17">
        <f>SUM(C147:M147)/11</f>
        <v/>
      </c>
    </row>
    <row r="148">
      <c r="A148" s="16" t="inlineStr">
        <is>
          <t>ROU</t>
        </is>
      </c>
      <c r="B148" s="16" t="inlineStr">
        <is>
          <t>Romania</t>
        </is>
      </c>
      <c r="C148" s="16" t="n">
        <v>-0.44</v>
      </c>
      <c r="D148" s="16" t="n">
        <v>-0.01</v>
      </c>
      <c r="E148" s="16" t="n">
        <v>-0.01</v>
      </c>
      <c r="F148" s="16" t="n">
        <v>-0.01</v>
      </c>
      <c r="G148" s="16" t="n">
        <v>-0.01</v>
      </c>
      <c r="H148" s="16" t="n">
        <v>-0.01</v>
      </c>
      <c r="I148" s="16" t="n">
        <v>-0.01</v>
      </c>
      <c r="J148" s="16" t="n">
        <v>-0.01</v>
      </c>
      <c r="K148" s="16" t="n">
        <v>-0.01</v>
      </c>
      <c r="L148" s="16" t="n">
        <v>-0.01</v>
      </c>
      <c r="M148" s="16" t="n">
        <v>-0.01</v>
      </c>
      <c r="N148" s="17">
        <f>SUM(C148:M148)/11</f>
        <v/>
      </c>
    </row>
    <row r="149">
      <c r="A149" s="16" t="inlineStr">
        <is>
          <t>RUS</t>
        </is>
      </c>
      <c r="B149" s="16" t="inlineStr">
        <is>
          <t>Russia</t>
        </is>
      </c>
      <c r="C149" s="16" t="n">
        <v>-0.39</v>
      </c>
      <c r="D149" s="16" t="n">
        <v>-0.02</v>
      </c>
      <c r="E149" s="16" t="n">
        <v>-0.07000000000000001</v>
      </c>
      <c r="F149" s="16" t="n">
        <v>-0.12</v>
      </c>
      <c r="G149" s="16" t="n">
        <v>-0.16</v>
      </c>
      <c r="H149" s="16" t="n">
        <v>-0.18</v>
      </c>
      <c r="I149" s="16" t="n">
        <v>-0.21</v>
      </c>
      <c r="J149" s="16" t="n">
        <v>-0.21</v>
      </c>
      <c r="K149" s="16" t="n">
        <v>-0.21</v>
      </c>
      <c r="L149" s="16" t="n">
        <v>-0.21</v>
      </c>
      <c r="M149" s="16" t="n">
        <v>-0.21</v>
      </c>
      <c r="N149" s="17">
        <f>SUM(C149:M149)/11</f>
        <v/>
      </c>
    </row>
    <row r="150">
      <c r="A150" s="16" t="inlineStr">
        <is>
          <t>RWA</t>
        </is>
      </c>
      <c r="B150" s="16" t="inlineStr">
        <is>
          <t>Rwanda</t>
        </is>
      </c>
      <c r="C150" s="16" t="n">
        <v>2.14</v>
      </c>
      <c r="D150" s="16" t="n">
        <v>2.31</v>
      </c>
      <c r="E150" s="16" t="n">
        <v>2.29</v>
      </c>
      <c r="F150" s="16" t="n">
        <v>2.27</v>
      </c>
      <c r="G150" s="16" t="n">
        <v>2.24</v>
      </c>
      <c r="H150" s="16" t="n">
        <v>2.23</v>
      </c>
      <c r="I150" s="16" t="n">
        <v>2.21</v>
      </c>
      <c r="J150" s="16" t="n">
        <v>2.21</v>
      </c>
      <c r="K150" s="16" t="n">
        <v>2.21</v>
      </c>
      <c r="L150" s="16" t="n">
        <v>2.21</v>
      </c>
      <c r="M150" s="16" t="n">
        <v>2.21</v>
      </c>
      <c r="N150" s="17">
        <f>SUM(C150:M150)/11</f>
        <v/>
      </c>
    </row>
    <row r="151">
      <c r="A151" s="16" t="inlineStr">
        <is>
          <t>SAU</t>
        </is>
      </c>
      <c r="B151" s="16" t="inlineStr">
        <is>
          <t>Saudi Arabia</t>
        </is>
      </c>
      <c r="C151" s="16" t="n">
        <v>2.32</v>
      </c>
      <c r="D151" s="16" t="n">
        <v>1.27</v>
      </c>
      <c r="E151" s="16" t="n">
        <v>2</v>
      </c>
      <c r="F151" s="16" t="n">
        <v>2</v>
      </c>
      <c r="G151" s="16" t="n">
        <v>2</v>
      </c>
      <c r="H151" s="16" t="n">
        <v>2</v>
      </c>
      <c r="I151" s="16" t="n">
        <v>2</v>
      </c>
      <c r="J151" s="16" t="n">
        <v>2</v>
      </c>
      <c r="K151" s="16" t="n">
        <v>2</v>
      </c>
      <c r="L151" s="16" t="n">
        <v>2</v>
      </c>
      <c r="M151" s="16" t="n">
        <v>2</v>
      </c>
      <c r="N151" s="17">
        <f>SUM(C151:M151)/11</f>
        <v/>
      </c>
    </row>
    <row r="152">
      <c r="A152" s="16" t="inlineStr">
        <is>
          <t>SDN</t>
        </is>
      </c>
      <c r="B152" s="16" t="inlineStr">
        <is>
          <t>Sudan</t>
        </is>
      </c>
      <c r="C152" s="16" t="n">
        <v>2.6</v>
      </c>
      <c r="D152" s="16" t="n">
        <v>2.6</v>
      </c>
      <c r="E152" s="16" t="n">
        <v>2.6</v>
      </c>
      <c r="F152" s="16" t="n">
        <v>2.6</v>
      </c>
      <c r="G152" s="16" t="n">
        <v>2.6</v>
      </c>
      <c r="H152" s="16" t="n">
        <v>2.6</v>
      </c>
      <c r="I152" s="16" t="n">
        <v>2.6</v>
      </c>
      <c r="J152" s="16" t="n">
        <v>2.6</v>
      </c>
      <c r="K152" s="16" t="n">
        <v>2.6</v>
      </c>
      <c r="L152" s="16" t="n">
        <v>2.6</v>
      </c>
      <c r="M152" s="16" t="n">
        <v>2.6</v>
      </c>
      <c r="N152" s="17">
        <f>SUM(C152:M152)/11</f>
        <v/>
      </c>
    </row>
    <row r="153">
      <c r="A153" s="16" t="inlineStr">
        <is>
          <t>SEN</t>
        </is>
      </c>
      <c r="B153" s="16" t="inlineStr">
        <is>
          <t>Senegal</t>
        </is>
      </c>
      <c r="C153" s="16" t="n">
        <v>2.75</v>
      </c>
      <c r="D153" s="16" t="n">
        <v>2.75</v>
      </c>
      <c r="E153" s="16" t="n">
        <v>2.74</v>
      </c>
      <c r="F153" s="16" t="n">
        <v>2.75</v>
      </c>
      <c r="G153" s="16" t="n">
        <v>2.75</v>
      </c>
      <c r="H153" s="16" t="n">
        <v>2.74</v>
      </c>
      <c r="I153" s="16" t="n">
        <v>2.75</v>
      </c>
      <c r="J153" s="16" t="n">
        <v>2.75</v>
      </c>
      <c r="K153" s="16" t="n">
        <v>2.75</v>
      </c>
      <c r="L153" s="16" t="n">
        <v>2.75</v>
      </c>
      <c r="M153" s="16" t="n">
        <v>2.75</v>
      </c>
      <c r="N153" s="17">
        <f>SUM(C153:M153)/11</f>
        <v/>
      </c>
    </row>
    <row r="154">
      <c r="A154" s="16" t="inlineStr">
        <is>
          <t>SGP</t>
        </is>
      </c>
      <c r="B154" s="16" t="inlineStr">
        <is>
          <t>Singapore</t>
        </is>
      </c>
      <c r="C154" s="16" t="n">
        <v>-0.32</v>
      </c>
      <c r="D154" s="16" t="n">
        <v>0.49</v>
      </c>
      <c r="E154" s="16" t="n">
        <v>0.51</v>
      </c>
      <c r="F154" s="16" t="n">
        <v>0.5</v>
      </c>
      <c r="G154" s="16" t="n">
        <v>0.49</v>
      </c>
      <c r="H154" s="16" t="n">
        <v>0.5</v>
      </c>
      <c r="I154" s="16" t="n">
        <v>0.51</v>
      </c>
      <c r="J154" s="16" t="n">
        <v>0.51</v>
      </c>
      <c r="K154" s="16" t="n">
        <v>0.51</v>
      </c>
      <c r="L154" s="16" t="n">
        <v>0.51</v>
      </c>
      <c r="M154" s="16" t="n">
        <v>0.51</v>
      </c>
      <c r="N154" s="17">
        <f>SUM(C154:M154)/11</f>
        <v/>
      </c>
    </row>
    <row r="155">
      <c r="A155" s="16" t="inlineStr">
        <is>
          <t>SLB</t>
        </is>
      </c>
      <c r="B155" s="16" t="inlineStr">
        <is>
          <t>Solomon Islands</t>
        </is>
      </c>
      <c r="C155" s="16" t="n">
        <v>2.24</v>
      </c>
      <c r="D155" s="16" t="n">
        <v>2.19</v>
      </c>
      <c r="E155" s="16" t="n">
        <v>2.14</v>
      </c>
      <c r="F155" s="16" t="n">
        <v>2.24</v>
      </c>
      <c r="G155" s="16" t="n">
        <v>2.19</v>
      </c>
      <c r="H155" s="16" t="n">
        <v>2.14</v>
      </c>
      <c r="I155" s="16" t="n">
        <v>2.23</v>
      </c>
      <c r="J155" s="16" t="n">
        <v>2.23</v>
      </c>
      <c r="K155" s="16" t="n">
        <v>2.23</v>
      </c>
      <c r="L155" s="16" t="n">
        <v>2.23</v>
      </c>
      <c r="M155" s="16" t="n">
        <v>2.23</v>
      </c>
      <c r="N155" s="17">
        <f>SUM(C155:M155)/11</f>
        <v/>
      </c>
    </row>
    <row r="156">
      <c r="A156" s="16" t="inlineStr">
        <is>
          <t>SLE</t>
        </is>
      </c>
      <c r="B156" s="16" t="inlineStr">
        <is>
          <t>Sierra Leone</t>
        </is>
      </c>
      <c r="C156" s="16" t="n">
        <v>2.1</v>
      </c>
      <c r="D156" s="16" t="n">
        <v>2.09</v>
      </c>
      <c r="E156" s="16" t="n">
        <v>2.1</v>
      </c>
      <c r="F156" s="16" t="n">
        <v>2.09</v>
      </c>
      <c r="G156" s="16" t="n">
        <v>2.1</v>
      </c>
      <c r="H156" s="16" t="n">
        <v>2.1</v>
      </c>
      <c r="I156" s="16" t="n">
        <v>2.09</v>
      </c>
      <c r="J156" s="16" t="n">
        <v>2.09</v>
      </c>
      <c r="K156" s="16" t="n">
        <v>2.09</v>
      </c>
      <c r="L156" s="16" t="n">
        <v>2.09</v>
      </c>
      <c r="M156" s="16" t="n">
        <v>2.09</v>
      </c>
      <c r="N156" s="17">
        <f>SUM(C156:M156)/11</f>
        <v/>
      </c>
    </row>
    <row r="157">
      <c r="A157" s="16" t="inlineStr">
        <is>
          <t>SLV</t>
        </is>
      </c>
      <c r="B157" s="16" t="inlineStr">
        <is>
          <t>El Salvador</t>
        </is>
      </c>
      <c r="C157" s="16" t="n">
        <v>0.5</v>
      </c>
      <c r="D157" s="16" t="n">
        <v>0.49</v>
      </c>
      <c r="E157" s="16" t="n">
        <v>0.51</v>
      </c>
      <c r="F157" s="16" t="n">
        <v>0.49</v>
      </c>
      <c r="G157" s="16" t="n">
        <v>0.5</v>
      </c>
      <c r="H157" s="16" t="n">
        <v>0.5</v>
      </c>
      <c r="I157" s="16" t="n">
        <v>0.5</v>
      </c>
      <c r="J157" s="16" t="n">
        <v>0.5</v>
      </c>
      <c r="K157" s="16" t="n">
        <v>0.5</v>
      </c>
      <c r="L157" s="16" t="n">
        <v>0.5</v>
      </c>
      <c r="M157" s="16" t="n">
        <v>0.5</v>
      </c>
      <c r="N157" s="17">
        <f>SUM(C157:M157)/11</f>
        <v/>
      </c>
    </row>
    <row r="158">
      <c r="A158" s="16" t="inlineStr">
        <is>
          <t>SMR</t>
        </is>
      </c>
      <c r="B158" s="16" t="inlineStr">
        <is>
          <t>San Marino</t>
        </is>
      </c>
      <c r="C158" s="16" t="n">
        <v>3.03</v>
      </c>
      <c r="D158" s="16" t="n">
        <v>0</v>
      </c>
      <c r="E158" s="16" t="n">
        <v>0</v>
      </c>
      <c r="F158" s="16" t="n">
        <v>0</v>
      </c>
      <c r="G158" s="16" t="n">
        <v>0</v>
      </c>
      <c r="H158" s="16" t="n">
        <v>0</v>
      </c>
      <c r="I158" s="16" t="n">
        <v>0</v>
      </c>
      <c r="J158" s="16" t="n">
        <v>0</v>
      </c>
      <c r="K158" s="16" t="n">
        <v>0</v>
      </c>
      <c r="L158" s="16" t="n">
        <v>0</v>
      </c>
      <c r="M158" s="16" t="n">
        <v>0</v>
      </c>
      <c r="N158" s="17">
        <f>SUM(C158:M158)/11</f>
        <v/>
      </c>
    </row>
    <row r="159">
      <c r="A159" s="16" t="inlineStr">
        <is>
          <t>SOM</t>
        </is>
      </c>
      <c r="B159" s="16" t="inlineStr">
        <is>
          <t>Somalia</t>
        </is>
      </c>
      <c r="C159" s="16" t="n">
        <v>2.9</v>
      </c>
      <c r="D159" s="16" t="n">
        <v>2.9</v>
      </c>
      <c r="E159" s="16" t="n">
        <v>2.9</v>
      </c>
      <c r="F159" s="16" t="n">
        <v>2.9</v>
      </c>
      <c r="G159" s="16" t="n">
        <v>2.9</v>
      </c>
      <c r="H159" s="16" t="n">
        <v>2.9</v>
      </c>
      <c r="I159" s="16" t="n">
        <v>2.9</v>
      </c>
      <c r="J159" s="16" t="n">
        <v>2.9</v>
      </c>
      <c r="K159" s="16" t="n">
        <v>2.9</v>
      </c>
      <c r="L159" s="16" t="n">
        <v>2.9</v>
      </c>
      <c r="M159" s="16" t="n">
        <v>2.9</v>
      </c>
      <c r="N159" s="17">
        <f>SUM(C159:M159)/11</f>
        <v/>
      </c>
    </row>
    <row r="160">
      <c r="A160" s="16" t="inlineStr">
        <is>
          <t>SRB</t>
        </is>
      </c>
      <c r="B160" s="16" t="inlineStr">
        <is>
          <t>Serbia</t>
        </is>
      </c>
      <c r="C160" s="16" t="n">
        <v>-0.53</v>
      </c>
      <c r="D160" s="16" t="n">
        <v>-0.4</v>
      </c>
      <c r="E160" s="16" t="n">
        <v>-0.41</v>
      </c>
      <c r="F160" s="16" t="n">
        <v>-0.39</v>
      </c>
      <c r="G160" s="16" t="n">
        <v>-0.39</v>
      </c>
      <c r="H160" s="16" t="n">
        <v>-0.41</v>
      </c>
      <c r="I160" s="16" t="n">
        <v>-0.4</v>
      </c>
      <c r="J160" s="16" t="n">
        <v>-0.4</v>
      </c>
      <c r="K160" s="16" t="n">
        <v>-0.4</v>
      </c>
      <c r="L160" s="16" t="n">
        <v>-0.4</v>
      </c>
      <c r="M160" s="16" t="n">
        <v>-0.4</v>
      </c>
      <c r="N160" s="17">
        <f>SUM(C160:M160)/11</f>
        <v/>
      </c>
    </row>
    <row r="161">
      <c r="A161" s="16" t="inlineStr">
        <is>
          <t>SSD</t>
        </is>
      </c>
      <c r="B161" s="16" t="inlineStr">
        <is>
          <t>South Sudan</t>
        </is>
      </c>
      <c r="C161" s="16" t="n">
        <v>3</v>
      </c>
      <c r="D161" s="16" t="n">
        <v>2.9</v>
      </c>
      <c r="E161" s="16" t="n">
        <v>2.9</v>
      </c>
      <c r="F161" s="16" t="n">
        <v>2.9</v>
      </c>
      <c r="G161" s="16" t="n">
        <v>2.9</v>
      </c>
      <c r="H161" s="16" t="n">
        <v>2.9</v>
      </c>
      <c r="I161" s="16" t="n">
        <v>2.9</v>
      </c>
      <c r="J161" s="16" t="n">
        <v>2.9</v>
      </c>
      <c r="K161" s="16" t="n">
        <v>2.9</v>
      </c>
      <c r="L161" s="16" t="n">
        <v>2.9</v>
      </c>
      <c r="M161" s="16" t="n">
        <v>2.9</v>
      </c>
      <c r="N161" s="17">
        <f>SUM(C161:M161)/11</f>
        <v/>
      </c>
    </row>
    <row r="162">
      <c r="A162" s="16" t="inlineStr">
        <is>
          <t>STP</t>
        </is>
      </c>
      <c r="B162" s="16" t="inlineStr">
        <is>
          <t>São Tomé and Príncipe</t>
        </is>
      </c>
      <c r="C162" s="16" t="n">
        <v>2.35</v>
      </c>
      <c r="D162" s="16" t="n">
        <v>2.29</v>
      </c>
      <c r="E162" s="16" t="n">
        <v>1.79</v>
      </c>
      <c r="F162" s="16" t="n">
        <v>2.2</v>
      </c>
      <c r="G162" s="16" t="n">
        <v>2.16</v>
      </c>
      <c r="H162" s="16" t="n">
        <v>2.11</v>
      </c>
      <c r="I162" s="16" t="n">
        <v>6.2</v>
      </c>
      <c r="J162" s="16" t="n">
        <v>6.2</v>
      </c>
      <c r="K162" s="16" t="n">
        <v>6.2</v>
      </c>
      <c r="L162" s="16" t="n">
        <v>6.2</v>
      </c>
      <c r="M162" s="16" t="n">
        <v>6.2</v>
      </c>
      <c r="N162" s="17">
        <f>SUM(C162:M162)/11</f>
        <v/>
      </c>
    </row>
    <row r="163">
      <c r="A163" s="16" t="inlineStr">
        <is>
          <t>SUR</t>
        </is>
      </c>
      <c r="B163" s="16" t="inlineStr">
        <is>
          <t>Suriname</t>
        </is>
      </c>
      <c r="C163" s="16" t="n">
        <v>0.84</v>
      </c>
      <c r="D163" s="16" t="n">
        <v>1.16</v>
      </c>
      <c r="E163" s="16" t="n">
        <v>1.15</v>
      </c>
      <c r="F163" s="16" t="n">
        <v>1.13</v>
      </c>
      <c r="G163" s="16" t="n">
        <v>1.28</v>
      </c>
      <c r="H163" s="16" t="n">
        <v>1.27</v>
      </c>
      <c r="I163" s="16" t="n">
        <v>1.09</v>
      </c>
      <c r="J163" s="16" t="n">
        <v>1.09</v>
      </c>
      <c r="K163" s="16" t="n">
        <v>1.09</v>
      </c>
      <c r="L163" s="16" t="n">
        <v>1.09</v>
      </c>
      <c r="M163" s="16" t="n">
        <v>1.09</v>
      </c>
      <c r="N163" s="17">
        <f>SUM(C163:M163)/11</f>
        <v/>
      </c>
    </row>
    <row r="164">
      <c r="A164" s="16" t="inlineStr">
        <is>
          <t>SVK</t>
        </is>
      </c>
      <c r="B164" s="16" t="inlineStr">
        <is>
          <t>Slovak Republic</t>
        </is>
      </c>
      <c r="C164" s="16" t="n">
        <v>0.15</v>
      </c>
      <c r="D164" s="16" t="n">
        <v>0.04</v>
      </c>
      <c r="E164" s="16" t="n">
        <v>0.13</v>
      </c>
      <c r="F164" s="16" t="n">
        <v>0.11</v>
      </c>
      <c r="G164" s="16" t="n">
        <v>0.13</v>
      </c>
      <c r="H164" s="16" t="n">
        <v>0.13</v>
      </c>
      <c r="I164" s="16" t="n">
        <v>0.13</v>
      </c>
      <c r="J164" s="16" t="n">
        <v>0.13</v>
      </c>
      <c r="K164" s="16" t="n">
        <v>0.13</v>
      </c>
      <c r="L164" s="16" t="n">
        <v>0.13</v>
      </c>
      <c r="M164" s="16" t="n">
        <v>0.13</v>
      </c>
      <c r="N164" s="17">
        <f>SUM(C164:M164)/11</f>
        <v/>
      </c>
    </row>
    <row r="165">
      <c r="A165" s="16" t="inlineStr">
        <is>
          <t>SVN</t>
        </is>
      </c>
      <c r="B165" s="16" t="inlineStr">
        <is>
          <t>Slovenia</t>
        </is>
      </c>
      <c r="C165" s="16" t="n">
        <v>0.72</v>
      </c>
      <c r="D165" s="16" t="n">
        <v>0.38</v>
      </c>
      <c r="E165" s="16" t="n">
        <v>0.29</v>
      </c>
      <c r="F165" s="16" t="n">
        <v>0.19</v>
      </c>
      <c r="G165" s="16" t="n">
        <v>0.09</v>
      </c>
      <c r="H165" s="16" t="n">
        <v>-0.05</v>
      </c>
      <c r="I165" s="16" t="n">
        <v>-0.09</v>
      </c>
      <c r="J165" s="16" t="n">
        <v>-0.09</v>
      </c>
      <c r="K165" s="16" t="n">
        <v>-0.09</v>
      </c>
      <c r="L165" s="16" t="n">
        <v>-0.09</v>
      </c>
      <c r="M165" s="16" t="n">
        <v>-0.09</v>
      </c>
      <c r="N165" s="17">
        <f>SUM(C165:M165)/11</f>
        <v/>
      </c>
    </row>
    <row r="166">
      <c r="A166" s="16" t="inlineStr">
        <is>
          <t>SWE</t>
        </is>
      </c>
      <c r="B166" s="16" t="inlineStr">
        <is>
          <t>Sweden</t>
        </is>
      </c>
      <c r="C166" s="16" t="n">
        <v>0.49</v>
      </c>
      <c r="D166" s="16" t="n">
        <v>2.25</v>
      </c>
      <c r="E166" s="16" t="n">
        <v>0.96</v>
      </c>
      <c r="F166" s="16" t="n">
        <v>0.92</v>
      </c>
      <c r="G166" s="16" t="n">
        <v>0.89</v>
      </c>
      <c r="H166" s="16" t="n">
        <v>0.83</v>
      </c>
      <c r="I166" s="16" t="n">
        <v>0.79</v>
      </c>
      <c r="J166" s="16" t="n">
        <v>0.79</v>
      </c>
      <c r="K166" s="16" t="n">
        <v>0.79</v>
      </c>
      <c r="L166" s="16" t="n">
        <v>0.79</v>
      </c>
      <c r="M166" s="16" t="n">
        <v>0.79</v>
      </c>
      <c r="N166" s="17">
        <f>SUM(C166:M166)/11</f>
        <v/>
      </c>
    </row>
    <row r="167">
      <c r="A167" s="16" t="inlineStr">
        <is>
          <t>SWZ</t>
        </is>
      </c>
      <c r="B167" s="16" t="inlineStr">
        <is>
          <t>Eswatini</t>
        </is>
      </c>
      <c r="C167" s="16" t="n">
        <v>1.08</v>
      </c>
      <c r="D167" s="16" t="n">
        <v>1.06</v>
      </c>
      <c r="E167" s="16" t="n">
        <v>1.05</v>
      </c>
      <c r="F167" s="16" t="n">
        <v>1.04</v>
      </c>
      <c r="G167" s="16" t="n">
        <v>1.12</v>
      </c>
      <c r="H167" s="16" t="n">
        <v>1.11</v>
      </c>
      <c r="I167" s="16" t="n">
        <v>1.01</v>
      </c>
      <c r="J167" s="16" t="n">
        <v>1.01</v>
      </c>
      <c r="K167" s="16" t="n">
        <v>1.01</v>
      </c>
      <c r="L167" s="16" t="n">
        <v>1.01</v>
      </c>
      <c r="M167" s="16" t="n">
        <v>1.01</v>
      </c>
      <c r="N167" s="17">
        <f>SUM(C167:M167)/11</f>
        <v/>
      </c>
    </row>
    <row r="168">
      <c r="A168" s="16" t="inlineStr">
        <is>
          <t>SYC</t>
        </is>
      </c>
      <c r="B168" s="16" t="inlineStr">
        <is>
          <t>Seychelles</t>
        </is>
      </c>
      <c r="C168" s="16" t="n">
        <v>1.04</v>
      </c>
      <c r="D168" s="16" t="n">
        <v>1.03</v>
      </c>
      <c r="E168" s="16" t="n">
        <v>1.02</v>
      </c>
      <c r="F168" s="16" t="n">
        <v>1.01</v>
      </c>
      <c r="G168" s="16" t="n">
        <v>1</v>
      </c>
      <c r="H168" s="16" t="n">
        <v>0.99</v>
      </c>
      <c r="I168" s="16" t="n">
        <v>0</v>
      </c>
      <c r="J168" s="16" t="n">
        <v>0</v>
      </c>
      <c r="K168" s="16" t="n">
        <v>0</v>
      </c>
      <c r="L168" s="16" t="n">
        <v>0</v>
      </c>
      <c r="M168" s="16" t="n">
        <v>0</v>
      </c>
      <c r="N168" s="17">
        <f>SUM(C168:M168)/11</f>
        <v/>
      </c>
    </row>
    <row r="169">
      <c r="A169" s="16" t="inlineStr">
        <is>
          <t>SYR</t>
        </is>
      </c>
      <c r="B169" s="16" t="inlineStr">
        <is>
          <t>Syria</t>
        </is>
      </c>
      <c r="C169" s="16" t="n">
        <v/>
      </c>
      <c r="D169" s="16" t="n">
        <v/>
      </c>
      <c r="E169" s="16" t="n">
        <v/>
      </c>
      <c r="F169" s="16" t="n">
        <v/>
      </c>
      <c r="G169" s="16" t="n">
        <v/>
      </c>
      <c r="H169" s="16" t="n">
        <v/>
      </c>
      <c r="I169" s="16" t="n">
        <v/>
      </c>
      <c r="J169" s="16" t="n">
        <v/>
      </c>
      <c r="K169" s="16" t="n">
        <v/>
      </c>
      <c r="L169" s="16" t="n">
        <v/>
      </c>
      <c r="M169" s="16" t="n">
        <v/>
      </c>
      <c r="N169" s="17">
        <f>SUM(C169:M169)/11</f>
        <v/>
      </c>
    </row>
    <row r="170">
      <c r="A170" s="16" t="inlineStr">
        <is>
          <t>TCD</t>
        </is>
      </c>
      <c r="B170" s="16" t="inlineStr">
        <is>
          <t>Chad</t>
        </is>
      </c>
      <c r="C170" s="16" t="n">
        <v>3</v>
      </c>
      <c r="D170" s="16" t="n">
        <v>2.98</v>
      </c>
      <c r="E170" s="16" t="n">
        <v>2.95</v>
      </c>
      <c r="F170" s="16" t="n">
        <v>2.91</v>
      </c>
      <c r="G170" s="16" t="n">
        <v>2.88</v>
      </c>
      <c r="H170" s="16" t="n">
        <v>2.84</v>
      </c>
      <c r="I170" s="16" t="n">
        <v>2.8</v>
      </c>
      <c r="J170" s="16" t="n">
        <v>2.8</v>
      </c>
      <c r="K170" s="16" t="n">
        <v>2.8</v>
      </c>
      <c r="L170" s="16" t="n">
        <v>2.8</v>
      </c>
      <c r="M170" s="16" t="n">
        <v>2.8</v>
      </c>
      <c r="N170" s="17">
        <f>SUM(C170:M170)/11</f>
        <v/>
      </c>
    </row>
    <row r="171">
      <c r="A171" s="16" t="inlineStr">
        <is>
          <t>TGO</t>
        </is>
      </c>
      <c r="B171" s="16" t="inlineStr">
        <is>
          <t>Togo</t>
        </is>
      </c>
      <c r="C171" s="16" t="n">
        <v>2.49</v>
      </c>
      <c r="D171" s="16" t="n">
        <v>2.47</v>
      </c>
      <c r="E171" s="16" t="n">
        <v>2.47</v>
      </c>
      <c r="F171" s="16" t="n">
        <v>2.47</v>
      </c>
      <c r="G171" s="16" t="n">
        <v>2.48</v>
      </c>
      <c r="H171" s="16" t="n">
        <v>2.47</v>
      </c>
      <c r="I171" s="16" t="n">
        <v>2.48</v>
      </c>
      <c r="J171" s="16" t="n">
        <v>2.48</v>
      </c>
      <c r="K171" s="16" t="n">
        <v>2.48</v>
      </c>
      <c r="L171" s="16" t="n">
        <v>2.48</v>
      </c>
      <c r="M171" s="16" t="n">
        <v>2.48</v>
      </c>
      <c r="N171" s="17">
        <f>SUM(C171:M171)/11</f>
        <v/>
      </c>
    </row>
    <row r="172">
      <c r="A172" s="16" t="inlineStr">
        <is>
          <t>THA</t>
        </is>
      </c>
      <c r="B172" s="16" t="inlineStr">
        <is>
          <t>Thailand</t>
        </is>
      </c>
      <c r="C172" s="16" t="n">
        <v>0.25</v>
      </c>
      <c r="D172" s="16" t="n">
        <v>0.22</v>
      </c>
      <c r="E172" s="16" t="n">
        <v>0.18</v>
      </c>
      <c r="F172" s="16" t="n">
        <v>0.15</v>
      </c>
      <c r="G172" s="16" t="n">
        <v>0.12</v>
      </c>
      <c r="H172" s="16" t="n">
        <v>0.09</v>
      </c>
      <c r="I172" s="16" t="n">
        <v>0.06</v>
      </c>
      <c r="J172" s="16" t="n">
        <v>0.06</v>
      </c>
      <c r="K172" s="16" t="n">
        <v>0.06</v>
      </c>
      <c r="L172" s="16" t="n">
        <v>0.06</v>
      </c>
      <c r="M172" s="16" t="n">
        <v>0.06</v>
      </c>
      <c r="N172" s="17">
        <f>SUM(C172:M172)/11</f>
        <v/>
      </c>
    </row>
    <row r="173">
      <c r="A173" s="16" t="inlineStr">
        <is>
          <t>TJK</t>
        </is>
      </c>
      <c r="B173" s="16" t="inlineStr">
        <is>
          <t>Tajikistan</t>
        </is>
      </c>
      <c r="C173" s="16" t="n">
        <v>1.97</v>
      </c>
      <c r="D173" s="16" t="n">
        <v>1.92</v>
      </c>
      <c r="E173" s="16" t="n">
        <v>1.85</v>
      </c>
      <c r="F173" s="16" t="n">
        <v>1.8</v>
      </c>
      <c r="G173" s="16" t="n">
        <v>1.75</v>
      </c>
      <c r="H173" s="16" t="n">
        <v>1.69</v>
      </c>
      <c r="I173" s="16" t="n">
        <v>1.64</v>
      </c>
      <c r="J173" s="16" t="n">
        <v>1.64</v>
      </c>
      <c r="K173" s="16" t="n">
        <v>1.64</v>
      </c>
      <c r="L173" s="16" t="n">
        <v>1.64</v>
      </c>
      <c r="M173" s="16" t="n">
        <v>1.64</v>
      </c>
      <c r="N173" s="17">
        <f>SUM(C173:M173)/11</f>
        <v/>
      </c>
    </row>
    <row r="174">
      <c r="A174" s="16" t="inlineStr">
        <is>
          <t>TKM</t>
        </is>
      </c>
      <c r="B174" s="16" t="inlineStr">
        <is>
          <t>Turkmenistan</t>
        </is>
      </c>
      <c r="C174" s="16" t="n">
        <v>1.5</v>
      </c>
      <c r="D174" s="16" t="n">
        <v>0.99</v>
      </c>
      <c r="E174" s="16" t="n">
        <v>1</v>
      </c>
      <c r="F174" s="16" t="n">
        <v>1.01</v>
      </c>
      <c r="G174" s="16" t="n">
        <v>1</v>
      </c>
      <c r="H174" s="16" t="n">
        <v>0.99</v>
      </c>
      <c r="I174" s="16" t="n">
        <v>1.02</v>
      </c>
      <c r="J174" s="16" t="n">
        <v>1.02</v>
      </c>
      <c r="K174" s="16" t="n">
        <v>1.02</v>
      </c>
      <c r="L174" s="16" t="n">
        <v>1.02</v>
      </c>
      <c r="M174" s="16" t="n">
        <v>1.02</v>
      </c>
      <c r="N174" s="17">
        <f>SUM(C174:M174)/11</f>
        <v/>
      </c>
    </row>
    <row r="175">
      <c r="A175" s="16" t="inlineStr">
        <is>
          <t>TLS</t>
        </is>
      </c>
      <c r="B175" s="16" t="inlineStr">
        <is>
          <t>Timor-Leste</t>
        </is>
      </c>
      <c r="C175" s="16" t="n">
        <v>1.93</v>
      </c>
      <c r="D175" s="16" t="n">
        <v>1.97</v>
      </c>
      <c r="E175" s="16" t="n">
        <v>1.86</v>
      </c>
      <c r="F175" s="16" t="n">
        <v>1.9</v>
      </c>
      <c r="G175" s="16" t="n">
        <v>1.86</v>
      </c>
      <c r="H175" s="16" t="n">
        <v>1.83</v>
      </c>
      <c r="I175" s="16" t="n">
        <v>1.73</v>
      </c>
      <c r="J175" s="16" t="n">
        <v>1.73</v>
      </c>
      <c r="K175" s="16" t="n">
        <v>1.73</v>
      </c>
      <c r="L175" s="16" t="n">
        <v>1.73</v>
      </c>
      <c r="M175" s="16" t="n">
        <v>1.73</v>
      </c>
      <c r="N175" s="17">
        <f>SUM(C175:M175)/11</f>
        <v/>
      </c>
    </row>
    <row r="176">
      <c r="A176" s="16" t="inlineStr">
        <is>
          <t>TON</t>
        </is>
      </c>
      <c r="B176" s="16" t="inlineStr">
        <is>
          <t>Tonga</t>
        </is>
      </c>
      <c r="C176" s="16" t="n">
        <v>0</v>
      </c>
      <c r="D176" s="16" t="n">
        <v>0</v>
      </c>
      <c r="E176" s="16" t="n">
        <v>0</v>
      </c>
      <c r="F176" s="16" t="n">
        <v>0</v>
      </c>
      <c r="G176" s="16" t="n">
        <v>0</v>
      </c>
      <c r="H176" s="16" t="n">
        <v>0</v>
      </c>
      <c r="I176" s="16" t="n">
        <v>-1</v>
      </c>
      <c r="J176" s="16" t="n">
        <v>-1</v>
      </c>
      <c r="K176" s="16" t="n">
        <v>-1</v>
      </c>
      <c r="L176" s="16" t="n">
        <v>-1</v>
      </c>
      <c r="M176" s="16" t="n">
        <v>-1</v>
      </c>
      <c r="N176" s="17">
        <f>SUM(C176:M176)/11</f>
        <v/>
      </c>
    </row>
    <row r="177">
      <c r="A177" s="16" t="inlineStr">
        <is>
          <t>TTO</t>
        </is>
      </c>
      <c r="B177" s="16" t="inlineStr">
        <is>
          <t>Trinidad and Tobago</t>
        </is>
      </c>
      <c r="C177" s="16" t="n">
        <v>0.29</v>
      </c>
      <c r="D177" s="16" t="n">
        <v>0.57</v>
      </c>
      <c r="E177" s="16" t="n">
        <v>0.5</v>
      </c>
      <c r="F177" s="16" t="n">
        <v>0.5</v>
      </c>
      <c r="G177" s="16" t="n">
        <v>0.49</v>
      </c>
      <c r="H177" s="16" t="n">
        <v>0.49</v>
      </c>
      <c r="I177" s="16" t="n">
        <v>0.49</v>
      </c>
      <c r="J177" s="16" t="n">
        <v>0.49</v>
      </c>
      <c r="K177" s="16" t="n">
        <v>0.49</v>
      </c>
      <c r="L177" s="16" t="n">
        <v>0.49</v>
      </c>
      <c r="M177" s="16" t="n">
        <v>0.49</v>
      </c>
      <c r="N177" s="17">
        <f>SUM(C177:M177)/11</f>
        <v/>
      </c>
    </row>
    <row r="178">
      <c r="A178" s="16" t="inlineStr">
        <is>
          <t>TUN</t>
        </is>
      </c>
      <c r="B178" s="16" t="inlineStr">
        <is>
          <t>Tunisia</t>
        </is>
      </c>
      <c r="C178" s="16" t="n">
        <v>1.02</v>
      </c>
      <c r="D178" s="16" t="n">
        <v>0.97</v>
      </c>
      <c r="E178" s="16" t="n">
        <v>0.92</v>
      </c>
      <c r="F178" s="16" t="n">
        <v>0.87</v>
      </c>
      <c r="G178" s="16" t="n">
        <v>0.83</v>
      </c>
      <c r="H178" s="16" t="n">
        <v>0.78</v>
      </c>
      <c r="I178" s="16" t="n">
        <v>0.73</v>
      </c>
      <c r="J178" s="16" t="n">
        <v>0.73</v>
      </c>
      <c r="K178" s="16" t="n">
        <v>0.73</v>
      </c>
      <c r="L178" s="16" t="n">
        <v>0.73</v>
      </c>
      <c r="M178" s="16" t="n">
        <v>0.73</v>
      </c>
      <c r="N178" s="17">
        <f>SUM(C178:M178)/11</f>
        <v/>
      </c>
    </row>
    <row r="179">
      <c r="A179" s="16" t="inlineStr">
        <is>
          <t>TUR</t>
        </is>
      </c>
      <c r="B179" s="16" t="inlineStr">
        <is>
          <t>Turkey</t>
        </is>
      </c>
      <c r="C179" s="16" t="n">
        <v>0.55</v>
      </c>
      <c r="D179" s="16" t="n">
        <v>1.2</v>
      </c>
      <c r="E179" s="16" t="n">
        <v>1.18</v>
      </c>
      <c r="F179" s="16" t="n">
        <v>1.16</v>
      </c>
      <c r="G179" s="16" t="n">
        <v>1.12</v>
      </c>
      <c r="H179" s="16" t="n">
        <v>1.09</v>
      </c>
      <c r="I179" s="16" t="n">
        <v>1.06</v>
      </c>
      <c r="J179" s="16" t="n">
        <v>1.06</v>
      </c>
      <c r="K179" s="16" t="n">
        <v>1.06</v>
      </c>
      <c r="L179" s="16" t="n">
        <v>1.06</v>
      </c>
      <c r="M179" s="16" t="n">
        <v>1.06</v>
      </c>
      <c r="N179" s="17">
        <f>SUM(C179:M179)/11</f>
        <v/>
      </c>
    </row>
    <row r="180">
      <c r="A180" s="16" t="inlineStr">
        <is>
          <t>TUV</t>
        </is>
      </c>
      <c r="B180" s="16" t="inlineStr">
        <is>
          <t>Tuvalu</t>
        </is>
      </c>
      <c r="C180" s="16" t="n">
        <v>0</v>
      </c>
      <c r="D180" s="16" t="n">
        <v>0</v>
      </c>
      <c r="E180" s="16" t="n">
        <v>0</v>
      </c>
      <c r="F180" s="16" t="n">
        <v>0</v>
      </c>
      <c r="G180" s="16" t="n">
        <v>0</v>
      </c>
      <c r="H180" s="16" t="n">
        <v>0</v>
      </c>
      <c r="I180" s="16" t="n">
        <v>0</v>
      </c>
      <c r="J180" s="16" t="n">
        <v>0</v>
      </c>
      <c r="K180" s="16" t="n">
        <v>0</v>
      </c>
      <c r="L180" s="16" t="n">
        <v>0</v>
      </c>
      <c r="M180" s="16" t="n">
        <v>0</v>
      </c>
      <c r="N180" s="17">
        <f>SUM(C180:M180)/11</f>
        <v/>
      </c>
    </row>
    <row r="181">
      <c r="A181" s="16" t="inlineStr">
        <is>
          <t>TWN</t>
        </is>
      </c>
      <c r="B181" s="16" t="inlineStr">
        <is>
          <t>Taiwan Province of China</t>
        </is>
      </c>
      <c r="C181" s="16" t="n">
        <v>-0.18</v>
      </c>
      <c r="D181" s="16" t="n">
        <v>-0.18</v>
      </c>
      <c r="E181" s="16" t="n">
        <v>-0.17</v>
      </c>
      <c r="F181" s="16" t="n">
        <v>-0.18</v>
      </c>
      <c r="G181" s="16" t="n">
        <v>-0.18</v>
      </c>
      <c r="H181" s="16" t="n">
        <v>-0.18</v>
      </c>
      <c r="I181" s="16" t="n">
        <v>-0.18</v>
      </c>
      <c r="J181" s="16" t="n">
        <v>-0.18</v>
      </c>
      <c r="K181" s="16" t="n">
        <v>-0.18</v>
      </c>
      <c r="L181" s="16" t="n">
        <v>-0.18</v>
      </c>
      <c r="M181" s="16" t="n">
        <v>-0.18</v>
      </c>
      <c r="N181" s="17">
        <f>SUM(C181:M181)/11</f>
        <v/>
      </c>
    </row>
    <row r="182">
      <c r="A182" s="16" t="inlineStr">
        <is>
          <t>TZA</t>
        </is>
      </c>
      <c r="B182" s="16" t="inlineStr">
        <is>
          <t>Tanzania</t>
        </is>
      </c>
      <c r="C182" s="16" t="n">
        <v>2.98</v>
      </c>
      <c r="D182" s="16" t="n">
        <v>2.98</v>
      </c>
      <c r="E182" s="16" t="n">
        <v>2.98</v>
      </c>
      <c r="F182" s="16" t="n">
        <v>2.98</v>
      </c>
      <c r="G182" s="16" t="n">
        <v>2.98</v>
      </c>
      <c r="H182" s="16" t="n">
        <v>2.98</v>
      </c>
      <c r="I182" s="16" t="n">
        <v>2.98</v>
      </c>
      <c r="J182" s="16" t="n">
        <v>2.98</v>
      </c>
      <c r="K182" s="16" t="n">
        <v>2.98</v>
      </c>
      <c r="L182" s="16" t="n">
        <v>2.98</v>
      </c>
      <c r="M182" s="16" t="n">
        <v>2.98</v>
      </c>
      <c r="N182" s="17">
        <f>SUM(C182:M182)/11</f>
        <v/>
      </c>
    </row>
    <row r="183">
      <c r="A183" s="16" t="inlineStr">
        <is>
          <t>UGA</t>
        </is>
      </c>
      <c r="B183" s="16" t="inlineStr">
        <is>
          <t>Uganda</t>
        </is>
      </c>
      <c r="C183" s="16" t="n">
        <v>3.51</v>
      </c>
      <c r="D183" s="16" t="n">
        <v>3</v>
      </c>
      <c r="E183" s="16" t="n">
        <v>3</v>
      </c>
      <c r="F183" s="16" t="n">
        <v>3</v>
      </c>
      <c r="G183" s="16" t="n">
        <v>3</v>
      </c>
      <c r="H183" s="16" t="n">
        <v>3</v>
      </c>
      <c r="I183" s="16" t="n">
        <v>3</v>
      </c>
      <c r="J183" s="16" t="n">
        <v>3</v>
      </c>
      <c r="K183" s="16" t="n">
        <v>3</v>
      </c>
      <c r="L183" s="16" t="n">
        <v>3</v>
      </c>
      <c r="M183" s="16" t="n">
        <v>3</v>
      </c>
      <c r="N183" s="17">
        <f>SUM(C183:M183)/11</f>
        <v/>
      </c>
    </row>
    <row r="184">
      <c r="A184" s="16" t="inlineStr">
        <is>
          <t>UKR</t>
        </is>
      </c>
      <c r="B184" s="16" t="inlineStr">
        <is>
          <t>Ukraine</t>
        </is>
      </c>
      <c r="C184" s="16" t="n">
        <v>-0.53</v>
      </c>
      <c r="D184" s="16" t="n">
        <v>-0.53</v>
      </c>
      <c r="E184" s="16" t="n">
        <v>-0.4</v>
      </c>
      <c r="F184" s="16" t="n">
        <v>-0.4</v>
      </c>
      <c r="G184" s="16" t="n">
        <v>-0.4</v>
      </c>
      <c r="H184" s="16" t="n">
        <v>-0.4</v>
      </c>
      <c r="I184" s="16" t="n">
        <v>-0.4</v>
      </c>
      <c r="J184" s="16" t="n">
        <v>-0.4</v>
      </c>
      <c r="K184" s="16" t="n">
        <v>-0.4</v>
      </c>
      <c r="L184" s="16" t="n">
        <v>-0.4</v>
      </c>
      <c r="M184" s="16" t="n">
        <v>-0.4</v>
      </c>
      <c r="N184" s="17">
        <f>SUM(C184:M184)/11</f>
        <v/>
      </c>
    </row>
    <row r="185">
      <c r="A185" s="16" t="inlineStr">
        <is>
          <t>URY</t>
        </is>
      </c>
      <c r="B185" s="16" t="inlineStr">
        <is>
          <t>Uruguay</t>
        </is>
      </c>
      <c r="C185" s="16" t="n">
        <v>0.34</v>
      </c>
      <c r="D185" s="16" t="n">
        <v>0.34</v>
      </c>
      <c r="E185" s="16" t="n">
        <v>0.34</v>
      </c>
      <c r="F185" s="16" t="n">
        <v>0.34</v>
      </c>
      <c r="G185" s="16" t="n">
        <v>0.31</v>
      </c>
      <c r="H185" s="16" t="n">
        <v>0.31</v>
      </c>
      <c r="I185" s="16" t="n">
        <v>0.31</v>
      </c>
      <c r="J185" s="16" t="n">
        <v>0.31</v>
      </c>
      <c r="K185" s="16" t="n">
        <v>0.31</v>
      </c>
      <c r="L185" s="16" t="n">
        <v>0.31</v>
      </c>
      <c r="M185" s="16" t="n">
        <v>0.31</v>
      </c>
      <c r="N185" s="17">
        <f>SUM(C185:M185)/11</f>
        <v/>
      </c>
    </row>
    <row r="186">
      <c r="A186" s="16" t="inlineStr">
        <is>
          <t>USA</t>
        </is>
      </c>
      <c r="B186" s="16" t="inlineStr">
        <is>
          <t>United States</t>
        </is>
      </c>
      <c r="C186" s="16" t="n">
        <v>0.37</v>
      </c>
      <c r="D186" s="16" t="n">
        <v>0.27</v>
      </c>
      <c r="E186" s="16" t="n">
        <v>0.35</v>
      </c>
      <c r="F186" s="16" t="n">
        <v>0.37</v>
      </c>
      <c r="G186" s="16" t="n">
        <v>0.37</v>
      </c>
      <c r="H186" s="16" t="n">
        <v>0.37</v>
      </c>
      <c r="I186" s="16" t="n">
        <v>0.37</v>
      </c>
      <c r="J186" s="16" t="n">
        <v>0.37</v>
      </c>
      <c r="K186" s="16" t="n">
        <v>0.37</v>
      </c>
      <c r="L186" s="16" t="n">
        <v>0.37</v>
      </c>
      <c r="M186" s="16" t="n">
        <v>0.37</v>
      </c>
      <c r="N186" s="17">
        <f>SUM(C186:M186)/11</f>
        <v/>
      </c>
    </row>
    <row r="187">
      <c r="A187" s="16" t="inlineStr">
        <is>
          <t>UZB</t>
        </is>
      </c>
      <c r="B187" s="16" t="inlineStr">
        <is>
          <t>Uzbekistan</t>
        </is>
      </c>
      <c r="C187" s="16" t="n">
        <v>1.95</v>
      </c>
      <c r="D187" s="16" t="n">
        <v>1.6</v>
      </c>
      <c r="E187" s="16" t="n">
        <v>1.6</v>
      </c>
      <c r="F187" s="16" t="n">
        <v>1.6</v>
      </c>
      <c r="G187" s="16" t="n">
        <v>1.6</v>
      </c>
      <c r="H187" s="16" t="n">
        <v>1.6</v>
      </c>
      <c r="I187" s="16" t="n">
        <v>1.6</v>
      </c>
      <c r="J187" s="16" t="n">
        <v>1.6</v>
      </c>
      <c r="K187" s="16" t="n">
        <v>1.6</v>
      </c>
      <c r="L187" s="16" t="n">
        <v>1.6</v>
      </c>
      <c r="M187" s="16" t="n">
        <v>1.6</v>
      </c>
      <c r="N187" s="17">
        <f>SUM(C187:M187)/11</f>
        <v/>
      </c>
    </row>
    <row r="188">
      <c r="A188" s="16" t="inlineStr">
        <is>
          <t>VCT</t>
        </is>
      </c>
      <c r="B188" s="16" t="inlineStr">
        <is>
          <t>St. Vincent and the Grenadines</t>
        </is>
      </c>
      <c r="C188" s="16" t="n">
        <v>0.91</v>
      </c>
      <c r="D188" s="16" t="n">
        <v>0</v>
      </c>
      <c r="E188" s="16" t="n">
        <v>0</v>
      </c>
      <c r="F188" s="16" t="n">
        <v>0</v>
      </c>
      <c r="G188" s="16" t="n">
        <v>0</v>
      </c>
      <c r="H188" s="16" t="n">
        <v>0</v>
      </c>
      <c r="I188" s="16" t="n">
        <v>0</v>
      </c>
      <c r="J188" s="16" t="n">
        <v>0</v>
      </c>
      <c r="K188" s="16" t="n">
        <v>0</v>
      </c>
      <c r="L188" s="16" t="n">
        <v>0</v>
      </c>
      <c r="M188" s="16" t="n">
        <v>0</v>
      </c>
      <c r="N188" s="17">
        <f>SUM(C188:M188)/11</f>
        <v/>
      </c>
    </row>
    <row r="189">
      <c r="A189" s="16" t="inlineStr">
        <is>
          <t>VEN</t>
        </is>
      </c>
      <c r="B189" s="16" t="inlineStr">
        <is>
          <t>Venezuela</t>
        </is>
      </c>
      <c r="C189" s="16" t="n">
        <v>0.48</v>
      </c>
      <c r="D189" s="16" t="n">
        <v>-1.31</v>
      </c>
      <c r="E189" s="16" t="n">
        <v>-2.43</v>
      </c>
      <c r="F189" s="16" t="n">
        <v>-2.43</v>
      </c>
      <c r="G189" s="16" t="n">
        <v>-2.43</v>
      </c>
      <c r="H189" s="16" t="n">
        <v>-2.43</v>
      </c>
      <c r="I189" s="16" t="n">
        <v>-2.43</v>
      </c>
      <c r="J189" s="16" t="n">
        <v>-2.43</v>
      </c>
      <c r="K189" s="16" t="n">
        <v>-2.43</v>
      </c>
      <c r="L189" s="16" t="n">
        <v>-2.43</v>
      </c>
      <c r="M189" s="16" t="n">
        <v>-2.43</v>
      </c>
      <c r="N189" s="17">
        <f>SUM(C189:M189)/11</f>
        <v/>
      </c>
    </row>
    <row r="190">
      <c r="A190" s="16" t="inlineStr">
        <is>
          <t>VNM</t>
        </is>
      </c>
      <c r="B190" s="16" t="inlineStr">
        <is>
          <t>Vietnam</t>
        </is>
      </c>
      <c r="C190" s="16" t="n">
        <v>0.96</v>
      </c>
      <c r="D190" s="16" t="n">
        <v>0.9399999999999999</v>
      </c>
      <c r="E190" s="16" t="n">
        <v>0.92</v>
      </c>
      <c r="F190" s="16" t="n">
        <v>0.89</v>
      </c>
      <c r="G190" s="16" t="n">
        <v>0.85</v>
      </c>
      <c r="H190" s="16" t="n">
        <v>0.8100000000000001</v>
      </c>
      <c r="I190" s="16" t="n">
        <v>0.76</v>
      </c>
      <c r="J190" s="16" t="n">
        <v>0.76</v>
      </c>
      <c r="K190" s="16" t="n">
        <v>0.76</v>
      </c>
      <c r="L190" s="16" t="n">
        <v>0.76</v>
      </c>
      <c r="M190" s="16" t="n">
        <v>0.76</v>
      </c>
      <c r="N190" s="17">
        <f>SUM(C190:M190)/11</f>
        <v/>
      </c>
    </row>
    <row r="191">
      <c r="A191" s="16" t="inlineStr">
        <is>
          <t>VUT</t>
        </is>
      </c>
      <c r="B191" s="16" t="inlineStr">
        <is>
          <t>Vanuatu</t>
        </is>
      </c>
      <c r="C191" s="16" t="n">
        <v>2.37</v>
      </c>
      <c r="D191" s="16" t="n">
        <v>2.32</v>
      </c>
      <c r="E191" s="16" t="n">
        <v>2.27</v>
      </c>
      <c r="F191" s="16" t="n">
        <v>2.22</v>
      </c>
      <c r="G191" s="16" t="n">
        <v>2.48</v>
      </c>
      <c r="H191" s="16" t="n">
        <v>2.42</v>
      </c>
      <c r="I191" s="16" t="n">
        <v>2.36</v>
      </c>
      <c r="J191" s="16" t="n">
        <v>2.36</v>
      </c>
      <c r="K191" s="16" t="n">
        <v>2.36</v>
      </c>
      <c r="L191" s="16" t="n">
        <v>2.36</v>
      </c>
      <c r="M191" s="16" t="n">
        <v>2.36</v>
      </c>
      <c r="N191" s="17">
        <f>SUM(C191:M191)/11</f>
        <v/>
      </c>
    </row>
    <row r="192">
      <c r="A192" s="16" t="inlineStr">
        <is>
          <t>WBG</t>
        </is>
      </c>
      <c r="B192" s="16" t="inlineStr">
        <is>
          <t>West Bank and Gaza</t>
        </is>
      </c>
      <c r="C192" s="16" t="n">
        <v>2.49</v>
      </c>
      <c r="D192" s="16" t="n">
        <v>2.37</v>
      </c>
      <c r="E192" s="16" t="n">
        <v>2.36</v>
      </c>
      <c r="F192" s="16" t="n">
        <v>2.32</v>
      </c>
      <c r="G192" s="16" t="n">
        <v>2.27</v>
      </c>
      <c r="H192" s="16" t="n">
        <v>2.23</v>
      </c>
      <c r="I192" s="16" t="n">
        <v>2.19</v>
      </c>
      <c r="J192" s="16" t="n">
        <v>2.19</v>
      </c>
      <c r="K192" s="16" t="n">
        <v>2.19</v>
      </c>
      <c r="L192" s="16" t="n">
        <v>2.19</v>
      </c>
      <c r="M192" s="16" t="n">
        <v>2.19</v>
      </c>
      <c r="N192" s="17">
        <f>SUM(C192:M192)/11</f>
        <v/>
      </c>
    </row>
    <row r="193">
      <c r="A193" s="16" t="inlineStr">
        <is>
          <t>WSM</t>
        </is>
      </c>
      <c r="B193" s="16" t="inlineStr">
        <is>
          <t>Samoa</t>
        </is>
      </c>
      <c r="C193" s="16" t="n">
        <v>0.51</v>
      </c>
      <c r="D193" s="16" t="n">
        <v>1.01</v>
      </c>
      <c r="E193" s="16" t="n">
        <v>0.5</v>
      </c>
      <c r="F193" s="16" t="n">
        <v>0.5</v>
      </c>
      <c r="G193" s="16" t="n">
        <v>0.99</v>
      </c>
      <c r="H193" s="16" t="n">
        <v>0.49</v>
      </c>
      <c r="I193" s="16" t="n">
        <v>0.49</v>
      </c>
      <c r="J193" s="16" t="n">
        <v>0.49</v>
      </c>
      <c r="K193" s="16" t="n">
        <v>0.49</v>
      </c>
      <c r="L193" s="16" t="n">
        <v>0.49</v>
      </c>
      <c r="M193" s="16" t="n">
        <v>0.49</v>
      </c>
      <c r="N193" s="17">
        <f>SUM(C193:M193)/11</f>
        <v/>
      </c>
    </row>
    <row r="194">
      <c r="A194" s="16" t="inlineStr">
        <is>
          <t>YEM</t>
        </is>
      </c>
      <c r="B194" s="16" t="inlineStr">
        <is>
          <t>Yemen</t>
        </is>
      </c>
      <c r="C194" s="16" t="n">
        <v>2.6</v>
      </c>
      <c r="D194" s="16" t="n">
        <v>2.5</v>
      </c>
      <c r="E194" s="16" t="n">
        <v>2.4</v>
      </c>
      <c r="F194" s="16" t="n">
        <v>2.3</v>
      </c>
      <c r="G194" s="16" t="n">
        <v>2.2</v>
      </c>
      <c r="H194" s="16" t="n">
        <v>2.1</v>
      </c>
      <c r="I194" s="16" t="n">
        <v>2.1</v>
      </c>
      <c r="J194" s="16" t="n">
        <v>2.1</v>
      </c>
      <c r="K194" s="16" t="n">
        <v>2.1</v>
      </c>
      <c r="L194" s="16" t="n">
        <v>2.1</v>
      </c>
      <c r="M194" s="16" t="n">
        <v>2.1</v>
      </c>
      <c r="N194" s="17">
        <f>SUM(C194:M194)/11</f>
        <v/>
      </c>
    </row>
    <row r="195">
      <c r="A195" s="16" t="inlineStr">
        <is>
          <t>ZAF</t>
        </is>
      </c>
      <c r="B195" s="16" t="inlineStr">
        <is>
          <t>South Africa</t>
        </is>
      </c>
      <c r="C195" s="16" t="n">
        <v>1.44</v>
      </c>
      <c r="D195" s="16" t="n">
        <v>1.52</v>
      </c>
      <c r="E195" s="16" t="n">
        <v>1.52</v>
      </c>
      <c r="F195" s="16" t="n">
        <v>1.53</v>
      </c>
      <c r="G195" s="16" t="n">
        <v>1.52</v>
      </c>
      <c r="H195" s="16" t="n">
        <v>1.53</v>
      </c>
      <c r="I195" s="16" t="n">
        <v>1.53</v>
      </c>
      <c r="J195" s="16" t="n">
        <v>1.53</v>
      </c>
      <c r="K195" s="16" t="n">
        <v>1.53</v>
      </c>
      <c r="L195" s="16" t="n">
        <v>1.53</v>
      </c>
      <c r="M195" s="16" t="n">
        <v>1.53</v>
      </c>
      <c r="N195" s="17">
        <f>SUM(C195:M195)/11</f>
        <v/>
      </c>
    </row>
    <row r="196">
      <c r="A196" s="16" t="inlineStr">
        <is>
          <t>ZMB</t>
        </is>
      </c>
      <c r="B196" s="16" t="inlineStr">
        <is>
          <t>Zambia</t>
        </is>
      </c>
      <c r="C196" s="16" t="n">
        <v>3.06</v>
      </c>
      <c r="D196" s="16" t="n">
        <v>3.04</v>
      </c>
      <c r="E196" s="16" t="n">
        <v>3.02</v>
      </c>
      <c r="F196" s="16" t="n">
        <v>2.99</v>
      </c>
      <c r="G196" s="16" t="n">
        <v>2.98</v>
      </c>
      <c r="H196" s="16" t="n">
        <v>2.98</v>
      </c>
      <c r="I196" s="16" t="n">
        <v>2.97</v>
      </c>
      <c r="J196" s="16" t="n">
        <v>2.97</v>
      </c>
      <c r="K196" s="16" t="n">
        <v>2.97</v>
      </c>
      <c r="L196" s="16" t="n">
        <v>2.97</v>
      </c>
      <c r="M196" s="16" t="n">
        <v>2.97</v>
      </c>
      <c r="N196" s="17">
        <f>SUM(C196:M196)/11</f>
        <v/>
      </c>
    </row>
    <row r="197">
      <c r="A197" s="16" t="inlineStr">
        <is>
          <t>ZWE</t>
        </is>
      </c>
      <c r="B197" s="16" t="inlineStr">
        <is>
          <t>Zimbabwe</t>
        </is>
      </c>
      <c r="C197" s="16" t="n">
        <v>1.91</v>
      </c>
      <c r="D197" s="16" t="n">
        <v>1.99</v>
      </c>
      <c r="E197" s="16" t="n">
        <v>2.1</v>
      </c>
      <c r="F197" s="16" t="n">
        <v>2.19</v>
      </c>
      <c r="G197" s="16" t="n">
        <v>1.96</v>
      </c>
      <c r="H197" s="16" t="n">
        <v>1.87</v>
      </c>
      <c r="I197" s="16" t="n">
        <v>1.82</v>
      </c>
      <c r="J197" s="16" t="n">
        <v>1.82</v>
      </c>
      <c r="K197" s="16" t="n">
        <v>1.82</v>
      </c>
      <c r="L197" s="16" t="n">
        <v>1.82</v>
      </c>
      <c r="M197" s="16" t="n">
        <v>1.82</v>
      </c>
      <c r="N197" s="17">
        <f>SUM(C197:M197)/11</f>
        <v/>
      </c>
    </row>
    <row r="198">
      <c r="N198" s="20" t="n"/>
    </row>
    <row r="199">
      <c r="N199" s="20" t="n"/>
    </row>
    <row r="200">
      <c r="N200" s="20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6">
        <f>'P_Density'!A1</f>
        <v/>
      </c>
      <c r="B1" s="16">
        <f>'P_Density'!B1</f>
        <v/>
      </c>
      <c r="C1" s="16">
        <f>'P_Density'!C1</f>
        <v/>
      </c>
      <c r="D1" s="16">
        <f>'P_Density'!D1</f>
        <v/>
      </c>
      <c r="E1" s="16">
        <f>'P_Density'!E1</f>
        <v/>
      </c>
      <c r="F1" s="16">
        <f>'P_Density'!F1</f>
        <v/>
      </c>
      <c r="G1" s="16">
        <f>'P_Density'!G1</f>
        <v/>
      </c>
      <c r="H1" s="16">
        <f>'P_Density'!H1</f>
        <v/>
      </c>
      <c r="I1" s="16">
        <f>'P_Density'!I1</f>
        <v/>
      </c>
      <c r="J1" s="16">
        <f>'P_Density'!J1</f>
        <v/>
      </c>
      <c r="K1" s="16">
        <f>'P_Density'!K1</f>
        <v/>
      </c>
      <c r="L1" s="16">
        <f>'P_Density'!L1</f>
        <v/>
      </c>
    </row>
    <row r="2">
      <c r="A2" s="16">
        <f>'P_Density'!A2</f>
        <v/>
      </c>
      <c r="B2" s="16">
        <f>'P_Density'!B2</f>
        <v/>
      </c>
      <c r="C2" s="16">
        <f>'P_Density'!C2*(POWER(1+(INDEX(P_Growth!$M$2:$M$1611,MATCH(A2, P_Growth!$A$2:$A$1611,0))/100), Settings!$C$9-Settings!$C$8))*(Settings!$C$15/100)*(Settings!$C$16/100)*(Settings!$C$17/100)</f>
        <v/>
      </c>
      <c r="D2" s="16">
        <f>'P_Density'!D2*(POWER(1+(INDEX(P_Growth!$M$2:$M$1611,MATCH(A2, P_Growth!$A$2:$A$1611,0))/100), Settings!$C$9-Settings!$C$8))*(Settings!$C$15/100)*(Settings!$C$16/100)*(Settings!$C$17/100)</f>
        <v/>
      </c>
      <c r="E2" s="16">
        <f>'P_Density'!E2*(POWER(1+(INDEX(P_Growth!$M$2:$M$1611,MATCH(A2, P_Growth!$A$2:$A$1611,0))/100), Settings!$C$9-Settings!$C$8))*(Settings!$C$15/100)*(Settings!$C$16/100)*(Settings!$C$17/100)</f>
        <v/>
      </c>
      <c r="F2" s="16">
        <f>'P_Density'!F2*(POWER(1+(INDEX(P_Growth!$M$2:$M$1611,MATCH(A2, P_Growth!$A$2:$A$1611,0))/100), Settings!$C$9-Settings!$C$8))*(Settings!$C$15/100)*(Settings!$C$16/100)*(Settings!$C$17/100)</f>
        <v/>
      </c>
      <c r="G2" s="16">
        <f>'P_Density'!G2*(POWER(1+(INDEX(P_Growth!$M$2:$M$1611,MATCH(A2, P_Growth!$A$2:$A$1611,0))/100), Settings!$C$9-Settings!$C$8))*(Settings!$C$15/100)*(Settings!$C$16/100)*(Settings!$C$17/100)</f>
        <v/>
      </c>
      <c r="H2" s="16">
        <f>'P_Density'!H2*(POWER(1+(INDEX(P_Growth!$M$2:$M$1611,MATCH(A2, P_Growth!$A$2:$A$1611,0))/100), Settings!$C$9-Settings!$C$8))*(Settings!$C$15/100)*(Settings!$C$16/100)*(Settings!$C$17/100)</f>
        <v/>
      </c>
      <c r="I2" s="16">
        <f>'P_Density'!I2*(POWER(1+(INDEX(P_Growth!$M$2:$M$1611,MATCH(A2, P_Growth!$A$2:$A$1611,0))/100), Settings!$C$9-Settings!$C$8))*(Settings!$C$15/100)*(Settings!$C$16/100)*(Settings!$C$17/100)</f>
        <v/>
      </c>
      <c r="J2" s="16">
        <f>'P_Density'!J2*(POWER(1+(INDEX(P_Growth!$M$2:$M$1611,MATCH(A2, P_Growth!$A$2:$A$1611,0))/100), Settings!$C$9-Settings!$C$8))*(Settings!$C$15/100)*(Settings!$C$16/100)*(Settings!$C$17/100)</f>
        <v/>
      </c>
      <c r="K2" s="16">
        <f>'P_Density'!K2*(POWER(1+(INDEX(P_Growth!$M$2:$M$1611,MATCH(A2, P_Growth!$A$2:$A$1611,0))/100), Settings!$C$9-Settings!$C$8))*(Settings!$C$15/100)*(Settings!$C$16/100)*(Settings!$C$17/100)</f>
        <v/>
      </c>
      <c r="L2" s="16">
        <f>'P_Density'!L2*(POWER(1+(INDEX(P_Growth!$M$2:$M$1611,MATCH(A2, P_Growth!$A$2:$A$1611,0))/100), Settings!$C$9-Settings!$C$8))*(Settings!$C$15/100)*(Settings!$C$16/100)*(Settings!$C$17/100)</f>
        <v/>
      </c>
    </row>
    <row r="3">
      <c r="A3" s="16">
        <f>'P_Density'!A3</f>
        <v/>
      </c>
      <c r="B3" s="16">
        <f>'P_Density'!B3</f>
        <v/>
      </c>
      <c r="C3" s="16">
        <f>'P_Density'!C3*(POWER(1+(INDEX(P_Growth!$M$2:$M$1611,MATCH(A2, P_Growth!$A$2:$A$1611,0))/100), Settings!$C$9-Settings!$C$8))*(Settings!$C$15/100)*(Settings!$C$16/100)*(Settings!$C$17/100)</f>
        <v/>
      </c>
      <c r="D3" s="16">
        <f>'P_Density'!D3*(POWER(1+(INDEX(P_Growth!$M$2:$M$1611,MATCH(A2, P_Growth!$A$2:$A$1611,0))/100), Settings!$C$9-Settings!$C$8))*(Settings!$C$15/100)*(Settings!$C$16/100)*(Settings!$C$17/100)</f>
        <v/>
      </c>
      <c r="E3" s="16">
        <f>'P_Density'!E3*(POWER(1+(INDEX(P_Growth!$M$2:$M$1611,MATCH(A2, P_Growth!$A$2:$A$1611,0))/100), Settings!$C$9-Settings!$C$8))*(Settings!$C$15/100)*(Settings!$C$16/100)*(Settings!$C$17/100)</f>
        <v/>
      </c>
      <c r="F3" s="16">
        <f>'P_Density'!F3*(POWER(1+(INDEX(P_Growth!$M$2:$M$1611,MATCH(A2, P_Growth!$A$2:$A$1611,0))/100), Settings!$C$9-Settings!$C$8))*(Settings!$C$15/100)*(Settings!$C$16/100)*(Settings!$C$17/100)</f>
        <v/>
      </c>
      <c r="G3" s="16">
        <f>'P_Density'!G3*(POWER(1+(INDEX(P_Growth!$M$2:$M$1611,MATCH(A2, P_Growth!$A$2:$A$1611,0))/100), Settings!$C$9-Settings!$C$8))*(Settings!$C$15/100)*(Settings!$C$16/100)*(Settings!$C$17/100)</f>
        <v/>
      </c>
      <c r="H3" s="16">
        <f>'P_Density'!H3*(POWER(1+(INDEX(P_Growth!$M$2:$M$1611,MATCH(A2, P_Growth!$A$2:$A$1611,0))/100), Settings!$C$9-Settings!$C$8))*(Settings!$C$15/100)*(Settings!$C$16/100)*(Settings!$C$17/100)</f>
        <v/>
      </c>
      <c r="I3" s="16">
        <f>'P_Density'!I3*(POWER(1+(INDEX(P_Growth!$M$2:$M$1611,MATCH(A2, P_Growth!$A$2:$A$1611,0))/100), Settings!$C$9-Settings!$C$8))*(Settings!$C$15/100)*(Settings!$C$16/100)*(Settings!$C$17/100)</f>
        <v/>
      </c>
      <c r="J3" s="16">
        <f>'P_Density'!J3*(POWER(1+(INDEX(P_Growth!$M$2:$M$1611,MATCH(A2, P_Growth!$A$2:$A$1611,0))/100), Settings!$C$9-Settings!$C$8))*(Settings!$C$15/100)*(Settings!$C$16/100)*(Settings!$C$17/100)</f>
        <v/>
      </c>
      <c r="K3" s="16">
        <f>'P_Density'!K3*(POWER(1+(INDEX(P_Growth!$M$2:$M$1611,MATCH(A2, P_Growth!$A$2:$A$1611,0))/100), Settings!$C$9-Settings!$C$8))*(Settings!$C$15/100)*(Settings!$C$16/100)*(Settings!$C$17/100)</f>
        <v/>
      </c>
      <c r="L3" s="16">
        <f>'P_Density'!L3*(POWER(1+(INDEX(P_Growth!$M$2:$M$1611,MATCH(A2, P_Growth!$A$2:$A$1611,0))/100), Settings!$C$9-Settings!$C$8))*(Settings!$C$15/100)*(Settings!$C$16/100)*(Settings!$C$17/100)</f>
        <v/>
      </c>
    </row>
    <row r="4">
      <c r="A4" s="16">
        <f>'P_Density'!A4</f>
        <v/>
      </c>
      <c r="B4" s="16">
        <f>'P_Density'!B4</f>
        <v/>
      </c>
      <c r="C4" s="16">
        <f>'P_Density'!C4*(POWER(1+(INDEX(P_Growth!$M$2:$M$1611,MATCH(A2, P_Growth!$A$2:$A$1611,0))/100), Settings!$C$9-Settings!$C$8))*(Settings!$C$15/100)*(Settings!$C$16/100)*(Settings!$C$17/100)</f>
        <v/>
      </c>
      <c r="D4" s="16">
        <f>'P_Density'!D4*(POWER(1+(INDEX(P_Growth!$M$2:$M$1611,MATCH(A2, P_Growth!$A$2:$A$1611,0))/100), Settings!$C$9-Settings!$C$8))*(Settings!$C$15/100)*(Settings!$C$16/100)*(Settings!$C$17/100)</f>
        <v/>
      </c>
      <c r="E4" s="16">
        <f>'P_Density'!E4*(POWER(1+(INDEX(P_Growth!$M$2:$M$1611,MATCH(A2, P_Growth!$A$2:$A$1611,0))/100), Settings!$C$9-Settings!$C$8))*(Settings!$C$15/100)*(Settings!$C$16/100)*(Settings!$C$17/100)</f>
        <v/>
      </c>
      <c r="F4" s="16">
        <f>'P_Density'!F4*(POWER(1+(INDEX(P_Growth!$M$2:$M$1611,MATCH(A2, P_Growth!$A$2:$A$1611,0))/100), Settings!$C$9-Settings!$C$8))*(Settings!$C$15/100)*(Settings!$C$16/100)*(Settings!$C$17/100)</f>
        <v/>
      </c>
      <c r="G4" s="16">
        <f>'P_Density'!G4*(POWER(1+(INDEX(P_Growth!$M$2:$M$1611,MATCH(A2, P_Growth!$A$2:$A$1611,0))/100), Settings!$C$9-Settings!$C$8))*(Settings!$C$15/100)*(Settings!$C$16/100)*(Settings!$C$17/100)</f>
        <v/>
      </c>
      <c r="H4" s="16">
        <f>'P_Density'!H4*(POWER(1+(INDEX(P_Growth!$M$2:$M$1611,MATCH(A2, P_Growth!$A$2:$A$1611,0))/100), Settings!$C$9-Settings!$C$8))*(Settings!$C$15/100)*(Settings!$C$16/100)*(Settings!$C$17/100)</f>
        <v/>
      </c>
      <c r="I4" s="16">
        <f>'P_Density'!I4*(POWER(1+(INDEX(P_Growth!$M$2:$M$1611,MATCH(A2, P_Growth!$A$2:$A$1611,0))/100), Settings!$C$9-Settings!$C$8))*(Settings!$C$15/100)*(Settings!$C$16/100)*(Settings!$C$17/100)</f>
        <v/>
      </c>
      <c r="J4" s="16">
        <f>'P_Density'!J4*(POWER(1+(INDEX(P_Growth!$M$2:$M$1611,MATCH(A2, P_Growth!$A$2:$A$1611,0))/100), Settings!$C$9-Settings!$C$8))*(Settings!$C$15/100)*(Settings!$C$16/100)*(Settings!$C$17/100)</f>
        <v/>
      </c>
      <c r="K4" s="16">
        <f>'P_Density'!K4*(POWER(1+(INDEX(P_Growth!$M$2:$M$1611,MATCH(A2, P_Growth!$A$2:$A$1611,0))/100), Settings!$C$9-Settings!$C$8))*(Settings!$C$15/100)*(Settings!$C$16/100)*(Settings!$C$17/100)</f>
        <v/>
      </c>
      <c r="L4" s="16">
        <f>'P_Density'!L4*(POWER(1+(INDEX(P_Growth!$M$2:$M$1611,MATCH(A2, P_Growth!$A$2:$A$1611,0))/100), Settings!$C$9-Settings!$C$8))*(Settings!$C$15/100)*(Settings!$C$16/100)*(Settings!$C$17/100)</f>
        <v/>
      </c>
    </row>
    <row r="5">
      <c r="A5" s="16">
        <f>'P_Density'!A5</f>
        <v/>
      </c>
      <c r="B5" s="16">
        <f>'P_Density'!B5</f>
        <v/>
      </c>
      <c r="C5" s="16">
        <f>'P_Density'!C5*(POWER(1+(INDEX(P_Growth!$M$2:$M$1611,MATCH(A2, P_Growth!$A$2:$A$1611,0))/100), Settings!$C$9-Settings!$C$8))*(Settings!$C$15/100)*(Settings!$C$16/100)*(Settings!$C$17/100)</f>
        <v/>
      </c>
      <c r="D5" s="16">
        <f>'P_Density'!D5*(POWER(1+(INDEX(P_Growth!$M$2:$M$1611,MATCH(A2, P_Growth!$A$2:$A$1611,0))/100), Settings!$C$9-Settings!$C$8))*(Settings!$C$15/100)*(Settings!$C$16/100)*(Settings!$C$17/100)</f>
        <v/>
      </c>
      <c r="E5" s="16">
        <f>'P_Density'!E5*(POWER(1+(INDEX(P_Growth!$M$2:$M$1611,MATCH(A2, P_Growth!$A$2:$A$1611,0))/100), Settings!$C$9-Settings!$C$8))*(Settings!$C$15/100)*(Settings!$C$16/100)*(Settings!$C$17/100)</f>
        <v/>
      </c>
      <c r="F5" s="16">
        <f>'P_Density'!F5*(POWER(1+(INDEX(P_Growth!$M$2:$M$1611,MATCH(A2, P_Growth!$A$2:$A$1611,0))/100), Settings!$C$9-Settings!$C$8))*(Settings!$C$15/100)*(Settings!$C$16/100)*(Settings!$C$17/100)</f>
        <v/>
      </c>
      <c r="G5" s="16">
        <f>'P_Density'!G5*(POWER(1+(INDEX(P_Growth!$M$2:$M$1611,MATCH(A2, P_Growth!$A$2:$A$1611,0))/100), Settings!$C$9-Settings!$C$8))*(Settings!$C$15/100)*(Settings!$C$16/100)*(Settings!$C$17/100)</f>
        <v/>
      </c>
      <c r="H5" s="16">
        <f>'P_Density'!H5*(POWER(1+(INDEX(P_Growth!$M$2:$M$1611,MATCH(A2, P_Growth!$A$2:$A$1611,0))/100), Settings!$C$9-Settings!$C$8))*(Settings!$C$15/100)*(Settings!$C$16/100)*(Settings!$C$17/100)</f>
        <v/>
      </c>
      <c r="I5" s="16">
        <f>'P_Density'!I5*(POWER(1+(INDEX(P_Growth!$M$2:$M$1611,MATCH(A2, P_Growth!$A$2:$A$1611,0))/100), Settings!$C$9-Settings!$C$8))*(Settings!$C$15/100)*(Settings!$C$16/100)*(Settings!$C$17/100)</f>
        <v/>
      </c>
      <c r="J5" s="16">
        <f>'P_Density'!J5*(POWER(1+(INDEX(P_Growth!$M$2:$M$1611,MATCH(A2, P_Growth!$A$2:$A$1611,0))/100), Settings!$C$9-Settings!$C$8))*(Settings!$C$15/100)*(Settings!$C$16/100)*(Settings!$C$17/100)</f>
        <v/>
      </c>
      <c r="K5" s="16">
        <f>'P_Density'!K5*(POWER(1+(INDEX(P_Growth!$M$2:$M$1611,MATCH(A2, P_Growth!$A$2:$A$1611,0))/100), Settings!$C$9-Settings!$C$8))*(Settings!$C$15/100)*(Settings!$C$16/100)*(Settings!$C$17/100)</f>
        <v/>
      </c>
      <c r="L5" s="16">
        <f>'P_Density'!L5*(POWER(1+(INDEX(P_Growth!$M$2:$M$1611,MATCH(A2, P_Growth!$A$2:$A$1611,0))/100), Settings!$C$9-Settings!$C$8))*(Settings!$C$15/100)*(Settings!$C$16/100)*(Settings!$C$17/100)</f>
        <v/>
      </c>
    </row>
    <row r="6">
      <c r="A6" s="16">
        <f>'P_Density'!A6</f>
        <v/>
      </c>
      <c r="B6" s="16">
        <f>'P_Density'!B6</f>
        <v/>
      </c>
      <c r="C6" s="16">
        <f>'P_Density'!C6*(POWER(1+(INDEX(P_Growth!$M$2:$M$1611,MATCH(A2, P_Growth!$A$2:$A$1611,0))/100), Settings!$C$9-Settings!$C$8))*(Settings!$C$15/100)*(Settings!$C$16/100)*(Settings!$C$17/100)</f>
        <v/>
      </c>
      <c r="D6" s="16">
        <f>'P_Density'!D6*(POWER(1+(INDEX(P_Growth!$M$2:$M$1611,MATCH(A2, P_Growth!$A$2:$A$1611,0))/100), Settings!$C$9-Settings!$C$8))*(Settings!$C$15/100)*(Settings!$C$16/100)*(Settings!$C$17/100)</f>
        <v/>
      </c>
      <c r="E6" s="16">
        <f>'P_Density'!E6*(POWER(1+(INDEX(P_Growth!$M$2:$M$1611,MATCH(A2, P_Growth!$A$2:$A$1611,0))/100), Settings!$C$9-Settings!$C$8))*(Settings!$C$15/100)*(Settings!$C$16/100)*(Settings!$C$17/100)</f>
        <v/>
      </c>
      <c r="F6" s="16">
        <f>'P_Density'!F6*(POWER(1+(INDEX(P_Growth!$M$2:$M$1611,MATCH(A2, P_Growth!$A$2:$A$1611,0))/100), Settings!$C$9-Settings!$C$8))*(Settings!$C$15/100)*(Settings!$C$16/100)*(Settings!$C$17/100)</f>
        <v/>
      </c>
      <c r="G6" s="16">
        <f>'P_Density'!G6*(POWER(1+(INDEX(P_Growth!$M$2:$M$1611,MATCH(A2, P_Growth!$A$2:$A$1611,0))/100), Settings!$C$9-Settings!$C$8))*(Settings!$C$15/100)*(Settings!$C$16/100)*(Settings!$C$17/100)</f>
        <v/>
      </c>
      <c r="H6" s="16">
        <f>'P_Density'!H6*(POWER(1+(INDEX(P_Growth!$M$2:$M$1611,MATCH(A2, P_Growth!$A$2:$A$1611,0))/100), Settings!$C$9-Settings!$C$8))*(Settings!$C$15/100)*(Settings!$C$16/100)*(Settings!$C$17/100)</f>
        <v/>
      </c>
      <c r="I6" s="16">
        <f>'P_Density'!I6*(POWER(1+(INDEX(P_Growth!$M$2:$M$1611,MATCH(A2, P_Growth!$A$2:$A$1611,0))/100), Settings!$C$9-Settings!$C$8))*(Settings!$C$15/100)*(Settings!$C$16/100)*(Settings!$C$17/100)</f>
        <v/>
      </c>
      <c r="J6" s="16">
        <f>'P_Density'!J6*(POWER(1+(INDEX(P_Growth!$M$2:$M$1611,MATCH(A2, P_Growth!$A$2:$A$1611,0))/100), Settings!$C$9-Settings!$C$8))*(Settings!$C$15/100)*(Settings!$C$16/100)*(Settings!$C$17/100)</f>
        <v/>
      </c>
      <c r="K6" s="16">
        <f>'P_Density'!K6*(POWER(1+(INDEX(P_Growth!$M$2:$M$1611,MATCH(A2, P_Growth!$A$2:$A$1611,0))/100), Settings!$C$9-Settings!$C$8))*(Settings!$C$15/100)*(Settings!$C$16/100)*(Settings!$C$17/100)</f>
        <v/>
      </c>
      <c r="L6" s="16">
        <f>'P_Density'!L6*(POWER(1+(INDEX(P_Growth!$M$2:$M$1611,MATCH(A2, P_Growth!$A$2:$A$1611,0))/100), Settings!$C$9-Settings!$C$8))*(Settings!$C$15/100)*(Settings!$C$16/100)*(Settings!$C$17/100)</f>
        <v/>
      </c>
    </row>
    <row r="7">
      <c r="A7" s="16">
        <f>'P_Density'!A7</f>
        <v/>
      </c>
      <c r="B7" s="16">
        <f>'P_Density'!B7</f>
        <v/>
      </c>
      <c r="C7" s="16">
        <f>'P_Density'!C7*(POWER(1+(INDEX(P_Growth!$M$2:$M$1611,MATCH(A2, P_Growth!$A$2:$A$1611,0))/100), Settings!$C$9-Settings!$C$8))*(Settings!$C$15/100)*(Settings!$C$16/100)*(Settings!$C$17/100)</f>
        <v/>
      </c>
      <c r="D7" s="16">
        <f>'P_Density'!D7*(POWER(1+(INDEX(P_Growth!$M$2:$M$1611,MATCH(A2, P_Growth!$A$2:$A$1611,0))/100), Settings!$C$9-Settings!$C$8))*(Settings!$C$15/100)*(Settings!$C$16/100)*(Settings!$C$17/100)</f>
        <v/>
      </c>
      <c r="E7" s="16">
        <f>'P_Density'!E7*(POWER(1+(INDEX(P_Growth!$M$2:$M$1611,MATCH(A2, P_Growth!$A$2:$A$1611,0))/100), Settings!$C$9-Settings!$C$8))*(Settings!$C$15/100)*(Settings!$C$16/100)*(Settings!$C$17/100)</f>
        <v/>
      </c>
      <c r="F7" s="16">
        <f>'P_Density'!F7*(POWER(1+(INDEX(P_Growth!$M$2:$M$1611,MATCH(A2, P_Growth!$A$2:$A$1611,0))/100), Settings!$C$9-Settings!$C$8))*(Settings!$C$15/100)*(Settings!$C$16/100)*(Settings!$C$17/100)</f>
        <v/>
      </c>
      <c r="G7" s="16">
        <f>'P_Density'!G7*(POWER(1+(INDEX(P_Growth!$M$2:$M$1611,MATCH(A2, P_Growth!$A$2:$A$1611,0))/100), Settings!$C$9-Settings!$C$8))*(Settings!$C$15/100)*(Settings!$C$16/100)*(Settings!$C$17/100)</f>
        <v/>
      </c>
      <c r="H7" s="16">
        <f>'P_Density'!H7*(POWER(1+(INDEX(P_Growth!$M$2:$M$1611,MATCH(A2, P_Growth!$A$2:$A$1611,0))/100), Settings!$C$9-Settings!$C$8))*(Settings!$C$15/100)*(Settings!$C$16/100)*(Settings!$C$17/100)</f>
        <v/>
      </c>
      <c r="I7" s="16">
        <f>'P_Density'!I7*(POWER(1+(INDEX(P_Growth!$M$2:$M$1611,MATCH(A2, P_Growth!$A$2:$A$1611,0))/100), Settings!$C$9-Settings!$C$8))*(Settings!$C$15/100)*(Settings!$C$16/100)*(Settings!$C$17/100)</f>
        <v/>
      </c>
      <c r="J7" s="16">
        <f>'P_Density'!J7*(POWER(1+(INDEX(P_Growth!$M$2:$M$1611,MATCH(A2, P_Growth!$A$2:$A$1611,0))/100), Settings!$C$9-Settings!$C$8))*(Settings!$C$15/100)*(Settings!$C$16/100)*(Settings!$C$17/100)</f>
        <v/>
      </c>
      <c r="K7" s="16">
        <f>'P_Density'!K7*(POWER(1+(INDEX(P_Growth!$M$2:$M$1611,MATCH(A2, P_Growth!$A$2:$A$1611,0))/100), Settings!$C$9-Settings!$C$8))*(Settings!$C$15/100)*(Settings!$C$16/100)*(Settings!$C$17/100)</f>
        <v/>
      </c>
      <c r="L7" s="16">
        <f>'P_Density'!L7*(POWER(1+(INDEX(P_Growth!$M$2:$M$1611,MATCH(A2, P_Growth!$A$2:$A$1611,0))/100), Settings!$C$9-Settings!$C$8))*(Settings!$C$15/100)*(Settings!$C$16/100)*(Settings!$C$17/100)</f>
        <v/>
      </c>
    </row>
    <row r="8">
      <c r="A8" s="16">
        <f>'P_Density'!A8</f>
        <v/>
      </c>
      <c r="B8" s="16">
        <f>'P_Density'!B8</f>
        <v/>
      </c>
      <c r="C8" s="16">
        <f>'P_Density'!C8*(POWER(1+(INDEX(P_Growth!$M$2:$M$1611,MATCH(A2, P_Growth!$A$2:$A$1611,0))/100), Settings!$C$9-Settings!$C$8))*(Settings!$C$15/100)*(Settings!$C$16/100)*(Settings!$C$17/100)</f>
        <v/>
      </c>
      <c r="D8" s="16">
        <f>'P_Density'!D8*(POWER(1+(INDEX(P_Growth!$M$2:$M$1611,MATCH(A2, P_Growth!$A$2:$A$1611,0))/100), Settings!$C$9-Settings!$C$8))*(Settings!$C$15/100)*(Settings!$C$16/100)*(Settings!$C$17/100)</f>
        <v/>
      </c>
      <c r="E8" s="16">
        <f>'P_Density'!E8*(POWER(1+(INDEX(P_Growth!$M$2:$M$1611,MATCH(A2, P_Growth!$A$2:$A$1611,0))/100), Settings!$C$9-Settings!$C$8))*(Settings!$C$15/100)*(Settings!$C$16/100)*(Settings!$C$17/100)</f>
        <v/>
      </c>
      <c r="F8" s="16">
        <f>'P_Density'!F8*(POWER(1+(INDEX(P_Growth!$M$2:$M$1611,MATCH(A2, P_Growth!$A$2:$A$1611,0))/100), Settings!$C$9-Settings!$C$8))*(Settings!$C$15/100)*(Settings!$C$16/100)*(Settings!$C$17/100)</f>
        <v/>
      </c>
      <c r="G8" s="16">
        <f>'P_Density'!G8*(POWER(1+(INDEX(P_Growth!$M$2:$M$1611,MATCH(A2, P_Growth!$A$2:$A$1611,0))/100), Settings!$C$9-Settings!$C$8))*(Settings!$C$15/100)*(Settings!$C$16/100)*(Settings!$C$17/100)</f>
        <v/>
      </c>
      <c r="H8" s="16">
        <f>'P_Density'!H8*(POWER(1+(INDEX(P_Growth!$M$2:$M$1611,MATCH(A2, P_Growth!$A$2:$A$1611,0))/100), Settings!$C$9-Settings!$C$8))*(Settings!$C$15/100)*(Settings!$C$16/100)*(Settings!$C$17/100)</f>
        <v/>
      </c>
      <c r="I8" s="16">
        <f>'P_Density'!I8*(POWER(1+(INDEX(P_Growth!$M$2:$M$1611,MATCH(A2, P_Growth!$A$2:$A$1611,0))/100), Settings!$C$9-Settings!$C$8))*(Settings!$C$15/100)*(Settings!$C$16/100)*(Settings!$C$17/100)</f>
        <v/>
      </c>
      <c r="J8" s="16">
        <f>'P_Density'!J8*(POWER(1+(INDEX(P_Growth!$M$2:$M$1611,MATCH(A2, P_Growth!$A$2:$A$1611,0))/100), Settings!$C$9-Settings!$C$8))*(Settings!$C$15/100)*(Settings!$C$16/100)*(Settings!$C$17/100)</f>
        <v/>
      </c>
      <c r="K8" s="16">
        <f>'P_Density'!K8*(POWER(1+(INDEX(P_Growth!$M$2:$M$1611,MATCH(A2, P_Growth!$A$2:$A$1611,0))/100), Settings!$C$9-Settings!$C$8))*(Settings!$C$15/100)*(Settings!$C$16/100)*(Settings!$C$17/100)</f>
        <v/>
      </c>
      <c r="L8" s="16">
        <f>'P_Density'!L8*(POWER(1+(INDEX(P_Growth!$M$2:$M$1611,MATCH(A2, P_Growth!$A$2:$A$1611,0))/100), Settings!$C$9-Settings!$C$8))*(Settings!$C$15/100)*(Settings!$C$16/100)*(Settings!$C$17/100)</f>
        <v/>
      </c>
    </row>
    <row r="9">
      <c r="A9" s="16">
        <f>'P_Density'!A9</f>
        <v/>
      </c>
      <c r="B9" s="16">
        <f>'P_Density'!B9</f>
        <v/>
      </c>
      <c r="C9" s="16">
        <f>'P_Density'!C9*(POWER(1+(INDEX(P_Growth!$M$2:$M$1611,MATCH(A2, P_Growth!$A$2:$A$1611,0))/100), Settings!$C$9-Settings!$C$8))*(Settings!$C$15/100)*(Settings!$C$16/100)*(Settings!$C$17/100)</f>
        <v/>
      </c>
      <c r="D9" s="16">
        <f>'P_Density'!D9*(POWER(1+(INDEX(P_Growth!$M$2:$M$1611,MATCH(A2, P_Growth!$A$2:$A$1611,0))/100), Settings!$C$9-Settings!$C$8))*(Settings!$C$15/100)*(Settings!$C$16/100)*(Settings!$C$17/100)</f>
        <v/>
      </c>
      <c r="E9" s="16">
        <f>'P_Density'!E9*(POWER(1+(INDEX(P_Growth!$M$2:$M$1611,MATCH(A2, P_Growth!$A$2:$A$1611,0))/100), Settings!$C$9-Settings!$C$8))*(Settings!$C$15/100)*(Settings!$C$16/100)*(Settings!$C$17/100)</f>
        <v/>
      </c>
      <c r="F9" s="16">
        <f>'P_Density'!F9*(POWER(1+(INDEX(P_Growth!$M$2:$M$1611,MATCH(A2, P_Growth!$A$2:$A$1611,0))/100), Settings!$C$9-Settings!$C$8))*(Settings!$C$15/100)*(Settings!$C$16/100)*(Settings!$C$17/100)</f>
        <v/>
      </c>
      <c r="G9" s="16">
        <f>'P_Density'!G9*(POWER(1+(INDEX(P_Growth!$M$2:$M$1611,MATCH(A2, P_Growth!$A$2:$A$1611,0))/100), Settings!$C$9-Settings!$C$8))*(Settings!$C$15/100)*(Settings!$C$16/100)*(Settings!$C$17/100)</f>
        <v/>
      </c>
      <c r="H9" s="16">
        <f>'P_Density'!H9*(POWER(1+(INDEX(P_Growth!$M$2:$M$1611,MATCH(A2, P_Growth!$A$2:$A$1611,0))/100), Settings!$C$9-Settings!$C$8))*(Settings!$C$15/100)*(Settings!$C$16/100)*(Settings!$C$17/100)</f>
        <v/>
      </c>
      <c r="I9" s="16">
        <f>'P_Density'!I9*(POWER(1+(INDEX(P_Growth!$M$2:$M$1611,MATCH(A2, P_Growth!$A$2:$A$1611,0))/100), Settings!$C$9-Settings!$C$8))*(Settings!$C$15/100)*(Settings!$C$16/100)*(Settings!$C$17/100)</f>
        <v/>
      </c>
      <c r="J9" s="16">
        <f>'P_Density'!J9*(POWER(1+(INDEX(P_Growth!$M$2:$M$1611,MATCH(A2, P_Growth!$A$2:$A$1611,0))/100), Settings!$C$9-Settings!$C$8))*(Settings!$C$15/100)*(Settings!$C$16/100)*(Settings!$C$17/100)</f>
        <v/>
      </c>
      <c r="K9" s="16">
        <f>'P_Density'!K9*(POWER(1+(INDEX(P_Growth!$M$2:$M$1611,MATCH(A2, P_Growth!$A$2:$A$1611,0))/100), Settings!$C$9-Settings!$C$8))*(Settings!$C$15/100)*(Settings!$C$16/100)*(Settings!$C$17/100)</f>
        <v/>
      </c>
      <c r="L9" s="16">
        <f>'P_Density'!L9*(POWER(1+(INDEX(P_Growth!$M$2:$M$1611,MATCH(A2, P_Growth!$A$2:$A$1611,0))/100), Settings!$C$9-Settings!$C$8))*(Settings!$C$15/100)*(Settings!$C$16/100)*(Settings!$C$17/100)</f>
        <v/>
      </c>
    </row>
    <row r="10">
      <c r="A10" s="16">
        <f>'P_Density'!A10</f>
        <v/>
      </c>
      <c r="B10" s="16">
        <f>'P_Density'!B10</f>
        <v/>
      </c>
      <c r="C10" s="16">
        <f>'P_Density'!C10*(POWER(1+(INDEX(P_Growth!$M$2:$M$1611,MATCH(A2, P_Growth!$A$2:$A$1611,0))/100), Settings!$C$9-Settings!$C$8))*(Settings!$C$15/100)*(Settings!$C$16/100)*(Settings!$C$17/100)</f>
        <v/>
      </c>
      <c r="D10" s="16">
        <f>'P_Density'!D10*(POWER(1+(INDEX(P_Growth!$M$2:$M$1611,MATCH(A2, P_Growth!$A$2:$A$1611,0))/100), Settings!$C$9-Settings!$C$8))*(Settings!$C$15/100)*(Settings!$C$16/100)*(Settings!$C$17/100)</f>
        <v/>
      </c>
      <c r="E10" s="16">
        <f>'P_Density'!E10*(POWER(1+(INDEX(P_Growth!$M$2:$M$1611,MATCH(A2, P_Growth!$A$2:$A$1611,0))/100), Settings!$C$9-Settings!$C$8))*(Settings!$C$15/100)*(Settings!$C$16/100)*(Settings!$C$17/100)</f>
        <v/>
      </c>
      <c r="F10" s="16">
        <f>'P_Density'!F10*(POWER(1+(INDEX(P_Growth!$M$2:$M$1611,MATCH(A2, P_Growth!$A$2:$A$1611,0))/100), Settings!$C$9-Settings!$C$8))*(Settings!$C$15/100)*(Settings!$C$16/100)*(Settings!$C$17/100)</f>
        <v/>
      </c>
      <c r="G10" s="16">
        <f>'P_Density'!G10*(POWER(1+(INDEX(P_Growth!$M$2:$M$1611,MATCH(A2, P_Growth!$A$2:$A$1611,0))/100), Settings!$C$9-Settings!$C$8))*(Settings!$C$15/100)*(Settings!$C$16/100)*(Settings!$C$17/100)</f>
        <v/>
      </c>
      <c r="H10" s="16">
        <f>'P_Density'!H10*(POWER(1+(INDEX(P_Growth!$M$2:$M$1611,MATCH(A2, P_Growth!$A$2:$A$1611,0))/100), Settings!$C$9-Settings!$C$8))*(Settings!$C$15/100)*(Settings!$C$16/100)*(Settings!$C$17/100)</f>
        <v/>
      </c>
      <c r="I10" s="16">
        <f>'P_Density'!I10*(POWER(1+(INDEX(P_Growth!$M$2:$M$1611,MATCH(A2, P_Growth!$A$2:$A$1611,0))/100), Settings!$C$9-Settings!$C$8))*(Settings!$C$15/100)*(Settings!$C$16/100)*(Settings!$C$17/100)</f>
        <v/>
      </c>
      <c r="J10" s="16">
        <f>'P_Density'!J10*(POWER(1+(INDEX(P_Growth!$M$2:$M$1611,MATCH(A2, P_Growth!$A$2:$A$1611,0))/100), Settings!$C$9-Settings!$C$8))*(Settings!$C$15/100)*(Settings!$C$16/100)*(Settings!$C$17/100)</f>
        <v/>
      </c>
      <c r="K10" s="16">
        <f>'P_Density'!K10*(POWER(1+(INDEX(P_Growth!$M$2:$M$1611,MATCH(A2, P_Growth!$A$2:$A$1611,0))/100), Settings!$C$9-Settings!$C$8))*(Settings!$C$15/100)*(Settings!$C$16/100)*(Settings!$C$17/100)</f>
        <v/>
      </c>
      <c r="L10" s="16">
        <f>'P_Density'!L10*(POWER(1+(INDEX(P_Growth!$M$2:$M$1611,MATCH(A2, P_Growth!$A$2:$A$1611,0))/100), Settings!$C$9-Settings!$C$8))*(Settings!$C$15/100)*(Settings!$C$16/100)*(Settings!$C$17/100)</f>
        <v/>
      </c>
    </row>
    <row r="11">
      <c r="A11" s="16">
        <f>'P_Density'!A11</f>
        <v/>
      </c>
      <c r="B11" s="16">
        <f>'P_Density'!B11</f>
        <v/>
      </c>
      <c r="C11" s="16">
        <f>'P_Density'!C11*(POWER(1+(INDEX(P_Growth!$M$2:$M$1611,MATCH(A2, P_Growth!$A$2:$A$1611,0))/100), Settings!$C$9-Settings!$C$8))*(Settings!$C$15/100)*(Settings!$C$16/100)*(Settings!$C$17/100)</f>
        <v/>
      </c>
      <c r="D11" s="16">
        <f>'P_Density'!D11*(POWER(1+(INDEX(P_Growth!$M$2:$M$1611,MATCH(A2, P_Growth!$A$2:$A$1611,0))/100), Settings!$C$9-Settings!$C$8))*(Settings!$C$15/100)*(Settings!$C$16/100)*(Settings!$C$17/100)</f>
        <v/>
      </c>
      <c r="E11" s="16">
        <f>'P_Density'!E11*(POWER(1+(INDEX(P_Growth!$M$2:$M$1611,MATCH(A2, P_Growth!$A$2:$A$1611,0))/100), Settings!$C$9-Settings!$C$8))*(Settings!$C$15/100)*(Settings!$C$16/100)*(Settings!$C$17/100)</f>
        <v/>
      </c>
      <c r="F11" s="16">
        <f>'P_Density'!F11*(POWER(1+(INDEX(P_Growth!$M$2:$M$1611,MATCH(A2, P_Growth!$A$2:$A$1611,0))/100), Settings!$C$9-Settings!$C$8))*(Settings!$C$15/100)*(Settings!$C$16/100)*(Settings!$C$17/100)</f>
        <v/>
      </c>
      <c r="G11" s="16">
        <f>'P_Density'!G11*(POWER(1+(INDEX(P_Growth!$M$2:$M$1611,MATCH(A2, P_Growth!$A$2:$A$1611,0))/100), Settings!$C$9-Settings!$C$8))*(Settings!$C$15/100)*(Settings!$C$16/100)*(Settings!$C$17/100)</f>
        <v/>
      </c>
      <c r="H11" s="16">
        <f>'P_Density'!H11*(POWER(1+(INDEX(P_Growth!$M$2:$M$1611,MATCH(A2, P_Growth!$A$2:$A$1611,0))/100), Settings!$C$9-Settings!$C$8))*(Settings!$C$15/100)*(Settings!$C$16/100)*(Settings!$C$17/100)</f>
        <v/>
      </c>
      <c r="I11" s="16">
        <f>'P_Density'!I11*(POWER(1+(INDEX(P_Growth!$M$2:$M$1611,MATCH(A2, P_Growth!$A$2:$A$1611,0))/100), Settings!$C$9-Settings!$C$8))*(Settings!$C$15/100)*(Settings!$C$16/100)*(Settings!$C$17/100)</f>
        <v/>
      </c>
      <c r="J11" s="16">
        <f>'P_Density'!J11*(POWER(1+(INDEX(P_Growth!$M$2:$M$1611,MATCH(A2, P_Growth!$A$2:$A$1611,0))/100), Settings!$C$9-Settings!$C$8))*(Settings!$C$15/100)*(Settings!$C$16/100)*(Settings!$C$17/100)</f>
        <v/>
      </c>
      <c r="K11" s="16">
        <f>'P_Density'!K11*(POWER(1+(INDEX(P_Growth!$M$2:$M$1611,MATCH(A2, P_Growth!$A$2:$A$1611,0))/100), Settings!$C$9-Settings!$C$8))*(Settings!$C$15/100)*(Settings!$C$16/100)*(Settings!$C$17/100)</f>
        <v/>
      </c>
      <c r="L11" s="16">
        <f>'P_Density'!L11*(POWER(1+(INDEX(P_Growth!$M$2:$M$1611,MATCH(A2, P_Growth!$A$2:$A$1611,0))/100), Settings!$C$9-Settings!$C$8))*(Settings!$C$15/100)*(Settings!$C$16/100)*(Settings!$C$17/100)</f>
        <v/>
      </c>
    </row>
    <row r="12">
      <c r="A12" s="16">
        <f>'P_Density'!A12</f>
        <v/>
      </c>
      <c r="B12" s="16">
        <f>'P_Density'!B12</f>
        <v/>
      </c>
      <c r="C12" s="16">
        <f>'P_Density'!C12*(POWER(1+(INDEX(P_Growth!$M$2:$M$1611,MATCH(A2, P_Growth!$A$2:$A$1611,0))/100), Settings!$C$9-Settings!$C$8))*(Settings!$C$15/100)*(Settings!$C$16/100)*(Settings!$C$17/100)</f>
        <v/>
      </c>
      <c r="D12" s="16">
        <f>'P_Density'!D12*(POWER(1+(INDEX(P_Growth!$M$2:$M$1611,MATCH(A2, P_Growth!$A$2:$A$1611,0))/100), Settings!$C$9-Settings!$C$8))*(Settings!$C$15/100)*(Settings!$C$16/100)*(Settings!$C$17/100)</f>
        <v/>
      </c>
      <c r="E12" s="16">
        <f>'P_Density'!E12*(POWER(1+(INDEX(P_Growth!$M$2:$M$1611,MATCH(A2, P_Growth!$A$2:$A$1611,0))/100), Settings!$C$9-Settings!$C$8))*(Settings!$C$15/100)*(Settings!$C$16/100)*(Settings!$C$17/100)</f>
        <v/>
      </c>
      <c r="F12" s="16">
        <f>'P_Density'!F12*(POWER(1+(INDEX(P_Growth!$M$2:$M$1611,MATCH(A2, P_Growth!$A$2:$A$1611,0))/100), Settings!$C$9-Settings!$C$8))*(Settings!$C$15/100)*(Settings!$C$16/100)*(Settings!$C$17/100)</f>
        <v/>
      </c>
      <c r="G12" s="16">
        <f>'P_Density'!G12*(POWER(1+(INDEX(P_Growth!$M$2:$M$1611,MATCH(A2, P_Growth!$A$2:$A$1611,0))/100), Settings!$C$9-Settings!$C$8))*(Settings!$C$15/100)*(Settings!$C$16/100)*(Settings!$C$17/100)</f>
        <v/>
      </c>
      <c r="H12" s="16">
        <f>'P_Density'!H12*(POWER(1+(INDEX(P_Growth!$M$2:$M$1611,MATCH(A2, P_Growth!$A$2:$A$1611,0))/100), Settings!$C$9-Settings!$C$8))*(Settings!$C$15/100)*(Settings!$C$16/100)*(Settings!$C$17/100)</f>
        <v/>
      </c>
      <c r="I12" s="16">
        <f>'P_Density'!I12*(POWER(1+(INDEX(P_Growth!$M$2:$M$1611,MATCH(A2, P_Growth!$A$2:$A$1611,0))/100), Settings!$C$9-Settings!$C$8))*(Settings!$C$15/100)*(Settings!$C$16/100)*(Settings!$C$17/100)</f>
        <v/>
      </c>
      <c r="J12" s="16">
        <f>'P_Density'!J12*(POWER(1+(INDEX(P_Growth!$M$2:$M$1611,MATCH(A2, P_Growth!$A$2:$A$1611,0))/100), Settings!$C$9-Settings!$C$8))*(Settings!$C$15/100)*(Settings!$C$16/100)*(Settings!$C$17/100)</f>
        <v/>
      </c>
      <c r="K12" s="16">
        <f>'P_Density'!K12*(POWER(1+(INDEX(P_Growth!$M$2:$M$1611,MATCH(A2, P_Growth!$A$2:$A$1611,0))/100), Settings!$C$9-Settings!$C$8))*(Settings!$C$15/100)*(Settings!$C$16/100)*(Settings!$C$17/100)</f>
        <v/>
      </c>
      <c r="L12" s="16">
        <f>'P_Density'!L12*(POWER(1+(INDEX(P_Growth!$M$2:$M$1611,MATCH(A2, P_Growth!$A$2:$A$1611,0))/100), Settings!$C$9-Settings!$C$8))*(Settings!$C$15/100)*(Settings!$C$16/100)*(Settings!$C$17/100)</f>
        <v/>
      </c>
    </row>
    <row r="13">
      <c r="A13" s="16">
        <f>'P_Density'!A13</f>
        <v/>
      </c>
      <c r="B13" s="16">
        <f>'P_Density'!B13</f>
        <v/>
      </c>
      <c r="C13" s="16">
        <f>'P_Density'!C13*(POWER(1+(INDEX(P_Growth!$M$2:$M$1611,MATCH(A2, P_Growth!$A$2:$A$1611,0))/100), Settings!$C$9-Settings!$C$8))*(Settings!$C$15/100)*(Settings!$C$16/100)*(Settings!$C$17/100)</f>
        <v/>
      </c>
      <c r="D13" s="16">
        <f>'P_Density'!D13*(POWER(1+(INDEX(P_Growth!$M$2:$M$1611,MATCH(A2, P_Growth!$A$2:$A$1611,0))/100), Settings!$C$9-Settings!$C$8))*(Settings!$C$15/100)*(Settings!$C$16/100)*(Settings!$C$17/100)</f>
        <v/>
      </c>
      <c r="E13" s="16">
        <f>'P_Density'!E13*(POWER(1+(INDEX(P_Growth!$M$2:$M$1611,MATCH(A2, P_Growth!$A$2:$A$1611,0))/100), Settings!$C$9-Settings!$C$8))*(Settings!$C$15/100)*(Settings!$C$16/100)*(Settings!$C$17/100)</f>
        <v/>
      </c>
      <c r="F13" s="16">
        <f>'P_Density'!F13*(POWER(1+(INDEX(P_Growth!$M$2:$M$1611,MATCH(A2, P_Growth!$A$2:$A$1611,0))/100), Settings!$C$9-Settings!$C$8))*(Settings!$C$15/100)*(Settings!$C$16/100)*(Settings!$C$17/100)</f>
        <v/>
      </c>
      <c r="G13" s="16">
        <f>'P_Density'!G13*(POWER(1+(INDEX(P_Growth!$M$2:$M$1611,MATCH(A2, P_Growth!$A$2:$A$1611,0))/100), Settings!$C$9-Settings!$C$8))*(Settings!$C$15/100)*(Settings!$C$16/100)*(Settings!$C$17/100)</f>
        <v/>
      </c>
      <c r="H13" s="16">
        <f>'P_Density'!H13*(POWER(1+(INDEX(P_Growth!$M$2:$M$1611,MATCH(A2, P_Growth!$A$2:$A$1611,0))/100), Settings!$C$9-Settings!$C$8))*(Settings!$C$15/100)*(Settings!$C$16/100)*(Settings!$C$17/100)</f>
        <v/>
      </c>
      <c r="I13" s="16">
        <f>'P_Density'!I13*(POWER(1+(INDEX(P_Growth!$M$2:$M$1611,MATCH(A2, P_Growth!$A$2:$A$1611,0))/100), Settings!$C$9-Settings!$C$8))*(Settings!$C$15/100)*(Settings!$C$16/100)*(Settings!$C$17/100)</f>
        <v/>
      </c>
      <c r="J13" s="16">
        <f>'P_Density'!J13*(POWER(1+(INDEX(P_Growth!$M$2:$M$1611,MATCH(A2, P_Growth!$A$2:$A$1611,0))/100), Settings!$C$9-Settings!$C$8))*(Settings!$C$15/100)*(Settings!$C$16/100)*(Settings!$C$17/100)</f>
        <v/>
      </c>
      <c r="K13" s="16">
        <f>'P_Density'!K13*(POWER(1+(INDEX(P_Growth!$M$2:$M$1611,MATCH(A2, P_Growth!$A$2:$A$1611,0))/100), Settings!$C$9-Settings!$C$8))*(Settings!$C$15/100)*(Settings!$C$16/100)*(Settings!$C$17/100)</f>
        <v/>
      </c>
      <c r="L13" s="16">
        <f>'P_Density'!L13*(POWER(1+(INDEX(P_Growth!$M$2:$M$1611,MATCH(A2, P_Growth!$A$2:$A$1611,0))/100), Settings!$C$9-Settings!$C$8))*(Settings!$C$15/100)*(Settings!$C$16/100)*(Settings!$C$17/100)</f>
        <v/>
      </c>
    </row>
    <row r="14">
      <c r="A14" s="16">
        <f>'P_Density'!A14</f>
        <v/>
      </c>
      <c r="B14" s="16">
        <f>'P_Density'!B14</f>
        <v/>
      </c>
      <c r="C14" s="16">
        <f>'P_Density'!C14*(POWER(1+(INDEX(P_Growth!$M$2:$M$1611,MATCH(A2, P_Growth!$A$2:$A$1611,0))/100), Settings!$C$9-Settings!$C$8))*(Settings!$C$15/100)*(Settings!$C$16/100)*(Settings!$C$17/100)</f>
        <v/>
      </c>
      <c r="D14" s="16">
        <f>'P_Density'!D14*(POWER(1+(INDEX(P_Growth!$M$2:$M$1611,MATCH(A2, P_Growth!$A$2:$A$1611,0))/100), Settings!$C$9-Settings!$C$8))*(Settings!$C$15/100)*(Settings!$C$16/100)*(Settings!$C$17/100)</f>
        <v/>
      </c>
      <c r="E14" s="16">
        <f>'P_Density'!E14*(POWER(1+(INDEX(P_Growth!$M$2:$M$1611,MATCH(A2, P_Growth!$A$2:$A$1611,0))/100), Settings!$C$9-Settings!$C$8))*(Settings!$C$15/100)*(Settings!$C$16/100)*(Settings!$C$17/100)</f>
        <v/>
      </c>
      <c r="F14" s="16">
        <f>'P_Density'!F14*(POWER(1+(INDEX(P_Growth!$M$2:$M$1611,MATCH(A2, P_Growth!$A$2:$A$1611,0))/100), Settings!$C$9-Settings!$C$8))*(Settings!$C$15/100)*(Settings!$C$16/100)*(Settings!$C$17/100)</f>
        <v/>
      </c>
      <c r="G14" s="16">
        <f>'P_Density'!G14*(POWER(1+(INDEX(P_Growth!$M$2:$M$1611,MATCH(A2, P_Growth!$A$2:$A$1611,0))/100), Settings!$C$9-Settings!$C$8))*(Settings!$C$15/100)*(Settings!$C$16/100)*(Settings!$C$17/100)</f>
        <v/>
      </c>
      <c r="H14" s="16">
        <f>'P_Density'!H14*(POWER(1+(INDEX(P_Growth!$M$2:$M$1611,MATCH(A2, P_Growth!$A$2:$A$1611,0))/100), Settings!$C$9-Settings!$C$8))*(Settings!$C$15/100)*(Settings!$C$16/100)*(Settings!$C$17/100)</f>
        <v/>
      </c>
      <c r="I14" s="16">
        <f>'P_Density'!I14*(POWER(1+(INDEX(P_Growth!$M$2:$M$1611,MATCH(A2, P_Growth!$A$2:$A$1611,0))/100), Settings!$C$9-Settings!$C$8))*(Settings!$C$15/100)*(Settings!$C$16/100)*(Settings!$C$17/100)</f>
        <v/>
      </c>
      <c r="J14" s="16">
        <f>'P_Density'!J14*(POWER(1+(INDEX(P_Growth!$M$2:$M$1611,MATCH(A2, P_Growth!$A$2:$A$1611,0))/100), Settings!$C$9-Settings!$C$8))*(Settings!$C$15/100)*(Settings!$C$16/100)*(Settings!$C$17/100)</f>
        <v/>
      </c>
      <c r="K14" s="16">
        <f>'P_Density'!K14*(POWER(1+(INDEX(P_Growth!$M$2:$M$1611,MATCH(A2, P_Growth!$A$2:$A$1611,0))/100), Settings!$C$9-Settings!$C$8))*(Settings!$C$15/100)*(Settings!$C$16/100)*(Settings!$C$17/100)</f>
        <v/>
      </c>
      <c r="L14" s="16">
        <f>'P_Density'!L14*(POWER(1+(INDEX(P_Growth!$M$2:$M$1611,MATCH(A2, P_Growth!$A$2:$A$1611,0))/100), Settings!$C$9-Settings!$C$8))*(Settings!$C$15/100)*(Settings!$C$16/100)*(Settings!$C$17/100)</f>
        <v/>
      </c>
    </row>
    <row r="15">
      <c r="A15" s="16">
        <f>'P_Density'!A15</f>
        <v/>
      </c>
      <c r="B15" s="16">
        <f>'P_Density'!B15</f>
        <v/>
      </c>
      <c r="C15" s="16">
        <f>'P_Density'!C15*(POWER(1+(INDEX(P_Growth!$M$2:$M$1611,MATCH(A2, P_Growth!$A$2:$A$1611,0))/100), Settings!$C$9-Settings!$C$8))*(Settings!$C$15/100)*(Settings!$C$16/100)*(Settings!$C$17/100)</f>
        <v/>
      </c>
      <c r="D15" s="16">
        <f>'P_Density'!D15*(POWER(1+(INDEX(P_Growth!$M$2:$M$1611,MATCH(A2, P_Growth!$A$2:$A$1611,0))/100), Settings!$C$9-Settings!$C$8))*(Settings!$C$15/100)*(Settings!$C$16/100)*(Settings!$C$17/100)</f>
        <v/>
      </c>
      <c r="E15" s="16">
        <f>'P_Density'!E15*(POWER(1+(INDEX(P_Growth!$M$2:$M$1611,MATCH(A2, P_Growth!$A$2:$A$1611,0))/100), Settings!$C$9-Settings!$C$8))*(Settings!$C$15/100)*(Settings!$C$16/100)*(Settings!$C$17/100)</f>
        <v/>
      </c>
      <c r="F15" s="16">
        <f>'P_Density'!F15*(POWER(1+(INDEX(P_Growth!$M$2:$M$1611,MATCH(A2, P_Growth!$A$2:$A$1611,0))/100), Settings!$C$9-Settings!$C$8))*(Settings!$C$15/100)*(Settings!$C$16/100)*(Settings!$C$17/100)</f>
        <v/>
      </c>
      <c r="G15" s="16">
        <f>'P_Density'!G15*(POWER(1+(INDEX(P_Growth!$M$2:$M$1611,MATCH(A2, P_Growth!$A$2:$A$1611,0))/100), Settings!$C$9-Settings!$C$8))*(Settings!$C$15/100)*(Settings!$C$16/100)*(Settings!$C$17/100)</f>
        <v/>
      </c>
      <c r="H15" s="16">
        <f>'P_Density'!H15*(POWER(1+(INDEX(P_Growth!$M$2:$M$1611,MATCH(A2, P_Growth!$A$2:$A$1611,0))/100), Settings!$C$9-Settings!$C$8))*(Settings!$C$15/100)*(Settings!$C$16/100)*(Settings!$C$17/100)</f>
        <v/>
      </c>
      <c r="I15" s="16">
        <f>'P_Density'!I15*(POWER(1+(INDEX(P_Growth!$M$2:$M$1611,MATCH(A2, P_Growth!$A$2:$A$1611,0))/100), Settings!$C$9-Settings!$C$8))*(Settings!$C$15/100)*(Settings!$C$16/100)*(Settings!$C$17/100)</f>
        <v/>
      </c>
      <c r="J15" s="16">
        <f>'P_Density'!J15*(POWER(1+(INDEX(P_Growth!$M$2:$M$1611,MATCH(A2, P_Growth!$A$2:$A$1611,0))/100), Settings!$C$9-Settings!$C$8))*(Settings!$C$15/100)*(Settings!$C$16/100)*(Settings!$C$17/100)</f>
        <v/>
      </c>
      <c r="K15" s="16">
        <f>'P_Density'!K15*(POWER(1+(INDEX(P_Growth!$M$2:$M$1611,MATCH(A2, P_Growth!$A$2:$A$1611,0))/100), Settings!$C$9-Settings!$C$8))*(Settings!$C$15/100)*(Settings!$C$16/100)*(Settings!$C$17/100)</f>
        <v/>
      </c>
      <c r="L15" s="16">
        <f>'P_Density'!L15*(POWER(1+(INDEX(P_Growth!$M$2:$M$1611,MATCH(A2, P_Growth!$A$2:$A$1611,0))/100), Settings!$C$9-Settings!$C$8))*(Settings!$C$15/100)*(Settings!$C$16/100)*(Settings!$C$17/100)</f>
        <v/>
      </c>
    </row>
    <row r="16">
      <c r="A16" s="16">
        <f>'P_Density'!A16</f>
        <v/>
      </c>
      <c r="B16" s="16">
        <f>'P_Density'!B16</f>
        <v/>
      </c>
      <c r="C16" s="16">
        <f>'P_Density'!C16*(POWER(1+(INDEX(P_Growth!$M$2:$M$1611,MATCH(A2, P_Growth!$A$2:$A$1611,0))/100), Settings!$C$9-Settings!$C$8))*(Settings!$C$15/100)*(Settings!$C$16/100)*(Settings!$C$17/100)</f>
        <v/>
      </c>
      <c r="D16" s="16">
        <f>'P_Density'!D16*(POWER(1+(INDEX(P_Growth!$M$2:$M$1611,MATCH(A2, P_Growth!$A$2:$A$1611,0))/100), Settings!$C$9-Settings!$C$8))*(Settings!$C$15/100)*(Settings!$C$16/100)*(Settings!$C$17/100)</f>
        <v/>
      </c>
      <c r="E16" s="16">
        <f>'P_Density'!E16*(POWER(1+(INDEX(P_Growth!$M$2:$M$1611,MATCH(A2, P_Growth!$A$2:$A$1611,0))/100), Settings!$C$9-Settings!$C$8))*(Settings!$C$15/100)*(Settings!$C$16/100)*(Settings!$C$17/100)</f>
        <v/>
      </c>
      <c r="F16" s="16">
        <f>'P_Density'!F16*(POWER(1+(INDEX(P_Growth!$M$2:$M$1611,MATCH(A2, P_Growth!$A$2:$A$1611,0))/100), Settings!$C$9-Settings!$C$8))*(Settings!$C$15/100)*(Settings!$C$16/100)*(Settings!$C$17/100)</f>
        <v/>
      </c>
      <c r="G16" s="16">
        <f>'P_Density'!G16*(POWER(1+(INDEX(P_Growth!$M$2:$M$1611,MATCH(A2, P_Growth!$A$2:$A$1611,0))/100), Settings!$C$9-Settings!$C$8))*(Settings!$C$15/100)*(Settings!$C$16/100)*(Settings!$C$17/100)</f>
        <v/>
      </c>
      <c r="H16" s="16">
        <f>'P_Density'!H16*(POWER(1+(INDEX(P_Growth!$M$2:$M$1611,MATCH(A2, P_Growth!$A$2:$A$1611,0))/100), Settings!$C$9-Settings!$C$8))*(Settings!$C$15/100)*(Settings!$C$16/100)*(Settings!$C$17/100)</f>
        <v/>
      </c>
      <c r="I16" s="16">
        <f>'P_Density'!I16*(POWER(1+(INDEX(P_Growth!$M$2:$M$1611,MATCH(A2, P_Growth!$A$2:$A$1611,0))/100), Settings!$C$9-Settings!$C$8))*(Settings!$C$15/100)*(Settings!$C$16/100)*(Settings!$C$17/100)</f>
        <v/>
      </c>
      <c r="J16" s="16">
        <f>'P_Density'!J16*(POWER(1+(INDEX(P_Growth!$M$2:$M$1611,MATCH(A2, P_Growth!$A$2:$A$1611,0))/100), Settings!$C$9-Settings!$C$8))*(Settings!$C$15/100)*(Settings!$C$16/100)*(Settings!$C$17/100)</f>
        <v/>
      </c>
      <c r="K16" s="16">
        <f>'P_Density'!K16*(POWER(1+(INDEX(P_Growth!$M$2:$M$1611,MATCH(A2, P_Growth!$A$2:$A$1611,0))/100), Settings!$C$9-Settings!$C$8))*(Settings!$C$15/100)*(Settings!$C$16/100)*(Settings!$C$17/100)</f>
        <v/>
      </c>
      <c r="L16" s="16">
        <f>'P_Density'!L16*(POWER(1+(INDEX(P_Growth!$M$2:$M$1611,MATCH(A2, P_Growth!$A$2:$A$1611,0))/100), Settings!$C$9-Settings!$C$8))*(Settings!$C$15/100)*(Settings!$C$16/100)*(Settings!$C$17/100)</f>
        <v/>
      </c>
    </row>
    <row r="17">
      <c r="A17" s="16">
        <f>'P_Density'!A17</f>
        <v/>
      </c>
      <c r="B17" s="16">
        <f>'P_Density'!B17</f>
        <v/>
      </c>
      <c r="C17" s="16">
        <f>'P_Density'!C17*(POWER(1+(INDEX(P_Growth!$M$2:$M$1611,MATCH(A2, P_Growth!$A$2:$A$1611,0))/100), Settings!$C$9-Settings!$C$8))*(Settings!$C$15/100)*(Settings!$C$16/100)*(Settings!$C$17/100)</f>
        <v/>
      </c>
      <c r="D17" s="16">
        <f>'P_Density'!D17*(POWER(1+(INDEX(P_Growth!$M$2:$M$1611,MATCH(A2, P_Growth!$A$2:$A$1611,0))/100), Settings!$C$9-Settings!$C$8))*(Settings!$C$15/100)*(Settings!$C$16/100)*(Settings!$C$17/100)</f>
        <v/>
      </c>
      <c r="E17" s="16">
        <f>'P_Density'!E17*(POWER(1+(INDEX(P_Growth!$M$2:$M$1611,MATCH(A2, P_Growth!$A$2:$A$1611,0))/100), Settings!$C$9-Settings!$C$8))*(Settings!$C$15/100)*(Settings!$C$16/100)*(Settings!$C$17/100)</f>
        <v/>
      </c>
      <c r="F17" s="16">
        <f>'P_Density'!F17*(POWER(1+(INDEX(P_Growth!$M$2:$M$1611,MATCH(A2, P_Growth!$A$2:$A$1611,0))/100), Settings!$C$9-Settings!$C$8))*(Settings!$C$15/100)*(Settings!$C$16/100)*(Settings!$C$17/100)</f>
        <v/>
      </c>
      <c r="G17" s="16">
        <f>'P_Density'!G17*(POWER(1+(INDEX(P_Growth!$M$2:$M$1611,MATCH(A2, P_Growth!$A$2:$A$1611,0))/100), Settings!$C$9-Settings!$C$8))*(Settings!$C$15/100)*(Settings!$C$16/100)*(Settings!$C$17/100)</f>
        <v/>
      </c>
      <c r="H17" s="16">
        <f>'P_Density'!H17*(POWER(1+(INDEX(P_Growth!$M$2:$M$1611,MATCH(A2, P_Growth!$A$2:$A$1611,0))/100), Settings!$C$9-Settings!$C$8))*(Settings!$C$15/100)*(Settings!$C$16/100)*(Settings!$C$17/100)</f>
        <v/>
      </c>
      <c r="I17" s="16">
        <f>'P_Density'!I17*(POWER(1+(INDEX(P_Growth!$M$2:$M$1611,MATCH(A2, P_Growth!$A$2:$A$1611,0))/100), Settings!$C$9-Settings!$C$8))*(Settings!$C$15/100)*(Settings!$C$16/100)*(Settings!$C$17/100)</f>
        <v/>
      </c>
      <c r="J17" s="16">
        <f>'P_Density'!J17*(POWER(1+(INDEX(P_Growth!$M$2:$M$1611,MATCH(A2, P_Growth!$A$2:$A$1611,0))/100), Settings!$C$9-Settings!$C$8))*(Settings!$C$15/100)*(Settings!$C$16/100)*(Settings!$C$17/100)</f>
        <v/>
      </c>
      <c r="K17" s="16">
        <f>'P_Density'!K17*(POWER(1+(INDEX(P_Growth!$M$2:$M$1611,MATCH(A2, P_Growth!$A$2:$A$1611,0))/100), Settings!$C$9-Settings!$C$8))*(Settings!$C$15/100)*(Settings!$C$16/100)*(Settings!$C$17/100)</f>
        <v/>
      </c>
      <c r="L17" s="16">
        <f>'P_Density'!L17*(POWER(1+(INDEX(P_Growth!$M$2:$M$1611,MATCH(A2, P_Growth!$A$2:$A$1611,0))/100), Settings!$C$9-Settings!$C$8))*(Settings!$C$15/100)*(Settings!$C$16/100)*(Settings!$C$17/100)</f>
        <v/>
      </c>
    </row>
    <row r="18">
      <c r="A18" s="16">
        <f>'P_Density'!A18</f>
        <v/>
      </c>
      <c r="B18" s="16">
        <f>'P_Density'!B18</f>
        <v/>
      </c>
      <c r="C18" s="16">
        <f>'P_Density'!C18*(POWER(1+(INDEX(P_Growth!$M$2:$M$1611,MATCH(A2, P_Growth!$A$2:$A$1611,0))/100), Settings!$C$9-Settings!$C$8))*(Settings!$C$15/100)*(Settings!$C$16/100)*(Settings!$C$17/100)</f>
        <v/>
      </c>
      <c r="D18" s="16">
        <f>'P_Density'!D18*(POWER(1+(INDEX(P_Growth!$M$2:$M$1611,MATCH(A2, P_Growth!$A$2:$A$1611,0))/100), Settings!$C$9-Settings!$C$8))*(Settings!$C$15/100)*(Settings!$C$16/100)*(Settings!$C$17/100)</f>
        <v/>
      </c>
      <c r="E18" s="16">
        <f>'P_Density'!E18*(POWER(1+(INDEX(P_Growth!$M$2:$M$1611,MATCH(A2, P_Growth!$A$2:$A$1611,0))/100), Settings!$C$9-Settings!$C$8))*(Settings!$C$15/100)*(Settings!$C$16/100)*(Settings!$C$17/100)</f>
        <v/>
      </c>
      <c r="F18" s="16">
        <f>'P_Density'!F18*(POWER(1+(INDEX(P_Growth!$M$2:$M$1611,MATCH(A2, P_Growth!$A$2:$A$1611,0))/100), Settings!$C$9-Settings!$C$8))*(Settings!$C$15/100)*(Settings!$C$16/100)*(Settings!$C$17/100)</f>
        <v/>
      </c>
      <c r="G18" s="16">
        <f>'P_Density'!G18*(POWER(1+(INDEX(P_Growth!$M$2:$M$1611,MATCH(A2, P_Growth!$A$2:$A$1611,0))/100), Settings!$C$9-Settings!$C$8))*(Settings!$C$15/100)*(Settings!$C$16/100)*(Settings!$C$17/100)</f>
        <v/>
      </c>
      <c r="H18" s="16">
        <f>'P_Density'!H18*(POWER(1+(INDEX(P_Growth!$M$2:$M$1611,MATCH(A2, P_Growth!$A$2:$A$1611,0))/100), Settings!$C$9-Settings!$C$8))*(Settings!$C$15/100)*(Settings!$C$16/100)*(Settings!$C$17/100)</f>
        <v/>
      </c>
      <c r="I18" s="16">
        <f>'P_Density'!I18*(POWER(1+(INDEX(P_Growth!$M$2:$M$1611,MATCH(A2, P_Growth!$A$2:$A$1611,0))/100), Settings!$C$9-Settings!$C$8))*(Settings!$C$15/100)*(Settings!$C$16/100)*(Settings!$C$17/100)</f>
        <v/>
      </c>
      <c r="J18" s="16">
        <f>'P_Density'!J18*(POWER(1+(INDEX(P_Growth!$M$2:$M$1611,MATCH(A2, P_Growth!$A$2:$A$1611,0))/100), Settings!$C$9-Settings!$C$8))*(Settings!$C$15/100)*(Settings!$C$16/100)*(Settings!$C$17/100)</f>
        <v/>
      </c>
      <c r="K18" s="16">
        <f>'P_Density'!K18*(POWER(1+(INDEX(P_Growth!$M$2:$M$1611,MATCH(A2, P_Growth!$A$2:$A$1611,0))/100), Settings!$C$9-Settings!$C$8))*(Settings!$C$15/100)*(Settings!$C$16/100)*(Settings!$C$17/100)</f>
        <v/>
      </c>
      <c r="L18" s="16">
        <f>'P_Density'!L18*(POWER(1+(INDEX(P_Growth!$M$2:$M$1611,MATCH(A2, P_Growth!$A$2:$A$1611,0))/100), Settings!$C$9-Settings!$C$8))*(Settings!$C$15/100)*(Settings!$C$16/100)*(Settings!$C$17/100)</f>
        <v/>
      </c>
    </row>
    <row r="19">
      <c r="A19" s="16">
        <f>'P_Density'!A19</f>
        <v/>
      </c>
      <c r="B19" s="16">
        <f>'P_Density'!B19</f>
        <v/>
      </c>
      <c r="C19" s="16">
        <f>'P_Density'!C19*(POWER(1+(INDEX(P_Growth!$M$2:$M$1611,MATCH(A2, P_Growth!$A$2:$A$1611,0))/100), Settings!$C$9-Settings!$C$8))*(Settings!$C$15/100)*(Settings!$C$16/100)*(Settings!$C$17/100)</f>
        <v/>
      </c>
      <c r="D19" s="16">
        <f>'P_Density'!D19*(POWER(1+(INDEX(P_Growth!$M$2:$M$1611,MATCH(A2, P_Growth!$A$2:$A$1611,0))/100), Settings!$C$9-Settings!$C$8))*(Settings!$C$15/100)*(Settings!$C$16/100)*(Settings!$C$17/100)</f>
        <v/>
      </c>
      <c r="E19" s="16">
        <f>'P_Density'!E19*(POWER(1+(INDEX(P_Growth!$M$2:$M$1611,MATCH(A2, P_Growth!$A$2:$A$1611,0))/100), Settings!$C$9-Settings!$C$8))*(Settings!$C$15/100)*(Settings!$C$16/100)*(Settings!$C$17/100)</f>
        <v/>
      </c>
      <c r="F19" s="16">
        <f>'P_Density'!F19*(POWER(1+(INDEX(P_Growth!$M$2:$M$1611,MATCH(A2, P_Growth!$A$2:$A$1611,0))/100), Settings!$C$9-Settings!$C$8))*(Settings!$C$15/100)*(Settings!$C$16/100)*(Settings!$C$17/100)</f>
        <v/>
      </c>
      <c r="G19" s="16">
        <f>'P_Density'!G19*(POWER(1+(INDEX(P_Growth!$M$2:$M$1611,MATCH(A2, P_Growth!$A$2:$A$1611,0))/100), Settings!$C$9-Settings!$C$8))*(Settings!$C$15/100)*(Settings!$C$16/100)*(Settings!$C$17/100)</f>
        <v/>
      </c>
      <c r="H19" s="16">
        <f>'P_Density'!H19*(POWER(1+(INDEX(P_Growth!$M$2:$M$1611,MATCH(A2, P_Growth!$A$2:$A$1611,0))/100), Settings!$C$9-Settings!$C$8))*(Settings!$C$15/100)*(Settings!$C$16/100)*(Settings!$C$17/100)</f>
        <v/>
      </c>
      <c r="I19" s="16">
        <f>'P_Density'!I19*(POWER(1+(INDEX(P_Growth!$M$2:$M$1611,MATCH(A2, P_Growth!$A$2:$A$1611,0))/100), Settings!$C$9-Settings!$C$8))*(Settings!$C$15/100)*(Settings!$C$16/100)*(Settings!$C$17/100)</f>
        <v/>
      </c>
      <c r="J19" s="16">
        <f>'P_Density'!J19*(POWER(1+(INDEX(P_Growth!$M$2:$M$1611,MATCH(A2, P_Growth!$A$2:$A$1611,0))/100), Settings!$C$9-Settings!$C$8))*(Settings!$C$15/100)*(Settings!$C$16/100)*(Settings!$C$17/100)</f>
        <v/>
      </c>
      <c r="K19" s="16">
        <f>'P_Density'!K19*(POWER(1+(INDEX(P_Growth!$M$2:$M$1611,MATCH(A2, P_Growth!$A$2:$A$1611,0))/100), Settings!$C$9-Settings!$C$8))*(Settings!$C$15/100)*(Settings!$C$16/100)*(Settings!$C$17/100)</f>
        <v/>
      </c>
      <c r="L19" s="16">
        <f>'P_Density'!L19*(POWER(1+(INDEX(P_Growth!$M$2:$M$1611,MATCH(A2, P_Growth!$A$2:$A$1611,0))/100), Settings!$C$9-Settings!$C$8))*(Settings!$C$15/100)*(Settings!$C$16/100)*(Settings!$C$17/100)</f>
        <v/>
      </c>
    </row>
    <row r="20">
      <c r="A20" s="16">
        <f>'P_Density'!A20</f>
        <v/>
      </c>
      <c r="B20" s="16">
        <f>'P_Density'!B20</f>
        <v/>
      </c>
      <c r="C20" s="16">
        <f>'P_Density'!C20*(POWER(1+(INDEX(P_Growth!$M$2:$M$1611,MATCH(A2, P_Growth!$A$2:$A$1611,0))/100), Settings!$C$9-Settings!$C$8))*(Settings!$C$15/100)*(Settings!$C$16/100)*(Settings!$C$17/100)</f>
        <v/>
      </c>
      <c r="D20" s="16">
        <f>'P_Density'!D20*(POWER(1+(INDEX(P_Growth!$M$2:$M$1611,MATCH(A2, P_Growth!$A$2:$A$1611,0))/100), Settings!$C$9-Settings!$C$8))*(Settings!$C$15/100)*(Settings!$C$16/100)*(Settings!$C$17/100)</f>
        <v/>
      </c>
      <c r="E20" s="16">
        <f>'P_Density'!E20*(POWER(1+(INDEX(P_Growth!$M$2:$M$1611,MATCH(A2, P_Growth!$A$2:$A$1611,0))/100), Settings!$C$9-Settings!$C$8))*(Settings!$C$15/100)*(Settings!$C$16/100)*(Settings!$C$17/100)</f>
        <v/>
      </c>
      <c r="F20" s="16">
        <f>'P_Density'!F20*(POWER(1+(INDEX(P_Growth!$M$2:$M$1611,MATCH(A2, P_Growth!$A$2:$A$1611,0))/100), Settings!$C$9-Settings!$C$8))*(Settings!$C$15/100)*(Settings!$C$16/100)*(Settings!$C$17/100)</f>
        <v/>
      </c>
      <c r="G20" s="16">
        <f>'P_Density'!G20*(POWER(1+(INDEX(P_Growth!$M$2:$M$1611,MATCH(A2, P_Growth!$A$2:$A$1611,0))/100), Settings!$C$9-Settings!$C$8))*(Settings!$C$15/100)*(Settings!$C$16/100)*(Settings!$C$17/100)</f>
        <v/>
      </c>
      <c r="H20" s="16">
        <f>'P_Density'!H20*(POWER(1+(INDEX(P_Growth!$M$2:$M$1611,MATCH(A2, P_Growth!$A$2:$A$1611,0))/100), Settings!$C$9-Settings!$C$8))*(Settings!$C$15/100)*(Settings!$C$16/100)*(Settings!$C$17/100)</f>
        <v/>
      </c>
      <c r="I20" s="16">
        <f>'P_Density'!I20*(POWER(1+(INDEX(P_Growth!$M$2:$M$1611,MATCH(A2, P_Growth!$A$2:$A$1611,0))/100), Settings!$C$9-Settings!$C$8))*(Settings!$C$15/100)*(Settings!$C$16/100)*(Settings!$C$17/100)</f>
        <v/>
      </c>
      <c r="J20" s="16">
        <f>'P_Density'!J20*(POWER(1+(INDEX(P_Growth!$M$2:$M$1611,MATCH(A2, P_Growth!$A$2:$A$1611,0))/100), Settings!$C$9-Settings!$C$8))*(Settings!$C$15/100)*(Settings!$C$16/100)*(Settings!$C$17/100)</f>
        <v/>
      </c>
      <c r="K20" s="16">
        <f>'P_Density'!K20*(POWER(1+(INDEX(P_Growth!$M$2:$M$1611,MATCH(A2, P_Growth!$A$2:$A$1611,0))/100), Settings!$C$9-Settings!$C$8))*(Settings!$C$15/100)*(Settings!$C$16/100)*(Settings!$C$17/100)</f>
        <v/>
      </c>
      <c r="L20" s="16">
        <f>'P_Density'!L20*(POWER(1+(INDEX(P_Growth!$M$2:$M$1611,MATCH(A2, P_Growth!$A$2:$A$1611,0))/100), Settings!$C$9-Settings!$C$8))*(Settings!$C$15/100)*(Settings!$C$16/100)*(Settings!$C$17/100)</f>
        <v/>
      </c>
    </row>
    <row r="21">
      <c r="A21" s="16">
        <f>'P_Density'!A21</f>
        <v/>
      </c>
      <c r="B21" s="16">
        <f>'P_Density'!B21</f>
        <v/>
      </c>
      <c r="C21" s="16">
        <f>'P_Density'!C21*(POWER(1+(INDEX(P_Growth!$M$2:$M$1611,MATCH(A2, P_Growth!$A$2:$A$1611,0))/100), Settings!$C$9-Settings!$C$8))*(Settings!$C$15/100)*(Settings!$C$16/100)*(Settings!$C$17/100)</f>
        <v/>
      </c>
      <c r="D21" s="16">
        <f>'P_Density'!D21*(POWER(1+(INDEX(P_Growth!$M$2:$M$1611,MATCH(A2, P_Growth!$A$2:$A$1611,0))/100), Settings!$C$9-Settings!$C$8))*(Settings!$C$15/100)*(Settings!$C$16/100)*(Settings!$C$17/100)</f>
        <v/>
      </c>
      <c r="E21" s="16">
        <f>'P_Density'!E21*(POWER(1+(INDEX(P_Growth!$M$2:$M$1611,MATCH(A2, P_Growth!$A$2:$A$1611,0))/100), Settings!$C$9-Settings!$C$8))*(Settings!$C$15/100)*(Settings!$C$16/100)*(Settings!$C$17/100)</f>
        <v/>
      </c>
      <c r="F21" s="16">
        <f>'P_Density'!F21*(POWER(1+(INDEX(P_Growth!$M$2:$M$1611,MATCH(A2, P_Growth!$A$2:$A$1611,0))/100), Settings!$C$9-Settings!$C$8))*(Settings!$C$15/100)*(Settings!$C$16/100)*(Settings!$C$17/100)</f>
        <v/>
      </c>
      <c r="G21" s="16">
        <f>'P_Density'!G21*(POWER(1+(INDEX(P_Growth!$M$2:$M$1611,MATCH(A2, P_Growth!$A$2:$A$1611,0))/100), Settings!$C$9-Settings!$C$8))*(Settings!$C$15/100)*(Settings!$C$16/100)*(Settings!$C$17/100)</f>
        <v/>
      </c>
      <c r="H21" s="16">
        <f>'P_Density'!H21*(POWER(1+(INDEX(P_Growth!$M$2:$M$1611,MATCH(A2, P_Growth!$A$2:$A$1611,0))/100), Settings!$C$9-Settings!$C$8))*(Settings!$C$15/100)*(Settings!$C$16/100)*(Settings!$C$17/100)</f>
        <v/>
      </c>
      <c r="I21" s="16">
        <f>'P_Density'!I21*(POWER(1+(INDEX(P_Growth!$M$2:$M$1611,MATCH(A2, P_Growth!$A$2:$A$1611,0))/100), Settings!$C$9-Settings!$C$8))*(Settings!$C$15/100)*(Settings!$C$16/100)*(Settings!$C$17/100)</f>
        <v/>
      </c>
      <c r="J21" s="16">
        <f>'P_Density'!J21*(POWER(1+(INDEX(P_Growth!$M$2:$M$1611,MATCH(A2, P_Growth!$A$2:$A$1611,0))/100), Settings!$C$9-Settings!$C$8))*(Settings!$C$15/100)*(Settings!$C$16/100)*(Settings!$C$17/100)</f>
        <v/>
      </c>
      <c r="K21" s="16">
        <f>'P_Density'!K21*(POWER(1+(INDEX(P_Growth!$M$2:$M$1611,MATCH(A2, P_Growth!$A$2:$A$1611,0))/100), Settings!$C$9-Settings!$C$8))*(Settings!$C$15/100)*(Settings!$C$16/100)*(Settings!$C$17/100)</f>
        <v/>
      </c>
      <c r="L21" s="16">
        <f>'P_Density'!L21*(POWER(1+(INDEX(P_Growth!$M$2:$M$1611,MATCH(A2, P_Growth!$A$2:$A$1611,0))/100), Settings!$C$9-Settings!$C$8))*(Settings!$C$15/100)*(Settings!$C$16/100)*(Settings!$C$17/100)</f>
        <v/>
      </c>
    </row>
    <row r="22">
      <c r="A22" s="16">
        <f>'P_Density'!A22</f>
        <v/>
      </c>
      <c r="B22" s="16">
        <f>'P_Density'!B22</f>
        <v/>
      </c>
      <c r="C22" s="16">
        <f>'P_Density'!C22*(POWER(1+(INDEX(P_Growth!$M$2:$M$1611,MATCH(A2, P_Growth!$A$2:$A$1611,0))/100), Settings!$C$9-Settings!$C$8))*(Settings!$C$15/100)*(Settings!$C$16/100)*(Settings!$C$17/100)</f>
        <v/>
      </c>
      <c r="D22" s="16">
        <f>'P_Density'!D22*(POWER(1+(INDEX(P_Growth!$M$2:$M$1611,MATCH(A2, P_Growth!$A$2:$A$1611,0))/100), Settings!$C$9-Settings!$C$8))*(Settings!$C$15/100)*(Settings!$C$16/100)*(Settings!$C$17/100)</f>
        <v/>
      </c>
      <c r="E22" s="16">
        <f>'P_Density'!E22*(POWER(1+(INDEX(P_Growth!$M$2:$M$1611,MATCH(A2, P_Growth!$A$2:$A$1611,0))/100), Settings!$C$9-Settings!$C$8))*(Settings!$C$15/100)*(Settings!$C$16/100)*(Settings!$C$17/100)</f>
        <v/>
      </c>
      <c r="F22" s="16">
        <f>'P_Density'!F22*(POWER(1+(INDEX(P_Growth!$M$2:$M$1611,MATCH(A2, P_Growth!$A$2:$A$1611,0))/100), Settings!$C$9-Settings!$C$8))*(Settings!$C$15/100)*(Settings!$C$16/100)*(Settings!$C$17/100)</f>
        <v/>
      </c>
      <c r="G22" s="16">
        <f>'P_Density'!G22*(POWER(1+(INDEX(P_Growth!$M$2:$M$1611,MATCH(A2, P_Growth!$A$2:$A$1611,0))/100), Settings!$C$9-Settings!$C$8))*(Settings!$C$15/100)*(Settings!$C$16/100)*(Settings!$C$17/100)</f>
        <v/>
      </c>
      <c r="H22" s="16">
        <f>'P_Density'!H22*(POWER(1+(INDEX(P_Growth!$M$2:$M$1611,MATCH(A2, P_Growth!$A$2:$A$1611,0))/100), Settings!$C$9-Settings!$C$8))*(Settings!$C$15/100)*(Settings!$C$16/100)*(Settings!$C$17/100)</f>
        <v/>
      </c>
      <c r="I22" s="16">
        <f>'P_Density'!I22*(POWER(1+(INDEX(P_Growth!$M$2:$M$1611,MATCH(A2, P_Growth!$A$2:$A$1611,0))/100), Settings!$C$9-Settings!$C$8))*(Settings!$C$15/100)*(Settings!$C$16/100)*(Settings!$C$17/100)</f>
        <v/>
      </c>
      <c r="J22" s="16">
        <f>'P_Density'!J22*(POWER(1+(INDEX(P_Growth!$M$2:$M$1611,MATCH(A2, P_Growth!$A$2:$A$1611,0))/100), Settings!$C$9-Settings!$C$8))*(Settings!$C$15/100)*(Settings!$C$16/100)*(Settings!$C$17/100)</f>
        <v/>
      </c>
      <c r="K22" s="16">
        <f>'P_Density'!K22*(POWER(1+(INDEX(P_Growth!$M$2:$M$1611,MATCH(A2, P_Growth!$A$2:$A$1611,0))/100), Settings!$C$9-Settings!$C$8))*(Settings!$C$15/100)*(Settings!$C$16/100)*(Settings!$C$17/100)</f>
        <v/>
      </c>
      <c r="L22" s="16">
        <f>'P_Density'!L22*(POWER(1+(INDEX(P_Growth!$M$2:$M$1611,MATCH(A2, P_Growth!$A$2:$A$1611,0))/100), Settings!$C$9-Settings!$C$8))*(Settings!$C$15/100)*(Settings!$C$16/100)*(Settings!$C$17/100)</f>
        <v/>
      </c>
    </row>
    <row r="23">
      <c r="A23" s="16">
        <f>'P_Density'!A23</f>
        <v/>
      </c>
      <c r="B23" s="16">
        <f>'P_Density'!B23</f>
        <v/>
      </c>
      <c r="C23" s="16">
        <f>'P_Density'!C23*(POWER(1+(INDEX(P_Growth!$M$2:$M$1611,MATCH(A2, P_Growth!$A$2:$A$1611,0))/100), Settings!$C$9-Settings!$C$8))*(Settings!$C$15/100)*(Settings!$C$16/100)*(Settings!$C$17/100)</f>
        <v/>
      </c>
      <c r="D23" s="16">
        <f>'P_Density'!D23*(POWER(1+(INDEX(P_Growth!$M$2:$M$1611,MATCH(A2, P_Growth!$A$2:$A$1611,0))/100), Settings!$C$9-Settings!$C$8))*(Settings!$C$15/100)*(Settings!$C$16/100)*(Settings!$C$17/100)</f>
        <v/>
      </c>
      <c r="E23" s="16">
        <f>'P_Density'!E23*(POWER(1+(INDEX(P_Growth!$M$2:$M$1611,MATCH(A2, P_Growth!$A$2:$A$1611,0))/100), Settings!$C$9-Settings!$C$8))*(Settings!$C$15/100)*(Settings!$C$16/100)*(Settings!$C$17/100)</f>
        <v/>
      </c>
      <c r="F23" s="16">
        <f>'P_Density'!F23*(POWER(1+(INDEX(P_Growth!$M$2:$M$1611,MATCH(A2, P_Growth!$A$2:$A$1611,0))/100), Settings!$C$9-Settings!$C$8))*(Settings!$C$15/100)*(Settings!$C$16/100)*(Settings!$C$17/100)</f>
        <v/>
      </c>
      <c r="G23" s="16">
        <f>'P_Density'!G23*(POWER(1+(INDEX(P_Growth!$M$2:$M$1611,MATCH(A2, P_Growth!$A$2:$A$1611,0))/100), Settings!$C$9-Settings!$C$8))*(Settings!$C$15/100)*(Settings!$C$16/100)*(Settings!$C$17/100)</f>
        <v/>
      </c>
      <c r="H23" s="16">
        <f>'P_Density'!H23*(POWER(1+(INDEX(P_Growth!$M$2:$M$1611,MATCH(A2, P_Growth!$A$2:$A$1611,0))/100), Settings!$C$9-Settings!$C$8))*(Settings!$C$15/100)*(Settings!$C$16/100)*(Settings!$C$17/100)</f>
        <v/>
      </c>
      <c r="I23" s="16">
        <f>'P_Density'!I23*(POWER(1+(INDEX(P_Growth!$M$2:$M$1611,MATCH(A2, P_Growth!$A$2:$A$1611,0))/100), Settings!$C$9-Settings!$C$8))*(Settings!$C$15/100)*(Settings!$C$16/100)*(Settings!$C$17/100)</f>
        <v/>
      </c>
      <c r="J23" s="16">
        <f>'P_Density'!J23*(POWER(1+(INDEX(P_Growth!$M$2:$M$1611,MATCH(A2, P_Growth!$A$2:$A$1611,0))/100), Settings!$C$9-Settings!$C$8))*(Settings!$C$15/100)*(Settings!$C$16/100)*(Settings!$C$17/100)</f>
        <v/>
      </c>
      <c r="K23" s="16">
        <f>'P_Density'!K23*(POWER(1+(INDEX(P_Growth!$M$2:$M$1611,MATCH(A2, P_Growth!$A$2:$A$1611,0))/100), Settings!$C$9-Settings!$C$8))*(Settings!$C$15/100)*(Settings!$C$16/100)*(Settings!$C$17/100)</f>
        <v/>
      </c>
      <c r="L23" s="16">
        <f>'P_Density'!L23*(POWER(1+(INDEX(P_Growth!$M$2:$M$1611,MATCH(A2, P_Growth!$A$2:$A$1611,0))/100), Settings!$C$9-Settings!$C$8))*(Settings!$C$15/100)*(Settings!$C$16/100)*(Settings!$C$17/100)</f>
        <v/>
      </c>
    </row>
    <row r="24">
      <c r="A24" s="16">
        <f>'P_Density'!A24</f>
        <v/>
      </c>
      <c r="B24" s="16">
        <f>'P_Density'!B24</f>
        <v/>
      </c>
      <c r="C24" s="16">
        <f>'P_Density'!C24*(POWER(1+(INDEX(P_Growth!$M$2:$M$1611,MATCH(A2, P_Growth!$A$2:$A$1611,0))/100), Settings!$C$9-Settings!$C$8))*(Settings!$C$15/100)*(Settings!$C$16/100)*(Settings!$C$17/100)</f>
        <v/>
      </c>
      <c r="D24" s="16">
        <f>'P_Density'!D24*(POWER(1+(INDEX(P_Growth!$M$2:$M$1611,MATCH(A2, P_Growth!$A$2:$A$1611,0))/100), Settings!$C$9-Settings!$C$8))*(Settings!$C$15/100)*(Settings!$C$16/100)*(Settings!$C$17/100)</f>
        <v/>
      </c>
      <c r="E24" s="16">
        <f>'P_Density'!E24*(POWER(1+(INDEX(P_Growth!$M$2:$M$1611,MATCH(A2, P_Growth!$A$2:$A$1611,0))/100), Settings!$C$9-Settings!$C$8))*(Settings!$C$15/100)*(Settings!$C$16/100)*(Settings!$C$17/100)</f>
        <v/>
      </c>
      <c r="F24" s="16">
        <f>'P_Density'!F24*(POWER(1+(INDEX(P_Growth!$M$2:$M$1611,MATCH(A2, P_Growth!$A$2:$A$1611,0))/100), Settings!$C$9-Settings!$C$8))*(Settings!$C$15/100)*(Settings!$C$16/100)*(Settings!$C$17/100)</f>
        <v/>
      </c>
      <c r="G24" s="16">
        <f>'P_Density'!G24*(POWER(1+(INDEX(P_Growth!$M$2:$M$1611,MATCH(A2, P_Growth!$A$2:$A$1611,0))/100), Settings!$C$9-Settings!$C$8))*(Settings!$C$15/100)*(Settings!$C$16/100)*(Settings!$C$17/100)</f>
        <v/>
      </c>
      <c r="H24" s="16">
        <f>'P_Density'!H24*(POWER(1+(INDEX(P_Growth!$M$2:$M$1611,MATCH(A2, P_Growth!$A$2:$A$1611,0))/100), Settings!$C$9-Settings!$C$8))*(Settings!$C$15/100)*(Settings!$C$16/100)*(Settings!$C$17/100)</f>
        <v/>
      </c>
      <c r="I24" s="16">
        <f>'P_Density'!I24*(POWER(1+(INDEX(P_Growth!$M$2:$M$1611,MATCH(A2, P_Growth!$A$2:$A$1611,0))/100), Settings!$C$9-Settings!$C$8))*(Settings!$C$15/100)*(Settings!$C$16/100)*(Settings!$C$17/100)</f>
        <v/>
      </c>
      <c r="J24" s="16">
        <f>'P_Density'!J24*(POWER(1+(INDEX(P_Growth!$M$2:$M$1611,MATCH(A2, P_Growth!$A$2:$A$1611,0))/100), Settings!$C$9-Settings!$C$8))*(Settings!$C$15/100)*(Settings!$C$16/100)*(Settings!$C$17/100)</f>
        <v/>
      </c>
      <c r="K24" s="16">
        <f>'P_Density'!K24*(POWER(1+(INDEX(P_Growth!$M$2:$M$1611,MATCH(A2, P_Growth!$A$2:$A$1611,0))/100), Settings!$C$9-Settings!$C$8))*(Settings!$C$15/100)*(Settings!$C$16/100)*(Settings!$C$17/100)</f>
        <v/>
      </c>
      <c r="L24" s="16">
        <f>'P_Density'!L24*(POWER(1+(INDEX(P_Growth!$M$2:$M$1611,MATCH(A2, P_Growth!$A$2:$A$1611,0))/100), Settings!$C$9-Settings!$C$8))*(Settings!$C$15/100)*(Settings!$C$16/100)*(Settings!$C$17/100)</f>
        <v/>
      </c>
    </row>
    <row r="25">
      <c r="A25" s="16">
        <f>'P_Density'!A25</f>
        <v/>
      </c>
      <c r="B25" s="16">
        <f>'P_Density'!B25</f>
        <v/>
      </c>
      <c r="C25" s="16">
        <f>'P_Density'!C25*(POWER(1+(INDEX(P_Growth!$M$2:$M$1611,MATCH(A2, P_Growth!$A$2:$A$1611,0))/100), Settings!$C$9-Settings!$C$8))*(Settings!$C$15/100)*(Settings!$C$16/100)*(Settings!$C$17/100)</f>
        <v/>
      </c>
      <c r="D25" s="16">
        <f>'P_Density'!D25*(POWER(1+(INDEX(P_Growth!$M$2:$M$1611,MATCH(A2, P_Growth!$A$2:$A$1611,0))/100), Settings!$C$9-Settings!$C$8))*(Settings!$C$15/100)*(Settings!$C$16/100)*(Settings!$C$17/100)</f>
        <v/>
      </c>
      <c r="E25" s="16">
        <f>'P_Density'!E25*(POWER(1+(INDEX(P_Growth!$M$2:$M$1611,MATCH(A2, P_Growth!$A$2:$A$1611,0))/100), Settings!$C$9-Settings!$C$8))*(Settings!$C$15/100)*(Settings!$C$16/100)*(Settings!$C$17/100)</f>
        <v/>
      </c>
      <c r="F25" s="16">
        <f>'P_Density'!F25*(POWER(1+(INDEX(P_Growth!$M$2:$M$1611,MATCH(A2, P_Growth!$A$2:$A$1611,0))/100), Settings!$C$9-Settings!$C$8))*(Settings!$C$15/100)*(Settings!$C$16/100)*(Settings!$C$17/100)</f>
        <v/>
      </c>
      <c r="G25" s="16">
        <f>'P_Density'!G25*(POWER(1+(INDEX(P_Growth!$M$2:$M$1611,MATCH(A2, P_Growth!$A$2:$A$1611,0))/100), Settings!$C$9-Settings!$C$8))*(Settings!$C$15/100)*(Settings!$C$16/100)*(Settings!$C$17/100)</f>
        <v/>
      </c>
      <c r="H25" s="16">
        <f>'P_Density'!H25*(POWER(1+(INDEX(P_Growth!$M$2:$M$1611,MATCH(A2, P_Growth!$A$2:$A$1611,0))/100), Settings!$C$9-Settings!$C$8))*(Settings!$C$15/100)*(Settings!$C$16/100)*(Settings!$C$17/100)</f>
        <v/>
      </c>
      <c r="I25" s="16">
        <f>'P_Density'!I25*(POWER(1+(INDEX(P_Growth!$M$2:$M$1611,MATCH(A2, P_Growth!$A$2:$A$1611,0))/100), Settings!$C$9-Settings!$C$8))*(Settings!$C$15/100)*(Settings!$C$16/100)*(Settings!$C$17/100)</f>
        <v/>
      </c>
      <c r="J25" s="16">
        <f>'P_Density'!J25*(POWER(1+(INDEX(P_Growth!$M$2:$M$1611,MATCH(A2, P_Growth!$A$2:$A$1611,0))/100), Settings!$C$9-Settings!$C$8))*(Settings!$C$15/100)*(Settings!$C$16/100)*(Settings!$C$17/100)</f>
        <v/>
      </c>
      <c r="K25" s="16">
        <f>'P_Density'!K25*(POWER(1+(INDEX(P_Growth!$M$2:$M$1611,MATCH(A2, P_Growth!$A$2:$A$1611,0))/100), Settings!$C$9-Settings!$C$8))*(Settings!$C$15/100)*(Settings!$C$16/100)*(Settings!$C$17/100)</f>
        <v/>
      </c>
      <c r="L25" s="16">
        <f>'P_Density'!L25*(POWER(1+(INDEX(P_Growth!$M$2:$M$1611,MATCH(A2, P_Growth!$A$2:$A$1611,0))/100), Settings!$C$9-Settings!$C$8))*(Settings!$C$15/100)*(Settings!$C$16/100)*(Settings!$C$17/100)</f>
        <v/>
      </c>
    </row>
    <row r="26">
      <c r="A26" s="16">
        <f>'P_Density'!A26</f>
        <v/>
      </c>
      <c r="B26" s="16">
        <f>'P_Density'!B26</f>
        <v/>
      </c>
      <c r="C26" s="16">
        <f>'P_Density'!C26*(POWER(1+(INDEX(P_Growth!$M$2:$M$1611,MATCH(A2, P_Growth!$A$2:$A$1611,0))/100), Settings!$C$9-Settings!$C$8))*(Settings!$C$15/100)*(Settings!$C$16/100)*(Settings!$C$17/100)</f>
        <v/>
      </c>
      <c r="D26" s="16">
        <f>'P_Density'!D26*(POWER(1+(INDEX(P_Growth!$M$2:$M$1611,MATCH(A2, P_Growth!$A$2:$A$1611,0))/100), Settings!$C$9-Settings!$C$8))*(Settings!$C$15/100)*(Settings!$C$16/100)*(Settings!$C$17/100)</f>
        <v/>
      </c>
      <c r="E26" s="16">
        <f>'P_Density'!E26*(POWER(1+(INDEX(P_Growth!$M$2:$M$1611,MATCH(A2, P_Growth!$A$2:$A$1611,0))/100), Settings!$C$9-Settings!$C$8))*(Settings!$C$15/100)*(Settings!$C$16/100)*(Settings!$C$17/100)</f>
        <v/>
      </c>
      <c r="F26" s="16">
        <f>'P_Density'!F26*(POWER(1+(INDEX(P_Growth!$M$2:$M$1611,MATCH(A2, P_Growth!$A$2:$A$1611,0))/100), Settings!$C$9-Settings!$C$8))*(Settings!$C$15/100)*(Settings!$C$16/100)*(Settings!$C$17/100)</f>
        <v/>
      </c>
      <c r="G26" s="16">
        <f>'P_Density'!G26*(POWER(1+(INDEX(P_Growth!$M$2:$M$1611,MATCH(A2, P_Growth!$A$2:$A$1611,0))/100), Settings!$C$9-Settings!$C$8))*(Settings!$C$15/100)*(Settings!$C$16/100)*(Settings!$C$17/100)</f>
        <v/>
      </c>
      <c r="H26" s="16">
        <f>'P_Density'!H26*(POWER(1+(INDEX(P_Growth!$M$2:$M$1611,MATCH(A2, P_Growth!$A$2:$A$1611,0))/100), Settings!$C$9-Settings!$C$8))*(Settings!$C$15/100)*(Settings!$C$16/100)*(Settings!$C$17/100)</f>
        <v/>
      </c>
      <c r="I26" s="16">
        <f>'P_Density'!I26*(POWER(1+(INDEX(P_Growth!$M$2:$M$1611,MATCH(A2, P_Growth!$A$2:$A$1611,0))/100), Settings!$C$9-Settings!$C$8))*(Settings!$C$15/100)*(Settings!$C$16/100)*(Settings!$C$17/100)</f>
        <v/>
      </c>
      <c r="J26" s="16">
        <f>'P_Density'!J26*(POWER(1+(INDEX(P_Growth!$M$2:$M$1611,MATCH(A2, P_Growth!$A$2:$A$1611,0))/100), Settings!$C$9-Settings!$C$8))*(Settings!$C$15/100)*(Settings!$C$16/100)*(Settings!$C$17/100)</f>
        <v/>
      </c>
      <c r="K26" s="16">
        <f>'P_Density'!K26*(POWER(1+(INDEX(P_Growth!$M$2:$M$1611,MATCH(A2, P_Growth!$A$2:$A$1611,0))/100), Settings!$C$9-Settings!$C$8))*(Settings!$C$15/100)*(Settings!$C$16/100)*(Settings!$C$17/100)</f>
        <v/>
      </c>
      <c r="L26" s="16">
        <f>'P_Density'!L26*(POWER(1+(INDEX(P_Growth!$M$2:$M$1611,MATCH(A2, P_Growth!$A$2:$A$1611,0))/100), Settings!$C$9-Settings!$C$8))*(Settings!$C$15/100)*(Settings!$C$16/100)*(Settings!$C$17/100)</f>
        <v/>
      </c>
    </row>
    <row r="27">
      <c r="A27" s="16">
        <f>'P_Density'!A27</f>
        <v/>
      </c>
      <c r="B27" s="16">
        <f>'P_Density'!B27</f>
        <v/>
      </c>
      <c r="C27" s="16">
        <f>'P_Density'!C27*(POWER(1+(INDEX(P_Growth!$M$2:$M$1611,MATCH(A2, P_Growth!$A$2:$A$1611,0))/100), Settings!$C$9-Settings!$C$8))*(Settings!$C$15/100)*(Settings!$C$16/100)*(Settings!$C$17/100)</f>
        <v/>
      </c>
      <c r="D27" s="16">
        <f>'P_Density'!D27*(POWER(1+(INDEX(P_Growth!$M$2:$M$1611,MATCH(A2, P_Growth!$A$2:$A$1611,0))/100), Settings!$C$9-Settings!$C$8))*(Settings!$C$15/100)*(Settings!$C$16/100)*(Settings!$C$17/100)</f>
        <v/>
      </c>
      <c r="E27" s="16">
        <f>'P_Density'!E27*(POWER(1+(INDEX(P_Growth!$M$2:$M$1611,MATCH(A2, P_Growth!$A$2:$A$1611,0))/100), Settings!$C$9-Settings!$C$8))*(Settings!$C$15/100)*(Settings!$C$16/100)*(Settings!$C$17/100)</f>
        <v/>
      </c>
      <c r="F27" s="16">
        <f>'P_Density'!F27*(POWER(1+(INDEX(P_Growth!$M$2:$M$1611,MATCH(A2, P_Growth!$A$2:$A$1611,0))/100), Settings!$C$9-Settings!$C$8))*(Settings!$C$15/100)*(Settings!$C$16/100)*(Settings!$C$17/100)</f>
        <v/>
      </c>
      <c r="G27" s="16">
        <f>'P_Density'!G27*(POWER(1+(INDEX(P_Growth!$M$2:$M$1611,MATCH(A2, P_Growth!$A$2:$A$1611,0))/100), Settings!$C$9-Settings!$C$8))*(Settings!$C$15/100)*(Settings!$C$16/100)*(Settings!$C$17/100)</f>
        <v/>
      </c>
      <c r="H27" s="16">
        <f>'P_Density'!H27*(POWER(1+(INDEX(P_Growth!$M$2:$M$1611,MATCH(A2, P_Growth!$A$2:$A$1611,0))/100), Settings!$C$9-Settings!$C$8))*(Settings!$C$15/100)*(Settings!$C$16/100)*(Settings!$C$17/100)</f>
        <v/>
      </c>
      <c r="I27" s="16">
        <f>'P_Density'!I27*(POWER(1+(INDEX(P_Growth!$M$2:$M$1611,MATCH(A2, P_Growth!$A$2:$A$1611,0))/100), Settings!$C$9-Settings!$C$8))*(Settings!$C$15/100)*(Settings!$C$16/100)*(Settings!$C$17/100)</f>
        <v/>
      </c>
      <c r="J27" s="16">
        <f>'P_Density'!J27*(POWER(1+(INDEX(P_Growth!$M$2:$M$1611,MATCH(A2, P_Growth!$A$2:$A$1611,0))/100), Settings!$C$9-Settings!$C$8))*(Settings!$C$15/100)*(Settings!$C$16/100)*(Settings!$C$17/100)</f>
        <v/>
      </c>
      <c r="K27" s="16">
        <f>'P_Density'!K27*(POWER(1+(INDEX(P_Growth!$M$2:$M$1611,MATCH(A2, P_Growth!$A$2:$A$1611,0))/100), Settings!$C$9-Settings!$C$8))*(Settings!$C$15/100)*(Settings!$C$16/100)*(Settings!$C$17/100)</f>
        <v/>
      </c>
      <c r="L27" s="16">
        <f>'P_Density'!L27*(POWER(1+(INDEX(P_Growth!$M$2:$M$1611,MATCH(A2, P_Growth!$A$2:$A$1611,0))/100), Settings!$C$9-Settings!$C$8))*(Settings!$C$15/100)*(Settings!$C$16/100)*(Settings!$C$17/100)</f>
        <v/>
      </c>
    </row>
    <row r="28">
      <c r="A28" s="16">
        <f>'P_Density'!A28</f>
        <v/>
      </c>
      <c r="B28" s="16">
        <f>'P_Density'!B28</f>
        <v/>
      </c>
      <c r="C28" s="16">
        <f>'P_Density'!C28*(POWER(1+(INDEX(P_Growth!$M$2:$M$1611,MATCH(A2, P_Growth!$A$2:$A$1611,0))/100), Settings!$C$9-Settings!$C$8))*(Settings!$C$15/100)*(Settings!$C$16/100)*(Settings!$C$17/100)</f>
        <v/>
      </c>
      <c r="D28" s="16">
        <f>'P_Density'!D28*(POWER(1+(INDEX(P_Growth!$M$2:$M$1611,MATCH(A2, P_Growth!$A$2:$A$1611,0))/100), Settings!$C$9-Settings!$C$8))*(Settings!$C$15/100)*(Settings!$C$16/100)*(Settings!$C$17/100)</f>
        <v/>
      </c>
      <c r="E28" s="16">
        <f>'P_Density'!E28*(POWER(1+(INDEX(P_Growth!$M$2:$M$1611,MATCH(A2, P_Growth!$A$2:$A$1611,0))/100), Settings!$C$9-Settings!$C$8))*(Settings!$C$15/100)*(Settings!$C$16/100)*(Settings!$C$17/100)</f>
        <v/>
      </c>
      <c r="F28" s="16">
        <f>'P_Density'!F28*(POWER(1+(INDEX(P_Growth!$M$2:$M$1611,MATCH(A2, P_Growth!$A$2:$A$1611,0))/100), Settings!$C$9-Settings!$C$8))*(Settings!$C$15/100)*(Settings!$C$16/100)*(Settings!$C$17/100)</f>
        <v/>
      </c>
      <c r="G28" s="16">
        <f>'P_Density'!G28*(POWER(1+(INDEX(P_Growth!$M$2:$M$1611,MATCH(A2, P_Growth!$A$2:$A$1611,0))/100), Settings!$C$9-Settings!$C$8))*(Settings!$C$15/100)*(Settings!$C$16/100)*(Settings!$C$17/100)</f>
        <v/>
      </c>
      <c r="H28" s="16">
        <f>'P_Density'!H28*(POWER(1+(INDEX(P_Growth!$M$2:$M$1611,MATCH(A2, P_Growth!$A$2:$A$1611,0))/100), Settings!$C$9-Settings!$C$8))*(Settings!$C$15/100)*(Settings!$C$16/100)*(Settings!$C$17/100)</f>
        <v/>
      </c>
      <c r="I28" s="16">
        <f>'P_Density'!I28*(POWER(1+(INDEX(P_Growth!$M$2:$M$1611,MATCH(A2, P_Growth!$A$2:$A$1611,0))/100), Settings!$C$9-Settings!$C$8))*(Settings!$C$15/100)*(Settings!$C$16/100)*(Settings!$C$17/100)</f>
        <v/>
      </c>
      <c r="J28" s="16">
        <f>'P_Density'!J28*(POWER(1+(INDEX(P_Growth!$M$2:$M$1611,MATCH(A2, P_Growth!$A$2:$A$1611,0))/100), Settings!$C$9-Settings!$C$8))*(Settings!$C$15/100)*(Settings!$C$16/100)*(Settings!$C$17/100)</f>
        <v/>
      </c>
      <c r="K28" s="16">
        <f>'P_Density'!K28*(POWER(1+(INDEX(P_Growth!$M$2:$M$1611,MATCH(A2, P_Growth!$A$2:$A$1611,0))/100), Settings!$C$9-Settings!$C$8))*(Settings!$C$15/100)*(Settings!$C$16/100)*(Settings!$C$17/100)</f>
        <v/>
      </c>
      <c r="L28" s="16">
        <f>'P_Density'!L28*(POWER(1+(INDEX(P_Growth!$M$2:$M$1611,MATCH(A2, P_Growth!$A$2:$A$1611,0))/100), Settings!$C$9-Settings!$C$8))*(Settings!$C$15/100)*(Settings!$C$16/100)*(Settings!$C$17/100)</f>
        <v/>
      </c>
    </row>
    <row r="29">
      <c r="A29" s="16">
        <f>'P_Density'!A29</f>
        <v/>
      </c>
      <c r="B29" s="16">
        <f>'P_Density'!B29</f>
        <v/>
      </c>
      <c r="C29" s="16">
        <f>'P_Density'!C29*(POWER(1+(INDEX(P_Growth!$M$2:$M$1611,MATCH(A2, P_Growth!$A$2:$A$1611,0))/100), Settings!$C$9-Settings!$C$8))*(Settings!$C$15/100)*(Settings!$C$16/100)*(Settings!$C$17/100)</f>
        <v/>
      </c>
      <c r="D29" s="16">
        <f>'P_Density'!D29*(POWER(1+(INDEX(P_Growth!$M$2:$M$1611,MATCH(A2, P_Growth!$A$2:$A$1611,0))/100), Settings!$C$9-Settings!$C$8))*(Settings!$C$15/100)*(Settings!$C$16/100)*(Settings!$C$17/100)</f>
        <v/>
      </c>
      <c r="E29" s="16">
        <f>'P_Density'!E29*(POWER(1+(INDEX(P_Growth!$M$2:$M$1611,MATCH(A2, P_Growth!$A$2:$A$1611,0))/100), Settings!$C$9-Settings!$C$8))*(Settings!$C$15/100)*(Settings!$C$16/100)*(Settings!$C$17/100)</f>
        <v/>
      </c>
      <c r="F29" s="16">
        <f>'P_Density'!F29*(POWER(1+(INDEX(P_Growth!$M$2:$M$1611,MATCH(A2, P_Growth!$A$2:$A$1611,0))/100), Settings!$C$9-Settings!$C$8))*(Settings!$C$15/100)*(Settings!$C$16/100)*(Settings!$C$17/100)</f>
        <v/>
      </c>
      <c r="G29" s="16">
        <f>'P_Density'!G29*(POWER(1+(INDEX(P_Growth!$M$2:$M$1611,MATCH(A2, P_Growth!$A$2:$A$1611,0))/100), Settings!$C$9-Settings!$C$8))*(Settings!$C$15/100)*(Settings!$C$16/100)*(Settings!$C$17/100)</f>
        <v/>
      </c>
      <c r="H29" s="16">
        <f>'P_Density'!H29*(POWER(1+(INDEX(P_Growth!$M$2:$M$1611,MATCH(A2, P_Growth!$A$2:$A$1611,0))/100), Settings!$C$9-Settings!$C$8))*(Settings!$C$15/100)*(Settings!$C$16/100)*(Settings!$C$17/100)</f>
        <v/>
      </c>
      <c r="I29" s="16">
        <f>'P_Density'!I29*(POWER(1+(INDEX(P_Growth!$M$2:$M$1611,MATCH(A2, P_Growth!$A$2:$A$1611,0))/100), Settings!$C$9-Settings!$C$8))*(Settings!$C$15/100)*(Settings!$C$16/100)*(Settings!$C$17/100)</f>
        <v/>
      </c>
      <c r="J29" s="16">
        <f>'P_Density'!J29*(POWER(1+(INDEX(P_Growth!$M$2:$M$1611,MATCH(A2, P_Growth!$A$2:$A$1611,0))/100), Settings!$C$9-Settings!$C$8))*(Settings!$C$15/100)*(Settings!$C$16/100)*(Settings!$C$17/100)</f>
        <v/>
      </c>
      <c r="K29" s="16">
        <f>'P_Density'!K29*(POWER(1+(INDEX(P_Growth!$M$2:$M$1611,MATCH(A2, P_Growth!$A$2:$A$1611,0))/100), Settings!$C$9-Settings!$C$8))*(Settings!$C$15/100)*(Settings!$C$16/100)*(Settings!$C$17/100)</f>
        <v/>
      </c>
      <c r="L29" s="16">
        <f>'P_Density'!L29*(POWER(1+(INDEX(P_Growth!$M$2:$M$1611,MATCH(A2, P_Growth!$A$2:$A$1611,0))/100), Settings!$C$9-Settings!$C$8))*(Settings!$C$15/100)*(Settings!$C$16/100)*(Settings!$C$17/100)</f>
        <v/>
      </c>
    </row>
    <row r="30">
      <c r="A30" s="16">
        <f>'P_Density'!A30</f>
        <v/>
      </c>
      <c r="B30" s="16">
        <f>'P_Density'!B30</f>
        <v/>
      </c>
      <c r="C30" s="16">
        <f>'P_Density'!C30*(POWER(1+(INDEX(P_Growth!$M$2:$M$1611,MATCH(A2, P_Growth!$A$2:$A$1611,0))/100), Settings!$C$9-Settings!$C$8))*(Settings!$C$15/100)*(Settings!$C$16/100)*(Settings!$C$17/100)</f>
        <v/>
      </c>
      <c r="D30" s="16">
        <f>'P_Density'!D30*(POWER(1+(INDEX(P_Growth!$M$2:$M$1611,MATCH(A2, P_Growth!$A$2:$A$1611,0))/100), Settings!$C$9-Settings!$C$8))*(Settings!$C$15/100)*(Settings!$C$16/100)*(Settings!$C$17/100)</f>
        <v/>
      </c>
      <c r="E30" s="16">
        <f>'P_Density'!E30*(POWER(1+(INDEX(P_Growth!$M$2:$M$1611,MATCH(A2, P_Growth!$A$2:$A$1611,0))/100), Settings!$C$9-Settings!$C$8))*(Settings!$C$15/100)*(Settings!$C$16/100)*(Settings!$C$17/100)</f>
        <v/>
      </c>
      <c r="F30" s="16">
        <f>'P_Density'!F30*(POWER(1+(INDEX(P_Growth!$M$2:$M$1611,MATCH(A2, P_Growth!$A$2:$A$1611,0))/100), Settings!$C$9-Settings!$C$8))*(Settings!$C$15/100)*(Settings!$C$16/100)*(Settings!$C$17/100)</f>
        <v/>
      </c>
      <c r="G30" s="16">
        <f>'P_Density'!G30*(POWER(1+(INDEX(P_Growth!$M$2:$M$1611,MATCH(A2, P_Growth!$A$2:$A$1611,0))/100), Settings!$C$9-Settings!$C$8))*(Settings!$C$15/100)*(Settings!$C$16/100)*(Settings!$C$17/100)</f>
        <v/>
      </c>
      <c r="H30" s="16">
        <f>'P_Density'!H30*(POWER(1+(INDEX(P_Growth!$M$2:$M$1611,MATCH(A2, P_Growth!$A$2:$A$1611,0))/100), Settings!$C$9-Settings!$C$8))*(Settings!$C$15/100)*(Settings!$C$16/100)*(Settings!$C$17/100)</f>
        <v/>
      </c>
      <c r="I30" s="16">
        <f>'P_Density'!I30*(POWER(1+(INDEX(P_Growth!$M$2:$M$1611,MATCH(A2, P_Growth!$A$2:$A$1611,0))/100), Settings!$C$9-Settings!$C$8))*(Settings!$C$15/100)*(Settings!$C$16/100)*(Settings!$C$17/100)</f>
        <v/>
      </c>
      <c r="J30" s="16">
        <f>'P_Density'!J30*(POWER(1+(INDEX(P_Growth!$M$2:$M$1611,MATCH(A2, P_Growth!$A$2:$A$1611,0))/100), Settings!$C$9-Settings!$C$8))*(Settings!$C$15/100)*(Settings!$C$16/100)*(Settings!$C$17/100)</f>
        <v/>
      </c>
      <c r="K30" s="16">
        <f>'P_Density'!K30*(POWER(1+(INDEX(P_Growth!$M$2:$M$1611,MATCH(A2, P_Growth!$A$2:$A$1611,0))/100), Settings!$C$9-Settings!$C$8))*(Settings!$C$15/100)*(Settings!$C$16/100)*(Settings!$C$17/100)</f>
        <v/>
      </c>
      <c r="L30" s="16">
        <f>'P_Density'!L30*(POWER(1+(INDEX(P_Growth!$M$2:$M$1611,MATCH(A2, P_Growth!$A$2:$A$1611,0))/100), Settings!$C$9-Settings!$C$8))*(Settings!$C$15/100)*(Settings!$C$16/100)*(Settings!$C$17/100)</f>
        <v/>
      </c>
    </row>
    <row r="31">
      <c r="A31" s="16">
        <f>'P_Density'!A31</f>
        <v/>
      </c>
      <c r="B31" s="16">
        <f>'P_Density'!B31</f>
        <v/>
      </c>
      <c r="C31" s="16">
        <f>'P_Density'!C31*(POWER(1+(INDEX(P_Growth!$M$2:$M$1611,MATCH(A2, P_Growth!$A$2:$A$1611,0))/100), Settings!$C$9-Settings!$C$8))*(Settings!$C$15/100)*(Settings!$C$16/100)*(Settings!$C$17/100)</f>
        <v/>
      </c>
      <c r="D31" s="16">
        <f>'P_Density'!D31*(POWER(1+(INDEX(P_Growth!$M$2:$M$1611,MATCH(A2, P_Growth!$A$2:$A$1611,0))/100), Settings!$C$9-Settings!$C$8))*(Settings!$C$15/100)*(Settings!$C$16/100)*(Settings!$C$17/100)</f>
        <v/>
      </c>
      <c r="E31" s="16">
        <f>'P_Density'!E31*(POWER(1+(INDEX(P_Growth!$M$2:$M$1611,MATCH(A2, P_Growth!$A$2:$A$1611,0))/100), Settings!$C$9-Settings!$C$8))*(Settings!$C$15/100)*(Settings!$C$16/100)*(Settings!$C$17/100)</f>
        <v/>
      </c>
      <c r="F31" s="16">
        <f>'P_Density'!F31*(POWER(1+(INDEX(P_Growth!$M$2:$M$1611,MATCH(A2, P_Growth!$A$2:$A$1611,0))/100), Settings!$C$9-Settings!$C$8))*(Settings!$C$15/100)*(Settings!$C$16/100)*(Settings!$C$17/100)</f>
        <v/>
      </c>
      <c r="G31" s="16">
        <f>'P_Density'!G31*(POWER(1+(INDEX(P_Growth!$M$2:$M$1611,MATCH(A2, P_Growth!$A$2:$A$1611,0))/100), Settings!$C$9-Settings!$C$8))*(Settings!$C$15/100)*(Settings!$C$16/100)*(Settings!$C$17/100)</f>
        <v/>
      </c>
      <c r="H31" s="16">
        <f>'P_Density'!H31*(POWER(1+(INDEX(P_Growth!$M$2:$M$1611,MATCH(A2, P_Growth!$A$2:$A$1611,0))/100), Settings!$C$9-Settings!$C$8))*(Settings!$C$15/100)*(Settings!$C$16/100)*(Settings!$C$17/100)</f>
        <v/>
      </c>
      <c r="I31" s="16">
        <f>'P_Density'!I31*(POWER(1+(INDEX(P_Growth!$M$2:$M$1611,MATCH(A2, P_Growth!$A$2:$A$1611,0))/100), Settings!$C$9-Settings!$C$8))*(Settings!$C$15/100)*(Settings!$C$16/100)*(Settings!$C$17/100)</f>
        <v/>
      </c>
      <c r="J31" s="16">
        <f>'P_Density'!J31*(POWER(1+(INDEX(P_Growth!$M$2:$M$1611,MATCH(A2, P_Growth!$A$2:$A$1611,0))/100), Settings!$C$9-Settings!$C$8))*(Settings!$C$15/100)*(Settings!$C$16/100)*(Settings!$C$17/100)</f>
        <v/>
      </c>
      <c r="K31" s="16">
        <f>'P_Density'!K31*(POWER(1+(INDEX(P_Growth!$M$2:$M$1611,MATCH(A2, P_Growth!$A$2:$A$1611,0))/100), Settings!$C$9-Settings!$C$8))*(Settings!$C$15/100)*(Settings!$C$16/100)*(Settings!$C$17/100)</f>
        <v/>
      </c>
      <c r="L31" s="16">
        <f>'P_Density'!L31*(POWER(1+(INDEX(P_Growth!$M$2:$M$1611,MATCH(A2, P_Growth!$A$2:$A$1611,0))/100), Settings!$C$9-Settings!$C$8))*(Settings!$C$15/100)*(Settings!$C$16/100)*(Settings!$C$17/100)</f>
        <v/>
      </c>
    </row>
    <row r="32">
      <c r="A32" s="16">
        <f>'P_Density'!A32</f>
        <v/>
      </c>
      <c r="B32" s="16">
        <f>'P_Density'!B32</f>
        <v/>
      </c>
      <c r="C32" s="16">
        <f>'P_Density'!C32*(POWER(1+(INDEX(P_Growth!$M$2:$M$1611,MATCH(A2, P_Growth!$A$2:$A$1611,0))/100), Settings!$C$9-Settings!$C$8))*(Settings!$C$15/100)*(Settings!$C$16/100)*(Settings!$C$17/100)</f>
        <v/>
      </c>
      <c r="D32" s="16">
        <f>'P_Density'!D32*(POWER(1+(INDEX(P_Growth!$M$2:$M$1611,MATCH(A2, P_Growth!$A$2:$A$1611,0))/100), Settings!$C$9-Settings!$C$8))*(Settings!$C$15/100)*(Settings!$C$16/100)*(Settings!$C$17/100)</f>
        <v/>
      </c>
      <c r="E32" s="16">
        <f>'P_Density'!E32*(POWER(1+(INDEX(P_Growth!$M$2:$M$1611,MATCH(A2, P_Growth!$A$2:$A$1611,0))/100), Settings!$C$9-Settings!$C$8))*(Settings!$C$15/100)*(Settings!$C$16/100)*(Settings!$C$17/100)</f>
        <v/>
      </c>
      <c r="F32" s="16">
        <f>'P_Density'!F32*(POWER(1+(INDEX(P_Growth!$M$2:$M$1611,MATCH(A2, P_Growth!$A$2:$A$1611,0))/100), Settings!$C$9-Settings!$C$8))*(Settings!$C$15/100)*(Settings!$C$16/100)*(Settings!$C$17/100)</f>
        <v/>
      </c>
      <c r="G32" s="16">
        <f>'P_Density'!G32*(POWER(1+(INDEX(P_Growth!$M$2:$M$1611,MATCH(A2, P_Growth!$A$2:$A$1611,0))/100), Settings!$C$9-Settings!$C$8))*(Settings!$C$15/100)*(Settings!$C$16/100)*(Settings!$C$17/100)</f>
        <v/>
      </c>
      <c r="H32" s="16">
        <f>'P_Density'!H32*(POWER(1+(INDEX(P_Growth!$M$2:$M$1611,MATCH(A2, P_Growth!$A$2:$A$1611,0))/100), Settings!$C$9-Settings!$C$8))*(Settings!$C$15/100)*(Settings!$C$16/100)*(Settings!$C$17/100)</f>
        <v/>
      </c>
      <c r="I32" s="16">
        <f>'P_Density'!I32*(POWER(1+(INDEX(P_Growth!$M$2:$M$1611,MATCH(A2, P_Growth!$A$2:$A$1611,0))/100), Settings!$C$9-Settings!$C$8))*(Settings!$C$15/100)*(Settings!$C$16/100)*(Settings!$C$17/100)</f>
        <v/>
      </c>
      <c r="J32" s="16">
        <f>'P_Density'!J32*(POWER(1+(INDEX(P_Growth!$M$2:$M$1611,MATCH(A2, P_Growth!$A$2:$A$1611,0))/100), Settings!$C$9-Settings!$C$8))*(Settings!$C$15/100)*(Settings!$C$16/100)*(Settings!$C$17/100)</f>
        <v/>
      </c>
      <c r="K32" s="16">
        <f>'P_Density'!K32*(POWER(1+(INDEX(P_Growth!$M$2:$M$1611,MATCH(A2, P_Growth!$A$2:$A$1611,0))/100), Settings!$C$9-Settings!$C$8))*(Settings!$C$15/100)*(Settings!$C$16/100)*(Settings!$C$17/100)</f>
        <v/>
      </c>
      <c r="L32" s="16">
        <f>'P_Density'!L32*(POWER(1+(INDEX(P_Growth!$M$2:$M$1611,MATCH(A2, P_Growth!$A$2:$A$1611,0))/100), Settings!$C$9-Settings!$C$8))*(Settings!$C$15/100)*(Settings!$C$16/100)*(Settings!$C$17/100)</f>
        <v/>
      </c>
    </row>
    <row r="33">
      <c r="A33" s="16">
        <f>'P_Density'!A33</f>
        <v/>
      </c>
      <c r="B33" s="16">
        <f>'P_Density'!B33</f>
        <v/>
      </c>
      <c r="C33" s="16">
        <f>'P_Density'!C33*(POWER(1+(INDEX(P_Growth!$M$2:$M$1611,MATCH(A2, P_Growth!$A$2:$A$1611,0))/100), Settings!$C$9-Settings!$C$8))*(Settings!$C$15/100)*(Settings!$C$16/100)*(Settings!$C$17/100)</f>
        <v/>
      </c>
      <c r="D33" s="16">
        <f>'P_Density'!D33*(POWER(1+(INDEX(P_Growth!$M$2:$M$1611,MATCH(A2, P_Growth!$A$2:$A$1611,0))/100), Settings!$C$9-Settings!$C$8))*(Settings!$C$15/100)*(Settings!$C$16/100)*(Settings!$C$17/100)</f>
        <v/>
      </c>
      <c r="E33" s="16">
        <f>'P_Density'!E33*(POWER(1+(INDEX(P_Growth!$M$2:$M$1611,MATCH(A2, P_Growth!$A$2:$A$1611,0))/100), Settings!$C$9-Settings!$C$8))*(Settings!$C$15/100)*(Settings!$C$16/100)*(Settings!$C$17/100)</f>
        <v/>
      </c>
      <c r="F33" s="16">
        <f>'P_Density'!F33*(POWER(1+(INDEX(P_Growth!$M$2:$M$1611,MATCH(A2, P_Growth!$A$2:$A$1611,0))/100), Settings!$C$9-Settings!$C$8))*(Settings!$C$15/100)*(Settings!$C$16/100)*(Settings!$C$17/100)</f>
        <v/>
      </c>
      <c r="G33" s="16">
        <f>'P_Density'!G33*(POWER(1+(INDEX(P_Growth!$M$2:$M$1611,MATCH(A2, P_Growth!$A$2:$A$1611,0))/100), Settings!$C$9-Settings!$C$8))*(Settings!$C$15/100)*(Settings!$C$16/100)*(Settings!$C$17/100)</f>
        <v/>
      </c>
      <c r="H33" s="16">
        <f>'P_Density'!H33*(POWER(1+(INDEX(P_Growth!$M$2:$M$1611,MATCH(A2, P_Growth!$A$2:$A$1611,0))/100), Settings!$C$9-Settings!$C$8))*(Settings!$C$15/100)*(Settings!$C$16/100)*(Settings!$C$17/100)</f>
        <v/>
      </c>
      <c r="I33" s="16">
        <f>'P_Density'!I33*(POWER(1+(INDEX(P_Growth!$M$2:$M$1611,MATCH(A2, P_Growth!$A$2:$A$1611,0))/100), Settings!$C$9-Settings!$C$8))*(Settings!$C$15/100)*(Settings!$C$16/100)*(Settings!$C$17/100)</f>
        <v/>
      </c>
      <c r="J33" s="16">
        <f>'P_Density'!J33*(POWER(1+(INDEX(P_Growth!$M$2:$M$1611,MATCH(A2, P_Growth!$A$2:$A$1611,0))/100), Settings!$C$9-Settings!$C$8))*(Settings!$C$15/100)*(Settings!$C$16/100)*(Settings!$C$17/100)</f>
        <v/>
      </c>
      <c r="K33" s="16">
        <f>'P_Density'!K33*(POWER(1+(INDEX(P_Growth!$M$2:$M$1611,MATCH(A2, P_Growth!$A$2:$A$1611,0))/100), Settings!$C$9-Settings!$C$8))*(Settings!$C$15/100)*(Settings!$C$16/100)*(Settings!$C$17/100)</f>
        <v/>
      </c>
      <c r="L33" s="16">
        <f>'P_Density'!L33*(POWER(1+(INDEX(P_Growth!$M$2:$M$1611,MATCH(A2, P_Growth!$A$2:$A$1611,0))/100), Settings!$C$9-Settings!$C$8))*(Settings!$C$15/100)*(Settings!$C$16/100)*(Settings!$C$17/100)</f>
        <v/>
      </c>
    </row>
    <row r="34">
      <c r="A34" s="16">
        <f>'P_Density'!A34</f>
        <v/>
      </c>
      <c r="B34" s="16">
        <f>'P_Density'!B34</f>
        <v/>
      </c>
      <c r="C34" s="16">
        <f>'P_Density'!C34*(POWER(1+(INDEX(P_Growth!$M$2:$M$1611,MATCH(A2, P_Growth!$A$2:$A$1611,0))/100), Settings!$C$9-Settings!$C$8))*(Settings!$C$15/100)*(Settings!$C$16/100)*(Settings!$C$17/100)</f>
        <v/>
      </c>
      <c r="D34" s="16">
        <f>'P_Density'!D34*(POWER(1+(INDEX(P_Growth!$M$2:$M$1611,MATCH(A2, P_Growth!$A$2:$A$1611,0))/100), Settings!$C$9-Settings!$C$8))*(Settings!$C$15/100)*(Settings!$C$16/100)*(Settings!$C$17/100)</f>
        <v/>
      </c>
      <c r="E34" s="16">
        <f>'P_Density'!E34*(POWER(1+(INDEX(P_Growth!$M$2:$M$1611,MATCH(A2, P_Growth!$A$2:$A$1611,0))/100), Settings!$C$9-Settings!$C$8))*(Settings!$C$15/100)*(Settings!$C$16/100)*(Settings!$C$17/100)</f>
        <v/>
      </c>
      <c r="F34" s="16">
        <f>'P_Density'!F34*(POWER(1+(INDEX(P_Growth!$M$2:$M$1611,MATCH(A2, P_Growth!$A$2:$A$1611,0))/100), Settings!$C$9-Settings!$C$8))*(Settings!$C$15/100)*(Settings!$C$16/100)*(Settings!$C$17/100)</f>
        <v/>
      </c>
      <c r="G34" s="16">
        <f>'P_Density'!G34*(POWER(1+(INDEX(P_Growth!$M$2:$M$1611,MATCH(A2, P_Growth!$A$2:$A$1611,0))/100), Settings!$C$9-Settings!$C$8))*(Settings!$C$15/100)*(Settings!$C$16/100)*(Settings!$C$17/100)</f>
        <v/>
      </c>
      <c r="H34" s="16">
        <f>'P_Density'!H34*(POWER(1+(INDEX(P_Growth!$M$2:$M$1611,MATCH(A2, P_Growth!$A$2:$A$1611,0))/100), Settings!$C$9-Settings!$C$8))*(Settings!$C$15/100)*(Settings!$C$16/100)*(Settings!$C$17/100)</f>
        <v/>
      </c>
      <c r="I34" s="16">
        <f>'P_Density'!I34*(POWER(1+(INDEX(P_Growth!$M$2:$M$1611,MATCH(A2, P_Growth!$A$2:$A$1611,0))/100), Settings!$C$9-Settings!$C$8))*(Settings!$C$15/100)*(Settings!$C$16/100)*(Settings!$C$17/100)</f>
        <v/>
      </c>
      <c r="J34" s="16">
        <f>'P_Density'!J34*(POWER(1+(INDEX(P_Growth!$M$2:$M$1611,MATCH(A2, P_Growth!$A$2:$A$1611,0))/100), Settings!$C$9-Settings!$C$8))*(Settings!$C$15/100)*(Settings!$C$16/100)*(Settings!$C$17/100)</f>
        <v/>
      </c>
      <c r="K34" s="16">
        <f>'P_Density'!K34*(POWER(1+(INDEX(P_Growth!$M$2:$M$1611,MATCH(A2, P_Growth!$A$2:$A$1611,0))/100), Settings!$C$9-Settings!$C$8))*(Settings!$C$15/100)*(Settings!$C$16/100)*(Settings!$C$17/100)</f>
        <v/>
      </c>
      <c r="L34" s="16">
        <f>'P_Density'!L34*(POWER(1+(INDEX(P_Growth!$M$2:$M$1611,MATCH(A2, P_Growth!$A$2:$A$1611,0))/100), Settings!$C$9-Settings!$C$8))*(Settings!$C$15/100)*(Settings!$C$16/100)*(Settings!$C$17/100)</f>
        <v/>
      </c>
    </row>
    <row r="35">
      <c r="A35" s="16">
        <f>'P_Density'!A35</f>
        <v/>
      </c>
      <c r="B35" s="16">
        <f>'P_Density'!B35</f>
        <v/>
      </c>
      <c r="C35" s="16">
        <f>'P_Density'!C35*(POWER(1+(INDEX(P_Growth!$M$2:$M$1611,MATCH(A2, P_Growth!$A$2:$A$1611,0))/100), Settings!$C$9-Settings!$C$8))*(Settings!$C$15/100)*(Settings!$C$16/100)*(Settings!$C$17/100)</f>
        <v/>
      </c>
      <c r="D35" s="16">
        <f>'P_Density'!D35*(POWER(1+(INDEX(P_Growth!$M$2:$M$1611,MATCH(A2, P_Growth!$A$2:$A$1611,0))/100), Settings!$C$9-Settings!$C$8))*(Settings!$C$15/100)*(Settings!$C$16/100)*(Settings!$C$17/100)</f>
        <v/>
      </c>
      <c r="E35" s="16">
        <f>'P_Density'!E35*(POWER(1+(INDEX(P_Growth!$M$2:$M$1611,MATCH(A2, P_Growth!$A$2:$A$1611,0))/100), Settings!$C$9-Settings!$C$8))*(Settings!$C$15/100)*(Settings!$C$16/100)*(Settings!$C$17/100)</f>
        <v/>
      </c>
      <c r="F35" s="16">
        <f>'P_Density'!F35*(POWER(1+(INDEX(P_Growth!$M$2:$M$1611,MATCH(A2, P_Growth!$A$2:$A$1611,0))/100), Settings!$C$9-Settings!$C$8))*(Settings!$C$15/100)*(Settings!$C$16/100)*(Settings!$C$17/100)</f>
        <v/>
      </c>
      <c r="G35" s="16">
        <f>'P_Density'!G35*(POWER(1+(INDEX(P_Growth!$M$2:$M$1611,MATCH(A2, P_Growth!$A$2:$A$1611,0))/100), Settings!$C$9-Settings!$C$8))*(Settings!$C$15/100)*(Settings!$C$16/100)*(Settings!$C$17/100)</f>
        <v/>
      </c>
      <c r="H35" s="16">
        <f>'P_Density'!H35*(POWER(1+(INDEX(P_Growth!$M$2:$M$1611,MATCH(A2, P_Growth!$A$2:$A$1611,0))/100), Settings!$C$9-Settings!$C$8))*(Settings!$C$15/100)*(Settings!$C$16/100)*(Settings!$C$17/100)</f>
        <v/>
      </c>
      <c r="I35" s="16">
        <f>'P_Density'!I35*(POWER(1+(INDEX(P_Growth!$M$2:$M$1611,MATCH(A2, P_Growth!$A$2:$A$1611,0))/100), Settings!$C$9-Settings!$C$8))*(Settings!$C$15/100)*(Settings!$C$16/100)*(Settings!$C$17/100)</f>
        <v/>
      </c>
      <c r="J35" s="16">
        <f>'P_Density'!J35*(POWER(1+(INDEX(P_Growth!$M$2:$M$1611,MATCH(A2, P_Growth!$A$2:$A$1611,0))/100), Settings!$C$9-Settings!$C$8))*(Settings!$C$15/100)*(Settings!$C$16/100)*(Settings!$C$17/100)</f>
        <v/>
      </c>
      <c r="K35" s="16">
        <f>'P_Density'!K35*(POWER(1+(INDEX(P_Growth!$M$2:$M$1611,MATCH(A2, P_Growth!$A$2:$A$1611,0))/100), Settings!$C$9-Settings!$C$8))*(Settings!$C$15/100)*(Settings!$C$16/100)*(Settings!$C$17/100)</f>
        <v/>
      </c>
      <c r="L35" s="16">
        <f>'P_Density'!L35*(POWER(1+(INDEX(P_Growth!$M$2:$M$1611,MATCH(A2, P_Growth!$A$2:$A$1611,0))/100), Settings!$C$9-Settings!$C$8))*(Settings!$C$15/100)*(Settings!$C$16/100)*(Settings!$C$17/100)</f>
        <v/>
      </c>
    </row>
    <row r="36">
      <c r="A36" s="16">
        <f>'P_Density'!A36</f>
        <v/>
      </c>
      <c r="B36" s="16">
        <f>'P_Density'!B36</f>
        <v/>
      </c>
      <c r="C36" s="16">
        <f>'P_Density'!C36*(POWER(1+(INDEX(P_Growth!$M$2:$M$1611,MATCH(A2, P_Growth!$A$2:$A$1611,0))/100), Settings!$C$9-Settings!$C$8))*(Settings!$C$15/100)*(Settings!$C$16/100)*(Settings!$C$17/100)</f>
        <v/>
      </c>
      <c r="D36" s="16">
        <f>'P_Density'!D36*(POWER(1+(INDEX(P_Growth!$M$2:$M$1611,MATCH(A2, P_Growth!$A$2:$A$1611,0))/100), Settings!$C$9-Settings!$C$8))*(Settings!$C$15/100)*(Settings!$C$16/100)*(Settings!$C$17/100)</f>
        <v/>
      </c>
      <c r="E36" s="16">
        <f>'P_Density'!E36*(POWER(1+(INDEX(P_Growth!$M$2:$M$1611,MATCH(A2, P_Growth!$A$2:$A$1611,0))/100), Settings!$C$9-Settings!$C$8))*(Settings!$C$15/100)*(Settings!$C$16/100)*(Settings!$C$17/100)</f>
        <v/>
      </c>
      <c r="F36" s="16">
        <f>'P_Density'!F36*(POWER(1+(INDEX(P_Growth!$M$2:$M$1611,MATCH(A2, P_Growth!$A$2:$A$1611,0))/100), Settings!$C$9-Settings!$C$8))*(Settings!$C$15/100)*(Settings!$C$16/100)*(Settings!$C$17/100)</f>
        <v/>
      </c>
      <c r="G36" s="16">
        <f>'P_Density'!G36*(POWER(1+(INDEX(P_Growth!$M$2:$M$1611,MATCH(A2, P_Growth!$A$2:$A$1611,0))/100), Settings!$C$9-Settings!$C$8))*(Settings!$C$15/100)*(Settings!$C$16/100)*(Settings!$C$17/100)</f>
        <v/>
      </c>
      <c r="H36" s="16">
        <f>'P_Density'!H36*(POWER(1+(INDEX(P_Growth!$M$2:$M$1611,MATCH(A2, P_Growth!$A$2:$A$1611,0))/100), Settings!$C$9-Settings!$C$8))*(Settings!$C$15/100)*(Settings!$C$16/100)*(Settings!$C$17/100)</f>
        <v/>
      </c>
      <c r="I36" s="16">
        <f>'P_Density'!I36*(POWER(1+(INDEX(P_Growth!$M$2:$M$1611,MATCH(A2, P_Growth!$A$2:$A$1611,0))/100), Settings!$C$9-Settings!$C$8))*(Settings!$C$15/100)*(Settings!$C$16/100)*(Settings!$C$17/100)</f>
        <v/>
      </c>
      <c r="J36" s="16">
        <f>'P_Density'!J36*(POWER(1+(INDEX(P_Growth!$M$2:$M$1611,MATCH(A2, P_Growth!$A$2:$A$1611,0))/100), Settings!$C$9-Settings!$C$8))*(Settings!$C$15/100)*(Settings!$C$16/100)*(Settings!$C$17/100)</f>
        <v/>
      </c>
      <c r="K36" s="16">
        <f>'P_Density'!K36*(POWER(1+(INDEX(P_Growth!$M$2:$M$1611,MATCH(A2, P_Growth!$A$2:$A$1611,0))/100), Settings!$C$9-Settings!$C$8))*(Settings!$C$15/100)*(Settings!$C$16/100)*(Settings!$C$17/100)</f>
        <v/>
      </c>
      <c r="L36" s="16">
        <f>'P_Density'!L36*(POWER(1+(INDEX(P_Growth!$M$2:$M$1611,MATCH(A2, P_Growth!$A$2:$A$1611,0))/100), Settings!$C$9-Settings!$C$8))*(Settings!$C$15/100)*(Settings!$C$16/100)*(Settings!$C$17/100)</f>
        <v/>
      </c>
    </row>
    <row r="37">
      <c r="A37" s="16">
        <f>'P_Density'!A37</f>
        <v/>
      </c>
      <c r="B37" s="16">
        <f>'P_Density'!B37</f>
        <v/>
      </c>
      <c r="C37" s="16">
        <f>'P_Density'!C37*(POWER(1+(INDEX(P_Growth!$M$2:$M$1611,MATCH(A2, P_Growth!$A$2:$A$1611,0))/100), Settings!$C$9-Settings!$C$8))*(Settings!$C$15/100)*(Settings!$C$16/100)*(Settings!$C$17/100)</f>
        <v/>
      </c>
      <c r="D37" s="16">
        <f>'P_Density'!D37*(POWER(1+(INDEX(P_Growth!$M$2:$M$1611,MATCH(A2, P_Growth!$A$2:$A$1611,0))/100), Settings!$C$9-Settings!$C$8))*(Settings!$C$15/100)*(Settings!$C$16/100)*(Settings!$C$17/100)</f>
        <v/>
      </c>
      <c r="E37" s="16">
        <f>'P_Density'!E37*(POWER(1+(INDEX(P_Growth!$M$2:$M$1611,MATCH(A2, P_Growth!$A$2:$A$1611,0))/100), Settings!$C$9-Settings!$C$8))*(Settings!$C$15/100)*(Settings!$C$16/100)*(Settings!$C$17/100)</f>
        <v/>
      </c>
      <c r="F37" s="16">
        <f>'P_Density'!F37*(POWER(1+(INDEX(P_Growth!$M$2:$M$1611,MATCH(A2, P_Growth!$A$2:$A$1611,0))/100), Settings!$C$9-Settings!$C$8))*(Settings!$C$15/100)*(Settings!$C$16/100)*(Settings!$C$17/100)</f>
        <v/>
      </c>
      <c r="G37" s="16">
        <f>'P_Density'!G37*(POWER(1+(INDEX(P_Growth!$M$2:$M$1611,MATCH(A2, P_Growth!$A$2:$A$1611,0))/100), Settings!$C$9-Settings!$C$8))*(Settings!$C$15/100)*(Settings!$C$16/100)*(Settings!$C$17/100)</f>
        <v/>
      </c>
      <c r="H37" s="16">
        <f>'P_Density'!H37*(POWER(1+(INDEX(P_Growth!$M$2:$M$1611,MATCH(A2, P_Growth!$A$2:$A$1611,0))/100), Settings!$C$9-Settings!$C$8))*(Settings!$C$15/100)*(Settings!$C$16/100)*(Settings!$C$17/100)</f>
        <v/>
      </c>
      <c r="I37" s="16">
        <f>'P_Density'!I37*(POWER(1+(INDEX(P_Growth!$M$2:$M$1611,MATCH(A2, P_Growth!$A$2:$A$1611,0))/100), Settings!$C$9-Settings!$C$8))*(Settings!$C$15/100)*(Settings!$C$16/100)*(Settings!$C$17/100)</f>
        <v/>
      </c>
      <c r="J37" s="16">
        <f>'P_Density'!J37*(POWER(1+(INDEX(P_Growth!$M$2:$M$1611,MATCH(A2, P_Growth!$A$2:$A$1611,0))/100), Settings!$C$9-Settings!$C$8))*(Settings!$C$15/100)*(Settings!$C$16/100)*(Settings!$C$17/100)</f>
        <v/>
      </c>
      <c r="K37" s="16">
        <f>'P_Density'!K37*(POWER(1+(INDEX(P_Growth!$M$2:$M$1611,MATCH(A2, P_Growth!$A$2:$A$1611,0))/100), Settings!$C$9-Settings!$C$8))*(Settings!$C$15/100)*(Settings!$C$16/100)*(Settings!$C$17/100)</f>
        <v/>
      </c>
      <c r="L37" s="16">
        <f>'P_Density'!L37*(POWER(1+(INDEX(P_Growth!$M$2:$M$1611,MATCH(A2, P_Growth!$A$2:$A$1611,0))/100), Settings!$C$9-Settings!$C$8))*(Settings!$C$15/100)*(Settings!$C$16/100)*(Settings!$C$17/100)</f>
        <v/>
      </c>
    </row>
    <row r="38">
      <c r="A38" s="16">
        <f>'P_Density'!A38</f>
        <v/>
      </c>
      <c r="B38" s="16">
        <f>'P_Density'!B38</f>
        <v/>
      </c>
      <c r="C38" s="16">
        <f>'P_Density'!C38*(POWER(1+(INDEX(P_Growth!$M$2:$M$1611,MATCH(A2, P_Growth!$A$2:$A$1611,0))/100), Settings!$C$9-Settings!$C$8))*(Settings!$C$15/100)*(Settings!$C$16/100)*(Settings!$C$17/100)</f>
        <v/>
      </c>
      <c r="D38" s="16">
        <f>'P_Density'!D38*(POWER(1+(INDEX(P_Growth!$M$2:$M$1611,MATCH(A2, P_Growth!$A$2:$A$1611,0))/100), Settings!$C$9-Settings!$C$8))*(Settings!$C$15/100)*(Settings!$C$16/100)*(Settings!$C$17/100)</f>
        <v/>
      </c>
      <c r="E38" s="16">
        <f>'P_Density'!E38*(POWER(1+(INDEX(P_Growth!$M$2:$M$1611,MATCH(A2, P_Growth!$A$2:$A$1611,0))/100), Settings!$C$9-Settings!$C$8))*(Settings!$C$15/100)*(Settings!$C$16/100)*(Settings!$C$17/100)</f>
        <v/>
      </c>
      <c r="F38" s="16">
        <f>'P_Density'!F38*(POWER(1+(INDEX(P_Growth!$M$2:$M$1611,MATCH(A2, P_Growth!$A$2:$A$1611,0))/100), Settings!$C$9-Settings!$C$8))*(Settings!$C$15/100)*(Settings!$C$16/100)*(Settings!$C$17/100)</f>
        <v/>
      </c>
      <c r="G38" s="16">
        <f>'P_Density'!G38*(POWER(1+(INDEX(P_Growth!$M$2:$M$1611,MATCH(A2, P_Growth!$A$2:$A$1611,0))/100), Settings!$C$9-Settings!$C$8))*(Settings!$C$15/100)*(Settings!$C$16/100)*(Settings!$C$17/100)</f>
        <v/>
      </c>
      <c r="H38" s="16">
        <f>'P_Density'!H38*(POWER(1+(INDEX(P_Growth!$M$2:$M$1611,MATCH(A2, P_Growth!$A$2:$A$1611,0))/100), Settings!$C$9-Settings!$C$8))*(Settings!$C$15/100)*(Settings!$C$16/100)*(Settings!$C$17/100)</f>
        <v/>
      </c>
      <c r="I38" s="16">
        <f>'P_Density'!I38*(POWER(1+(INDEX(P_Growth!$M$2:$M$1611,MATCH(A2, P_Growth!$A$2:$A$1611,0))/100), Settings!$C$9-Settings!$C$8))*(Settings!$C$15/100)*(Settings!$C$16/100)*(Settings!$C$17/100)</f>
        <v/>
      </c>
      <c r="J38" s="16">
        <f>'P_Density'!J38*(POWER(1+(INDEX(P_Growth!$M$2:$M$1611,MATCH(A2, P_Growth!$A$2:$A$1611,0))/100), Settings!$C$9-Settings!$C$8))*(Settings!$C$15/100)*(Settings!$C$16/100)*(Settings!$C$17/100)</f>
        <v/>
      </c>
      <c r="K38" s="16">
        <f>'P_Density'!K38*(POWER(1+(INDEX(P_Growth!$M$2:$M$1611,MATCH(A2, P_Growth!$A$2:$A$1611,0))/100), Settings!$C$9-Settings!$C$8))*(Settings!$C$15/100)*(Settings!$C$16/100)*(Settings!$C$17/100)</f>
        <v/>
      </c>
      <c r="L38" s="16">
        <f>'P_Density'!L38*(POWER(1+(INDEX(P_Growth!$M$2:$M$1611,MATCH(A2, P_Growth!$A$2:$A$1611,0))/100), Settings!$C$9-Settings!$C$8))*(Settings!$C$15/100)*(Settings!$C$16/100)*(Settings!$C$17/100)</f>
        <v/>
      </c>
    </row>
    <row r="39">
      <c r="A39" s="16">
        <f>'P_Density'!A39</f>
        <v/>
      </c>
      <c r="B39" s="16">
        <f>'P_Density'!B39</f>
        <v/>
      </c>
      <c r="C39" s="16">
        <f>'P_Density'!C39*(POWER(1+(INDEX(P_Growth!$M$2:$M$1611,MATCH(A2, P_Growth!$A$2:$A$1611,0))/100), Settings!$C$9-Settings!$C$8))*(Settings!$C$15/100)*(Settings!$C$16/100)*(Settings!$C$17/100)</f>
        <v/>
      </c>
      <c r="D39" s="16">
        <f>'P_Density'!D39*(POWER(1+(INDEX(P_Growth!$M$2:$M$1611,MATCH(A2, P_Growth!$A$2:$A$1611,0))/100), Settings!$C$9-Settings!$C$8))*(Settings!$C$15/100)*(Settings!$C$16/100)*(Settings!$C$17/100)</f>
        <v/>
      </c>
      <c r="E39" s="16">
        <f>'P_Density'!E39*(POWER(1+(INDEX(P_Growth!$M$2:$M$1611,MATCH(A2, P_Growth!$A$2:$A$1611,0))/100), Settings!$C$9-Settings!$C$8))*(Settings!$C$15/100)*(Settings!$C$16/100)*(Settings!$C$17/100)</f>
        <v/>
      </c>
      <c r="F39" s="16">
        <f>'P_Density'!F39*(POWER(1+(INDEX(P_Growth!$M$2:$M$1611,MATCH(A2, P_Growth!$A$2:$A$1611,0))/100), Settings!$C$9-Settings!$C$8))*(Settings!$C$15/100)*(Settings!$C$16/100)*(Settings!$C$17/100)</f>
        <v/>
      </c>
      <c r="G39" s="16">
        <f>'P_Density'!G39*(POWER(1+(INDEX(P_Growth!$M$2:$M$1611,MATCH(A2, P_Growth!$A$2:$A$1611,0))/100), Settings!$C$9-Settings!$C$8))*(Settings!$C$15/100)*(Settings!$C$16/100)*(Settings!$C$17/100)</f>
        <v/>
      </c>
      <c r="H39" s="16">
        <f>'P_Density'!H39*(POWER(1+(INDEX(P_Growth!$M$2:$M$1611,MATCH(A2, P_Growth!$A$2:$A$1611,0))/100), Settings!$C$9-Settings!$C$8))*(Settings!$C$15/100)*(Settings!$C$16/100)*(Settings!$C$17/100)</f>
        <v/>
      </c>
      <c r="I39" s="16">
        <f>'P_Density'!I39*(POWER(1+(INDEX(P_Growth!$M$2:$M$1611,MATCH(A2, P_Growth!$A$2:$A$1611,0))/100), Settings!$C$9-Settings!$C$8))*(Settings!$C$15/100)*(Settings!$C$16/100)*(Settings!$C$17/100)</f>
        <v/>
      </c>
      <c r="J39" s="16">
        <f>'P_Density'!J39*(POWER(1+(INDEX(P_Growth!$M$2:$M$1611,MATCH(A2, P_Growth!$A$2:$A$1611,0))/100), Settings!$C$9-Settings!$C$8))*(Settings!$C$15/100)*(Settings!$C$16/100)*(Settings!$C$17/100)</f>
        <v/>
      </c>
      <c r="K39" s="16">
        <f>'P_Density'!K39*(POWER(1+(INDEX(P_Growth!$M$2:$M$1611,MATCH(A2, P_Growth!$A$2:$A$1611,0))/100), Settings!$C$9-Settings!$C$8))*(Settings!$C$15/100)*(Settings!$C$16/100)*(Settings!$C$17/100)</f>
        <v/>
      </c>
      <c r="L39" s="16">
        <f>'P_Density'!L39*(POWER(1+(INDEX(P_Growth!$M$2:$M$1611,MATCH(A2, P_Growth!$A$2:$A$1611,0))/100), Settings!$C$9-Settings!$C$8))*(Settings!$C$15/100)*(Settings!$C$16/100)*(Settings!$C$17/100)</f>
        <v/>
      </c>
    </row>
    <row r="40">
      <c r="A40" s="16">
        <f>'P_Density'!A40</f>
        <v/>
      </c>
      <c r="B40" s="16">
        <f>'P_Density'!B40</f>
        <v/>
      </c>
      <c r="C40" s="16">
        <f>'P_Density'!C40*(POWER(1+(INDEX(P_Growth!$M$2:$M$1611,MATCH(A2, P_Growth!$A$2:$A$1611,0))/100), Settings!$C$9-Settings!$C$8))*(Settings!$C$15/100)*(Settings!$C$16/100)*(Settings!$C$17/100)</f>
        <v/>
      </c>
      <c r="D40" s="16">
        <f>'P_Density'!D40*(POWER(1+(INDEX(P_Growth!$M$2:$M$1611,MATCH(A2, P_Growth!$A$2:$A$1611,0))/100), Settings!$C$9-Settings!$C$8))*(Settings!$C$15/100)*(Settings!$C$16/100)*(Settings!$C$17/100)</f>
        <v/>
      </c>
      <c r="E40" s="16">
        <f>'P_Density'!E40*(POWER(1+(INDEX(P_Growth!$M$2:$M$1611,MATCH(A2, P_Growth!$A$2:$A$1611,0))/100), Settings!$C$9-Settings!$C$8))*(Settings!$C$15/100)*(Settings!$C$16/100)*(Settings!$C$17/100)</f>
        <v/>
      </c>
      <c r="F40" s="16">
        <f>'P_Density'!F40*(POWER(1+(INDEX(P_Growth!$M$2:$M$1611,MATCH(A2, P_Growth!$A$2:$A$1611,0))/100), Settings!$C$9-Settings!$C$8))*(Settings!$C$15/100)*(Settings!$C$16/100)*(Settings!$C$17/100)</f>
        <v/>
      </c>
      <c r="G40" s="16">
        <f>'P_Density'!G40*(POWER(1+(INDEX(P_Growth!$M$2:$M$1611,MATCH(A2, P_Growth!$A$2:$A$1611,0))/100), Settings!$C$9-Settings!$C$8))*(Settings!$C$15/100)*(Settings!$C$16/100)*(Settings!$C$17/100)</f>
        <v/>
      </c>
      <c r="H40" s="16">
        <f>'P_Density'!H40*(POWER(1+(INDEX(P_Growth!$M$2:$M$1611,MATCH(A2, P_Growth!$A$2:$A$1611,0))/100), Settings!$C$9-Settings!$C$8))*(Settings!$C$15/100)*(Settings!$C$16/100)*(Settings!$C$17/100)</f>
        <v/>
      </c>
      <c r="I40" s="16">
        <f>'P_Density'!I40*(POWER(1+(INDEX(P_Growth!$M$2:$M$1611,MATCH(A2, P_Growth!$A$2:$A$1611,0))/100), Settings!$C$9-Settings!$C$8))*(Settings!$C$15/100)*(Settings!$C$16/100)*(Settings!$C$17/100)</f>
        <v/>
      </c>
      <c r="J40" s="16">
        <f>'P_Density'!J40*(POWER(1+(INDEX(P_Growth!$M$2:$M$1611,MATCH(A2, P_Growth!$A$2:$A$1611,0))/100), Settings!$C$9-Settings!$C$8))*(Settings!$C$15/100)*(Settings!$C$16/100)*(Settings!$C$17/100)</f>
        <v/>
      </c>
      <c r="K40" s="16">
        <f>'P_Density'!K40*(POWER(1+(INDEX(P_Growth!$M$2:$M$1611,MATCH(A2, P_Growth!$A$2:$A$1611,0))/100), Settings!$C$9-Settings!$C$8))*(Settings!$C$15/100)*(Settings!$C$16/100)*(Settings!$C$17/100)</f>
        <v/>
      </c>
      <c r="L40" s="16">
        <f>'P_Density'!L40*(POWER(1+(INDEX(P_Growth!$M$2:$M$1611,MATCH(A2, P_Growth!$A$2:$A$1611,0))/100), Settings!$C$9-Settings!$C$8))*(Settings!$C$15/100)*(Settings!$C$16/100)*(Settings!$C$17/100)</f>
        <v/>
      </c>
    </row>
    <row r="41">
      <c r="A41" s="16">
        <f>'P_Density'!A41</f>
        <v/>
      </c>
      <c r="B41" s="16">
        <f>'P_Density'!B41</f>
        <v/>
      </c>
      <c r="C41" s="16">
        <f>'P_Density'!C41*(POWER(1+(INDEX(P_Growth!$M$2:$M$1611,MATCH(A2, P_Growth!$A$2:$A$1611,0))/100), Settings!$C$9-Settings!$C$8))*(Settings!$C$15/100)*(Settings!$C$16/100)*(Settings!$C$17/100)</f>
        <v/>
      </c>
      <c r="D41" s="16">
        <f>'P_Density'!D41*(POWER(1+(INDEX(P_Growth!$M$2:$M$1611,MATCH(A2, P_Growth!$A$2:$A$1611,0))/100), Settings!$C$9-Settings!$C$8))*(Settings!$C$15/100)*(Settings!$C$16/100)*(Settings!$C$17/100)</f>
        <v/>
      </c>
      <c r="E41" s="16">
        <f>'P_Density'!E41*(POWER(1+(INDEX(P_Growth!$M$2:$M$1611,MATCH(A2, P_Growth!$A$2:$A$1611,0))/100), Settings!$C$9-Settings!$C$8))*(Settings!$C$15/100)*(Settings!$C$16/100)*(Settings!$C$17/100)</f>
        <v/>
      </c>
      <c r="F41" s="16">
        <f>'P_Density'!F41*(POWER(1+(INDEX(P_Growth!$M$2:$M$1611,MATCH(A2, P_Growth!$A$2:$A$1611,0))/100), Settings!$C$9-Settings!$C$8))*(Settings!$C$15/100)*(Settings!$C$16/100)*(Settings!$C$17/100)</f>
        <v/>
      </c>
      <c r="G41" s="16">
        <f>'P_Density'!G41*(POWER(1+(INDEX(P_Growth!$M$2:$M$1611,MATCH(A2, P_Growth!$A$2:$A$1611,0))/100), Settings!$C$9-Settings!$C$8))*(Settings!$C$15/100)*(Settings!$C$16/100)*(Settings!$C$17/100)</f>
        <v/>
      </c>
      <c r="H41" s="16">
        <f>'P_Density'!H41*(POWER(1+(INDEX(P_Growth!$M$2:$M$1611,MATCH(A2, P_Growth!$A$2:$A$1611,0))/100), Settings!$C$9-Settings!$C$8))*(Settings!$C$15/100)*(Settings!$C$16/100)*(Settings!$C$17/100)</f>
        <v/>
      </c>
      <c r="I41" s="16">
        <f>'P_Density'!I41*(POWER(1+(INDEX(P_Growth!$M$2:$M$1611,MATCH(A2, P_Growth!$A$2:$A$1611,0))/100), Settings!$C$9-Settings!$C$8))*(Settings!$C$15/100)*(Settings!$C$16/100)*(Settings!$C$17/100)</f>
        <v/>
      </c>
      <c r="J41" s="16">
        <f>'P_Density'!J41*(POWER(1+(INDEX(P_Growth!$M$2:$M$1611,MATCH(A2, P_Growth!$A$2:$A$1611,0))/100), Settings!$C$9-Settings!$C$8))*(Settings!$C$15/100)*(Settings!$C$16/100)*(Settings!$C$17/100)</f>
        <v/>
      </c>
      <c r="K41" s="16">
        <f>'P_Density'!K41*(POWER(1+(INDEX(P_Growth!$M$2:$M$1611,MATCH(A2, P_Growth!$A$2:$A$1611,0))/100), Settings!$C$9-Settings!$C$8))*(Settings!$C$15/100)*(Settings!$C$16/100)*(Settings!$C$17/100)</f>
        <v/>
      </c>
      <c r="L41" s="16">
        <f>'P_Density'!L41*(POWER(1+(INDEX(P_Growth!$M$2:$M$1611,MATCH(A2, P_Growth!$A$2:$A$1611,0))/100), Settings!$C$9-Settings!$C$8))*(Settings!$C$15/100)*(Settings!$C$16/100)*(Settings!$C$17/100)</f>
        <v/>
      </c>
    </row>
    <row r="42">
      <c r="A42" s="16">
        <f>'P_Density'!A42</f>
        <v/>
      </c>
      <c r="B42" s="16">
        <f>'P_Density'!B42</f>
        <v/>
      </c>
      <c r="C42" s="16">
        <f>'P_Density'!C42*(POWER(1+(INDEX(P_Growth!$M$2:$M$1611,MATCH(A2, P_Growth!$A$2:$A$1611,0))/100), Settings!$C$9-Settings!$C$8))*(Settings!$C$15/100)*(Settings!$C$16/100)*(Settings!$C$17/100)</f>
        <v/>
      </c>
      <c r="D42" s="16">
        <f>'P_Density'!D42*(POWER(1+(INDEX(P_Growth!$M$2:$M$1611,MATCH(A2, P_Growth!$A$2:$A$1611,0))/100), Settings!$C$9-Settings!$C$8))*(Settings!$C$15/100)*(Settings!$C$16/100)*(Settings!$C$17/100)</f>
        <v/>
      </c>
      <c r="E42" s="16">
        <f>'P_Density'!E42*(POWER(1+(INDEX(P_Growth!$M$2:$M$1611,MATCH(A2, P_Growth!$A$2:$A$1611,0))/100), Settings!$C$9-Settings!$C$8))*(Settings!$C$15/100)*(Settings!$C$16/100)*(Settings!$C$17/100)</f>
        <v/>
      </c>
      <c r="F42" s="16">
        <f>'P_Density'!F42*(POWER(1+(INDEX(P_Growth!$M$2:$M$1611,MATCH(A2, P_Growth!$A$2:$A$1611,0))/100), Settings!$C$9-Settings!$C$8))*(Settings!$C$15/100)*(Settings!$C$16/100)*(Settings!$C$17/100)</f>
        <v/>
      </c>
      <c r="G42" s="16">
        <f>'P_Density'!G42*(POWER(1+(INDEX(P_Growth!$M$2:$M$1611,MATCH(A2, P_Growth!$A$2:$A$1611,0))/100), Settings!$C$9-Settings!$C$8))*(Settings!$C$15/100)*(Settings!$C$16/100)*(Settings!$C$17/100)</f>
        <v/>
      </c>
      <c r="H42" s="16">
        <f>'P_Density'!H42*(POWER(1+(INDEX(P_Growth!$M$2:$M$1611,MATCH(A2, P_Growth!$A$2:$A$1611,0))/100), Settings!$C$9-Settings!$C$8))*(Settings!$C$15/100)*(Settings!$C$16/100)*(Settings!$C$17/100)</f>
        <v/>
      </c>
      <c r="I42" s="16">
        <f>'P_Density'!I42*(POWER(1+(INDEX(P_Growth!$M$2:$M$1611,MATCH(A2, P_Growth!$A$2:$A$1611,0))/100), Settings!$C$9-Settings!$C$8))*(Settings!$C$15/100)*(Settings!$C$16/100)*(Settings!$C$17/100)</f>
        <v/>
      </c>
      <c r="J42" s="16">
        <f>'P_Density'!J42*(POWER(1+(INDEX(P_Growth!$M$2:$M$1611,MATCH(A2, P_Growth!$A$2:$A$1611,0))/100), Settings!$C$9-Settings!$C$8))*(Settings!$C$15/100)*(Settings!$C$16/100)*(Settings!$C$17/100)</f>
        <v/>
      </c>
      <c r="K42" s="16">
        <f>'P_Density'!K42*(POWER(1+(INDEX(P_Growth!$M$2:$M$1611,MATCH(A2, P_Growth!$A$2:$A$1611,0))/100), Settings!$C$9-Settings!$C$8))*(Settings!$C$15/100)*(Settings!$C$16/100)*(Settings!$C$17/100)</f>
        <v/>
      </c>
      <c r="L42" s="16">
        <f>'P_Density'!L42*(POWER(1+(INDEX(P_Growth!$M$2:$M$1611,MATCH(A2, P_Growth!$A$2:$A$1611,0))/100), Settings!$C$9-Settings!$C$8))*(Settings!$C$15/100)*(Settings!$C$16/100)*(Settings!$C$17/100)</f>
        <v/>
      </c>
    </row>
    <row r="43">
      <c r="A43" s="16">
        <f>'P_Density'!A43</f>
        <v/>
      </c>
      <c r="B43" s="16">
        <f>'P_Density'!B43</f>
        <v/>
      </c>
      <c r="C43" s="16">
        <f>'P_Density'!C43*(POWER(1+(INDEX(P_Growth!$M$2:$M$1611,MATCH(A2, P_Growth!$A$2:$A$1611,0))/100), Settings!$C$9-Settings!$C$8))*(Settings!$C$15/100)*(Settings!$C$16/100)*(Settings!$C$17/100)</f>
        <v/>
      </c>
      <c r="D43" s="16">
        <f>'P_Density'!D43*(POWER(1+(INDEX(P_Growth!$M$2:$M$1611,MATCH(A2, P_Growth!$A$2:$A$1611,0))/100), Settings!$C$9-Settings!$C$8))*(Settings!$C$15/100)*(Settings!$C$16/100)*(Settings!$C$17/100)</f>
        <v/>
      </c>
      <c r="E43" s="16">
        <f>'P_Density'!E43*(POWER(1+(INDEX(P_Growth!$M$2:$M$1611,MATCH(A2, P_Growth!$A$2:$A$1611,0))/100), Settings!$C$9-Settings!$C$8))*(Settings!$C$15/100)*(Settings!$C$16/100)*(Settings!$C$17/100)</f>
        <v/>
      </c>
      <c r="F43" s="16">
        <f>'P_Density'!F43*(POWER(1+(INDEX(P_Growth!$M$2:$M$1611,MATCH(A2, P_Growth!$A$2:$A$1611,0))/100), Settings!$C$9-Settings!$C$8))*(Settings!$C$15/100)*(Settings!$C$16/100)*(Settings!$C$17/100)</f>
        <v/>
      </c>
      <c r="G43" s="16">
        <f>'P_Density'!G43*(POWER(1+(INDEX(P_Growth!$M$2:$M$1611,MATCH(A2, P_Growth!$A$2:$A$1611,0))/100), Settings!$C$9-Settings!$C$8))*(Settings!$C$15/100)*(Settings!$C$16/100)*(Settings!$C$17/100)</f>
        <v/>
      </c>
      <c r="H43" s="16">
        <f>'P_Density'!H43*(POWER(1+(INDEX(P_Growth!$M$2:$M$1611,MATCH(A2, P_Growth!$A$2:$A$1611,0))/100), Settings!$C$9-Settings!$C$8))*(Settings!$C$15/100)*(Settings!$C$16/100)*(Settings!$C$17/100)</f>
        <v/>
      </c>
      <c r="I43" s="16">
        <f>'P_Density'!I43*(POWER(1+(INDEX(P_Growth!$M$2:$M$1611,MATCH(A2, P_Growth!$A$2:$A$1611,0))/100), Settings!$C$9-Settings!$C$8))*(Settings!$C$15/100)*(Settings!$C$16/100)*(Settings!$C$17/100)</f>
        <v/>
      </c>
      <c r="J43" s="16">
        <f>'P_Density'!J43*(POWER(1+(INDEX(P_Growth!$M$2:$M$1611,MATCH(A2, P_Growth!$A$2:$A$1611,0))/100), Settings!$C$9-Settings!$C$8))*(Settings!$C$15/100)*(Settings!$C$16/100)*(Settings!$C$17/100)</f>
        <v/>
      </c>
      <c r="K43" s="16">
        <f>'P_Density'!K43*(POWER(1+(INDEX(P_Growth!$M$2:$M$1611,MATCH(A2, P_Growth!$A$2:$A$1611,0))/100), Settings!$C$9-Settings!$C$8))*(Settings!$C$15/100)*(Settings!$C$16/100)*(Settings!$C$17/100)</f>
        <v/>
      </c>
      <c r="L43" s="16">
        <f>'P_Density'!L43*(POWER(1+(INDEX(P_Growth!$M$2:$M$1611,MATCH(A2, P_Growth!$A$2:$A$1611,0))/100), Settings!$C$9-Settings!$C$8))*(Settings!$C$15/100)*(Settings!$C$16/100)*(Settings!$C$17/100)</f>
        <v/>
      </c>
    </row>
    <row r="44">
      <c r="A44" s="16">
        <f>'P_Density'!A44</f>
        <v/>
      </c>
      <c r="B44" s="16">
        <f>'P_Density'!B44</f>
        <v/>
      </c>
      <c r="C44" s="16">
        <f>'P_Density'!C44*(POWER(1+(INDEX(P_Growth!$M$2:$M$1611,MATCH(A2, P_Growth!$A$2:$A$1611,0))/100), Settings!$C$9-Settings!$C$8))*(Settings!$C$15/100)*(Settings!$C$16/100)*(Settings!$C$17/100)</f>
        <v/>
      </c>
      <c r="D44" s="16">
        <f>'P_Density'!D44*(POWER(1+(INDEX(P_Growth!$M$2:$M$1611,MATCH(A2, P_Growth!$A$2:$A$1611,0))/100), Settings!$C$9-Settings!$C$8))*(Settings!$C$15/100)*(Settings!$C$16/100)*(Settings!$C$17/100)</f>
        <v/>
      </c>
      <c r="E44" s="16">
        <f>'P_Density'!E44*(POWER(1+(INDEX(P_Growth!$M$2:$M$1611,MATCH(A2, P_Growth!$A$2:$A$1611,0))/100), Settings!$C$9-Settings!$C$8))*(Settings!$C$15/100)*(Settings!$C$16/100)*(Settings!$C$17/100)</f>
        <v/>
      </c>
      <c r="F44" s="16">
        <f>'P_Density'!F44*(POWER(1+(INDEX(P_Growth!$M$2:$M$1611,MATCH(A2, P_Growth!$A$2:$A$1611,0))/100), Settings!$C$9-Settings!$C$8))*(Settings!$C$15/100)*(Settings!$C$16/100)*(Settings!$C$17/100)</f>
        <v/>
      </c>
      <c r="G44" s="16">
        <f>'P_Density'!G44*(POWER(1+(INDEX(P_Growth!$M$2:$M$1611,MATCH(A2, P_Growth!$A$2:$A$1611,0))/100), Settings!$C$9-Settings!$C$8))*(Settings!$C$15/100)*(Settings!$C$16/100)*(Settings!$C$17/100)</f>
        <v/>
      </c>
      <c r="H44" s="16">
        <f>'P_Density'!H44*(POWER(1+(INDEX(P_Growth!$M$2:$M$1611,MATCH(A2, P_Growth!$A$2:$A$1611,0))/100), Settings!$C$9-Settings!$C$8))*(Settings!$C$15/100)*(Settings!$C$16/100)*(Settings!$C$17/100)</f>
        <v/>
      </c>
      <c r="I44" s="16">
        <f>'P_Density'!I44*(POWER(1+(INDEX(P_Growth!$M$2:$M$1611,MATCH(A2, P_Growth!$A$2:$A$1611,0))/100), Settings!$C$9-Settings!$C$8))*(Settings!$C$15/100)*(Settings!$C$16/100)*(Settings!$C$17/100)</f>
        <v/>
      </c>
      <c r="J44" s="16">
        <f>'P_Density'!J44*(POWER(1+(INDEX(P_Growth!$M$2:$M$1611,MATCH(A2, P_Growth!$A$2:$A$1611,0))/100), Settings!$C$9-Settings!$C$8))*(Settings!$C$15/100)*(Settings!$C$16/100)*(Settings!$C$17/100)</f>
        <v/>
      </c>
      <c r="K44" s="16">
        <f>'P_Density'!K44*(POWER(1+(INDEX(P_Growth!$M$2:$M$1611,MATCH(A2, P_Growth!$A$2:$A$1611,0))/100), Settings!$C$9-Settings!$C$8))*(Settings!$C$15/100)*(Settings!$C$16/100)*(Settings!$C$17/100)</f>
        <v/>
      </c>
      <c r="L44" s="16">
        <f>'P_Density'!L44*(POWER(1+(INDEX(P_Growth!$M$2:$M$1611,MATCH(A2, P_Growth!$A$2:$A$1611,0))/100), Settings!$C$9-Settings!$C$8))*(Settings!$C$15/100)*(Settings!$C$16/100)*(Settings!$C$17/100)</f>
        <v/>
      </c>
    </row>
    <row r="45">
      <c r="A45" s="16">
        <f>'P_Density'!A45</f>
        <v/>
      </c>
      <c r="B45" s="16">
        <f>'P_Density'!B45</f>
        <v/>
      </c>
      <c r="C45" s="16">
        <f>'P_Density'!C45*(POWER(1+(INDEX(P_Growth!$M$2:$M$1611,MATCH(A2, P_Growth!$A$2:$A$1611,0))/100), Settings!$C$9-Settings!$C$8))*(Settings!$C$15/100)*(Settings!$C$16/100)*(Settings!$C$17/100)</f>
        <v/>
      </c>
      <c r="D45" s="16">
        <f>'P_Density'!D45*(POWER(1+(INDEX(P_Growth!$M$2:$M$1611,MATCH(A2, P_Growth!$A$2:$A$1611,0))/100), Settings!$C$9-Settings!$C$8))*(Settings!$C$15/100)*(Settings!$C$16/100)*(Settings!$C$17/100)</f>
        <v/>
      </c>
      <c r="E45" s="16">
        <f>'P_Density'!E45*(POWER(1+(INDEX(P_Growth!$M$2:$M$1611,MATCH(A2, P_Growth!$A$2:$A$1611,0))/100), Settings!$C$9-Settings!$C$8))*(Settings!$C$15/100)*(Settings!$C$16/100)*(Settings!$C$17/100)</f>
        <v/>
      </c>
      <c r="F45" s="16">
        <f>'P_Density'!F45*(POWER(1+(INDEX(P_Growth!$M$2:$M$1611,MATCH(A2, P_Growth!$A$2:$A$1611,0))/100), Settings!$C$9-Settings!$C$8))*(Settings!$C$15/100)*(Settings!$C$16/100)*(Settings!$C$17/100)</f>
        <v/>
      </c>
      <c r="G45" s="16">
        <f>'P_Density'!G45*(POWER(1+(INDEX(P_Growth!$M$2:$M$1611,MATCH(A2, P_Growth!$A$2:$A$1611,0))/100), Settings!$C$9-Settings!$C$8))*(Settings!$C$15/100)*(Settings!$C$16/100)*(Settings!$C$17/100)</f>
        <v/>
      </c>
      <c r="H45" s="16">
        <f>'P_Density'!H45*(POWER(1+(INDEX(P_Growth!$M$2:$M$1611,MATCH(A2, P_Growth!$A$2:$A$1611,0))/100), Settings!$C$9-Settings!$C$8))*(Settings!$C$15/100)*(Settings!$C$16/100)*(Settings!$C$17/100)</f>
        <v/>
      </c>
      <c r="I45" s="16">
        <f>'P_Density'!I45*(POWER(1+(INDEX(P_Growth!$M$2:$M$1611,MATCH(A2, P_Growth!$A$2:$A$1611,0))/100), Settings!$C$9-Settings!$C$8))*(Settings!$C$15/100)*(Settings!$C$16/100)*(Settings!$C$17/100)</f>
        <v/>
      </c>
      <c r="J45" s="16">
        <f>'P_Density'!J45*(POWER(1+(INDEX(P_Growth!$M$2:$M$1611,MATCH(A2, P_Growth!$A$2:$A$1611,0))/100), Settings!$C$9-Settings!$C$8))*(Settings!$C$15/100)*(Settings!$C$16/100)*(Settings!$C$17/100)</f>
        <v/>
      </c>
      <c r="K45" s="16">
        <f>'P_Density'!K45*(POWER(1+(INDEX(P_Growth!$M$2:$M$1611,MATCH(A2, P_Growth!$A$2:$A$1611,0))/100), Settings!$C$9-Settings!$C$8))*(Settings!$C$15/100)*(Settings!$C$16/100)*(Settings!$C$17/100)</f>
        <v/>
      </c>
      <c r="L45" s="16">
        <f>'P_Density'!L45*(POWER(1+(INDEX(P_Growth!$M$2:$M$1611,MATCH(A2, P_Growth!$A$2:$A$1611,0))/100), Settings!$C$9-Settings!$C$8))*(Settings!$C$15/100)*(Settings!$C$16/100)*(Settings!$C$17/100)</f>
        <v/>
      </c>
    </row>
    <row r="46">
      <c r="A46" s="16">
        <f>'P_Density'!A46</f>
        <v/>
      </c>
      <c r="B46" s="16">
        <f>'P_Density'!B46</f>
        <v/>
      </c>
      <c r="C46" s="16">
        <f>'P_Density'!C46*(POWER(1+(INDEX(P_Growth!$M$2:$M$1611,MATCH(A2, P_Growth!$A$2:$A$1611,0))/100), Settings!$C$9-Settings!$C$8))*(Settings!$C$15/100)*(Settings!$C$16/100)*(Settings!$C$17/100)</f>
        <v/>
      </c>
      <c r="D46" s="16">
        <f>'P_Density'!D46*(POWER(1+(INDEX(P_Growth!$M$2:$M$1611,MATCH(A2, P_Growth!$A$2:$A$1611,0))/100), Settings!$C$9-Settings!$C$8))*(Settings!$C$15/100)*(Settings!$C$16/100)*(Settings!$C$17/100)</f>
        <v/>
      </c>
      <c r="E46" s="16">
        <f>'P_Density'!E46*(POWER(1+(INDEX(P_Growth!$M$2:$M$1611,MATCH(A2, P_Growth!$A$2:$A$1611,0))/100), Settings!$C$9-Settings!$C$8))*(Settings!$C$15/100)*(Settings!$C$16/100)*(Settings!$C$17/100)</f>
        <v/>
      </c>
      <c r="F46" s="16">
        <f>'P_Density'!F46*(POWER(1+(INDEX(P_Growth!$M$2:$M$1611,MATCH(A2, P_Growth!$A$2:$A$1611,0))/100), Settings!$C$9-Settings!$C$8))*(Settings!$C$15/100)*(Settings!$C$16/100)*(Settings!$C$17/100)</f>
        <v/>
      </c>
      <c r="G46" s="16">
        <f>'P_Density'!G46*(POWER(1+(INDEX(P_Growth!$M$2:$M$1611,MATCH(A2, P_Growth!$A$2:$A$1611,0))/100), Settings!$C$9-Settings!$C$8))*(Settings!$C$15/100)*(Settings!$C$16/100)*(Settings!$C$17/100)</f>
        <v/>
      </c>
      <c r="H46" s="16">
        <f>'P_Density'!H46*(POWER(1+(INDEX(P_Growth!$M$2:$M$1611,MATCH(A2, P_Growth!$A$2:$A$1611,0))/100), Settings!$C$9-Settings!$C$8))*(Settings!$C$15/100)*(Settings!$C$16/100)*(Settings!$C$17/100)</f>
        <v/>
      </c>
      <c r="I46" s="16">
        <f>'P_Density'!I46*(POWER(1+(INDEX(P_Growth!$M$2:$M$1611,MATCH(A2, P_Growth!$A$2:$A$1611,0))/100), Settings!$C$9-Settings!$C$8))*(Settings!$C$15/100)*(Settings!$C$16/100)*(Settings!$C$17/100)</f>
        <v/>
      </c>
      <c r="J46" s="16">
        <f>'P_Density'!J46*(POWER(1+(INDEX(P_Growth!$M$2:$M$1611,MATCH(A2, P_Growth!$A$2:$A$1611,0))/100), Settings!$C$9-Settings!$C$8))*(Settings!$C$15/100)*(Settings!$C$16/100)*(Settings!$C$17/100)</f>
        <v/>
      </c>
      <c r="K46" s="16">
        <f>'P_Density'!K46*(POWER(1+(INDEX(P_Growth!$M$2:$M$1611,MATCH(A2, P_Growth!$A$2:$A$1611,0))/100), Settings!$C$9-Settings!$C$8))*(Settings!$C$15/100)*(Settings!$C$16/100)*(Settings!$C$17/100)</f>
        <v/>
      </c>
      <c r="L46" s="16">
        <f>'P_Density'!L46*(POWER(1+(INDEX(P_Growth!$M$2:$M$1611,MATCH(A2, P_Growth!$A$2:$A$1611,0))/100), Settings!$C$9-Settings!$C$8))*(Settings!$C$15/100)*(Settings!$C$16/100)*(Settings!$C$17/100)</f>
        <v/>
      </c>
    </row>
    <row r="47">
      <c r="A47" s="16">
        <f>'P_Density'!A47</f>
        <v/>
      </c>
      <c r="B47" s="16">
        <f>'P_Density'!B47</f>
        <v/>
      </c>
      <c r="C47" s="16">
        <f>'P_Density'!C47*(POWER(1+(INDEX(P_Growth!$M$2:$M$1611,MATCH(A2, P_Growth!$A$2:$A$1611,0))/100), Settings!$C$9-Settings!$C$8))*(Settings!$C$15/100)*(Settings!$C$16/100)*(Settings!$C$17/100)</f>
        <v/>
      </c>
      <c r="D47" s="16">
        <f>'P_Density'!D47*(POWER(1+(INDEX(P_Growth!$M$2:$M$1611,MATCH(A2, P_Growth!$A$2:$A$1611,0))/100), Settings!$C$9-Settings!$C$8))*(Settings!$C$15/100)*(Settings!$C$16/100)*(Settings!$C$17/100)</f>
        <v/>
      </c>
      <c r="E47" s="16">
        <f>'P_Density'!E47*(POWER(1+(INDEX(P_Growth!$M$2:$M$1611,MATCH(A2, P_Growth!$A$2:$A$1611,0))/100), Settings!$C$9-Settings!$C$8))*(Settings!$C$15/100)*(Settings!$C$16/100)*(Settings!$C$17/100)</f>
        <v/>
      </c>
      <c r="F47" s="16">
        <f>'P_Density'!F47*(POWER(1+(INDEX(P_Growth!$M$2:$M$1611,MATCH(A2, P_Growth!$A$2:$A$1611,0))/100), Settings!$C$9-Settings!$C$8))*(Settings!$C$15/100)*(Settings!$C$16/100)*(Settings!$C$17/100)</f>
        <v/>
      </c>
      <c r="G47" s="16">
        <f>'P_Density'!G47*(POWER(1+(INDEX(P_Growth!$M$2:$M$1611,MATCH(A2, P_Growth!$A$2:$A$1611,0))/100), Settings!$C$9-Settings!$C$8))*(Settings!$C$15/100)*(Settings!$C$16/100)*(Settings!$C$17/100)</f>
        <v/>
      </c>
      <c r="H47" s="16">
        <f>'P_Density'!H47*(POWER(1+(INDEX(P_Growth!$M$2:$M$1611,MATCH(A2, P_Growth!$A$2:$A$1611,0))/100), Settings!$C$9-Settings!$C$8))*(Settings!$C$15/100)*(Settings!$C$16/100)*(Settings!$C$17/100)</f>
        <v/>
      </c>
      <c r="I47" s="16">
        <f>'P_Density'!I47*(POWER(1+(INDEX(P_Growth!$M$2:$M$1611,MATCH(A2, P_Growth!$A$2:$A$1611,0))/100), Settings!$C$9-Settings!$C$8))*(Settings!$C$15/100)*(Settings!$C$16/100)*(Settings!$C$17/100)</f>
        <v/>
      </c>
      <c r="J47" s="16">
        <f>'P_Density'!J47*(POWER(1+(INDEX(P_Growth!$M$2:$M$1611,MATCH(A2, P_Growth!$A$2:$A$1611,0))/100), Settings!$C$9-Settings!$C$8))*(Settings!$C$15/100)*(Settings!$C$16/100)*(Settings!$C$17/100)</f>
        <v/>
      </c>
      <c r="K47" s="16">
        <f>'P_Density'!K47*(POWER(1+(INDEX(P_Growth!$M$2:$M$1611,MATCH(A2, P_Growth!$A$2:$A$1611,0))/100), Settings!$C$9-Settings!$C$8))*(Settings!$C$15/100)*(Settings!$C$16/100)*(Settings!$C$17/100)</f>
        <v/>
      </c>
      <c r="L47" s="16">
        <f>'P_Density'!L47*(POWER(1+(INDEX(P_Growth!$M$2:$M$1611,MATCH(A2, P_Growth!$A$2:$A$1611,0))/100), Settings!$C$9-Settings!$C$8))*(Settings!$C$15/100)*(Settings!$C$16/100)*(Settings!$C$17/100)</f>
        <v/>
      </c>
    </row>
    <row r="48">
      <c r="A48" s="16">
        <f>'P_Density'!A48</f>
        <v/>
      </c>
      <c r="B48" s="16">
        <f>'P_Density'!B48</f>
        <v/>
      </c>
      <c r="C48" s="16">
        <f>'P_Density'!C48*(POWER(1+(INDEX(P_Growth!$M$2:$M$1611,MATCH(A2, P_Growth!$A$2:$A$1611,0))/100), Settings!$C$9-Settings!$C$8))*(Settings!$C$15/100)*(Settings!$C$16/100)*(Settings!$C$17/100)</f>
        <v/>
      </c>
      <c r="D48" s="16">
        <f>'P_Density'!D48*(POWER(1+(INDEX(P_Growth!$M$2:$M$1611,MATCH(A2, P_Growth!$A$2:$A$1611,0))/100), Settings!$C$9-Settings!$C$8))*(Settings!$C$15/100)*(Settings!$C$16/100)*(Settings!$C$17/100)</f>
        <v/>
      </c>
      <c r="E48" s="16">
        <f>'P_Density'!E48*(POWER(1+(INDEX(P_Growth!$M$2:$M$1611,MATCH(A2, P_Growth!$A$2:$A$1611,0))/100), Settings!$C$9-Settings!$C$8))*(Settings!$C$15/100)*(Settings!$C$16/100)*(Settings!$C$17/100)</f>
        <v/>
      </c>
      <c r="F48" s="16">
        <f>'P_Density'!F48*(POWER(1+(INDEX(P_Growth!$M$2:$M$1611,MATCH(A2, P_Growth!$A$2:$A$1611,0))/100), Settings!$C$9-Settings!$C$8))*(Settings!$C$15/100)*(Settings!$C$16/100)*(Settings!$C$17/100)</f>
        <v/>
      </c>
      <c r="G48" s="16">
        <f>'P_Density'!G48*(POWER(1+(INDEX(P_Growth!$M$2:$M$1611,MATCH(A2, P_Growth!$A$2:$A$1611,0))/100), Settings!$C$9-Settings!$C$8))*(Settings!$C$15/100)*(Settings!$C$16/100)*(Settings!$C$17/100)</f>
        <v/>
      </c>
      <c r="H48" s="16">
        <f>'P_Density'!H48*(POWER(1+(INDEX(P_Growth!$M$2:$M$1611,MATCH(A2, P_Growth!$A$2:$A$1611,0))/100), Settings!$C$9-Settings!$C$8))*(Settings!$C$15/100)*(Settings!$C$16/100)*(Settings!$C$17/100)</f>
        <v/>
      </c>
      <c r="I48" s="16">
        <f>'P_Density'!I48*(POWER(1+(INDEX(P_Growth!$M$2:$M$1611,MATCH(A2, P_Growth!$A$2:$A$1611,0))/100), Settings!$C$9-Settings!$C$8))*(Settings!$C$15/100)*(Settings!$C$16/100)*(Settings!$C$17/100)</f>
        <v/>
      </c>
      <c r="J48" s="16">
        <f>'P_Density'!J48*(POWER(1+(INDEX(P_Growth!$M$2:$M$1611,MATCH(A2, P_Growth!$A$2:$A$1611,0))/100), Settings!$C$9-Settings!$C$8))*(Settings!$C$15/100)*(Settings!$C$16/100)*(Settings!$C$17/100)</f>
        <v/>
      </c>
      <c r="K48" s="16">
        <f>'P_Density'!K48*(POWER(1+(INDEX(P_Growth!$M$2:$M$1611,MATCH(A2, P_Growth!$A$2:$A$1611,0))/100), Settings!$C$9-Settings!$C$8))*(Settings!$C$15/100)*(Settings!$C$16/100)*(Settings!$C$17/100)</f>
        <v/>
      </c>
      <c r="L48" s="16">
        <f>'P_Density'!L48*(POWER(1+(INDEX(P_Growth!$M$2:$M$1611,MATCH(A2, P_Growth!$A$2:$A$1611,0))/100), Settings!$C$9-Settings!$C$8))*(Settings!$C$15/100)*(Settings!$C$16/100)*(Settings!$C$17/100)</f>
        <v/>
      </c>
    </row>
    <row r="49">
      <c r="A49" s="16">
        <f>'P_Density'!A49</f>
        <v/>
      </c>
      <c r="B49" s="16">
        <f>'P_Density'!B49</f>
        <v/>
      </c>
      <c r="C49" s="16">
        <f>'P_Density'!C49*(POWER(1+(INDEX(P_Growth!$M$2:$M$1611,MATCH(A2, P_Growth!$A$2:$A$1611,0))/100), Settings!$C$9-Settings!$C$8))*(Settings!$C$15/100)*(Settings!$C$16/100)*(Settings!$C$17/100)</f>
        <v/>
      </c>
      <c r="D49" s="16">
        <f>'P_Density'!D49*(POWER(1+(INDEX(P_Growth!$M$2:$M$1611,MATCH(A2, P_Growth!$A$2:$A$1611,0))/100), Settings!$C$9-Settings!$C$8))*(Settings!$C$15/100)*(Settings!$C$16/100)*(Settings!$C$17/100)</f>
        <v/>
      </c>
      <c r="E49" s="16">
        <f>'P_Density'!E49*(POWER(1+(INDEX(P_Growth!$M$2:$M$1611,MATCH(A2, P_Growth!$A$2:$A$1611,0))/100), Settings!$C$9-Settings!$C$8))*(Settings!$C$15/100)*(Settings!$C$16/100)*(Settings!$C$17/100)</f>
        <v/>
      </c>
      <c r="F49" s="16">
        <f>'P_Density'!F49*(POWER(1+(INDEX(P_Growth!$M$2:$M$1611,MATCH(A2, P_Growth!$A$2:$A$1611,0))/100), Settings!$C$9-Settings!$C$8))*(Settings!$C$15/100)*(Settings!$C$16/100)*(Settings!$C$17/100)</f>
        <v/>
      </c>
      <c r="G49" s="16">
        <f>'P_Density'!G49*(POWER(1+(INDEX(P_Growth!$M$2:$M$1611,MATCH(A2, P_Growth!$A$2:$A$1611,0))/100), Settings!$C$9-Settings!$C$8))*(Settings!$C$15/100)*(Settings!$C$16/100)*(Settings!$C$17/100)</f>
        <v/>
      </c>
      <c r="H49" s="16">
        <f>'P_Density'!H49*(POWER(1+(INDEX(P_Growth!$M$2:$M$1611,MATCH(A2, P_Growth!$A$2:$A$1611,0))/100), Settings!$C$9-Settings!$C$8))*(Settings!$C$15/100)*(Settings!$C$16/100)*(Settings!$C$17/100)</f>
        <v/>
      </c>
      <c r="I49" s="16">
        <f>'P_Density'!I49*(POWER(1+(INDEX(P_Growth!$M$2:$M$1611,MATCH(A2, P_Growth!$A$2:$A$1611,0))/100), Settings!$C$9-Settings!$C$8))*(Settings!$C$15/100)*(Settings!$C$16/100)*(Settings!$C$17/100)</f>
        <v/>
      </c>
      <c r="J49" s="16">
        <f>'P_Density'!J49*(POWER(1+(INDEX(P_Growth!$M$2:$M$1611,MATCH(A2, P_Growth!$A$2:$A$1611,0))/100), Settings!$C$9-Settings!$C$8))*(Settings!$C$15/100)*(Settings!$C$16/100)*(Settings!$C$17/100)</f>
        <v/>
      </c>
      <c r="K49" s="16">
        <f>'P_Density'!K49*(POWER(1+(INDEX(P_Growth!$M$2:$M$1611,MATCH(A2, P_Growth!$A$2:$A$1611,0))/100), Settings!$C$9-Settings!$C$8))*(Settings!$C$15/100)*(Settings!$C$16/100)*(Settings!$C$17/100)</f>
        <v/>
      </c>
      <c r="L49" s="16">
        <f>'P_Density'!L49*(POWER(1+(INDEX(P_Growth!$M$2:$M$1611,MATCH(A2, P_Growth!$A$2:$A$1611,0))/100), Settings!$C$9-Settings!$C$8))*(Settings!$C$15/100)*(Settings!$C$16/100)*(Settings!$C$17/100)</f>
        <v/>
      </c>
    </row>
    <row r="50">
      <c r="A50" s="16">
        <f>'P_Density'!A50</f>
        <v/>
      </c>
      <c r="B50" s="16">
        <f>'P_Density'!B50</f>
        <v/>
      </c>
      <c r="C50" s="16">
        <f>'P_Density'!C50*(POWER(1+(INDEX(P_Growth!$M$2:$M$1611,MATCH(A2, P_Growth!$A$2:$A$1611,0))/100), Settings!$C$9-Settings!$C$8))*(Settings!$C$15/100)*(Settings!$C$16/100)*(Settings!$C$17/100)</f>
        <v/>
      </c>
      <c r="D50" s="16">
        <f>'P_Density'!D50*(POWER(1+(INDEX(P_Growth!$M$2:$M$1611,MATCH(A2, P_Growth!$A$2:$A$1611,0))/100), Settings!$C$9-Settings!$C$8))*(Settings!$C$15/100)*(Settings!$C$16/100)*(Settings!$C$17/100)</f>
        <v/>
      </c>
      <c r="E50" s="16">
        <f>'P_Density'!E50*(POWER(1+(INDEX(P_Growth!$M$2:$M$1611,MATCH(A2, P_Growth!$A$2:$A$1611,0))/100), Settings!$C$9-Settings!$C$8))*(Settings!$C$15/100)*(Settings!$C$16/100)*(Settings!$C$17/100)</f>
        <v/>
      </c>
      <c r="F50" s="16">
        <f>'P_Density'!F50*(POWER(1+(INDEX(P_Growth!$M$2:$M$1611,MATCH(A2, P_Growth!$A$2:$A$1611,0))/100), Settings!$C$9-Settings!$C$8))*(Settings!$C$15/100)*(Settings!$C$16/100)*(Settings!$C$17/100)</f>
        <v/>
      </c>
      <c r="G50" s="16">
        <f>'P_Density'!G50*(POWER(1+(INDEX(P_Growth!$M$2:$M$1611,MATCH(A2, P_Growth!$A$2:$A$1611,0))/100), Settings!$C$9-Settings!$C$8))*(Settings!$C$15/100)*(Settings!$C$16/100)*(Settings!$C$17/100)</f>
        <v/>
      </c>
      <c r="H50" s="16">
        <f>'P_Density'!H50*(POWER(1+(INDEX(P_Growth!$M$2:$M$1611,MATCH(A2, P_Growth!$A$2:$A$1611,0))/100), Settings!$C$9-Settings!$C$8))*(Settings!$C$15/100)*(Settings!$C$16/100)*(Settings!$C$17/100)</f>
        <v/>
      </c>
      <c r="I50" s="16">
        <f>'P_Density'!I50*(POWER(1+(INDEX(P_Growth!$M$2:$M$1611,MATCH(A2, P_Growth!$A$2:$A$1611,0))/100), Settings!$C$9-Settings!$C$8))*(Settings!$C$15/100)*(Settings!$C$16/100)*(Settings!$C$17/100)</f>
        <v/>
      </c>
      <c r="J50" s="16">
        <f>'P_Density'!J50*(POWER(1+(INDEX(P_Growth!$M$2:$M$1611,MATCH(A2, P_Growth!$A$2:$A$1611,0))/100), Settings!$C$9-Settings!$C$8))*(Settings!$C$15/100)*(Settings!$C$16/100)*(Settings!$C$17/100)</f>
        <v/>
      </c>
      <c r="K50" s="16">
        <f>'P_Density'!K50*(POWER(1+(INDEX(P_Growth!$M$2:$M$1611,MATCH(A2, P_Growth!$A$2:$A$1611,0))/100), Settings!$C$9-Settings!$C$8))*(Settings!$C$15/100)*(Settings!$C$16/100)*(Settings!$C$17/100)</f>
        <v/>
      </c>
      <c r="L50" s="16">
        <f>'P_Density'!L50*(POWER(1+(INDEX(P_Growth!$M$2:$M$1611,MATCH(A2, P_Growth!$A$2:$A$1611,0))/100), Settings!$C$9-Settings!$C$8))*(Settings!$C$15/100)*(Settings!$C$16/100)*(Settings!$C$17/100)</f>
        <v/>
      </c>
    </row>
    <row r="51">
      <c r="A51" s="16">
        <f>'P_Density'!A51</f>
        <v/>
      </c>
      <c r="B51" s="16">
        <f>'P_Density'!B51</f>
        <v/>
      </c>
      <c r="C51" s="16">
        <f>'P_Density'!C51*(POWER(1+(INDEX(P_Growth!$M$2:$M$1611,MATCH(A2, P_Growth!$A$2:$A$1611,0))/100), Settings!$C$9-Settings!$C$8))*(Settings!$C$15/100)*(Settings!$C$16/100)*(Settings!$C$17/100)</f>
        <v/>
      </c>
      <c r="D51" s="16">
        <f>'P_Density'!D51*(POWER(1+(INDEX(P_Growth!$M$2:$M$1611,MATCH(A2, P_Growth!$A$2:$A$1611,0))/100), Settings!$C$9-Settings!$C$8))*(Settings!$C$15/100)*(Settings!$C$16/100)*(Settings!$C$17/100)</f>
        <v/>
      </c>
      <c r="E51" s="16">
        <f>'P_Density'!E51*(POWER(1+(INDEX(P_Growth!$M$2:$M$1611,MATCH(A2, P_Growth!$A$2:$A$1611,0))/100), Settings!$C$9-Settings!$C$8))*(Settings!$C$15/100)*(Settings!$C$16/100)*(Settings!$C$17/100)</f>
        <v/>
      </c>
      <c r="F51" s="16">
        <f>'P_Density'!F51*(POWER(1+(INDEX(P_Growth!$M$2:$M$1611,MATCH(A2, P_Growth!$A$2:$A$1611,0))/100), Settings!$C$9-Settings!$C$8))*(Settings!$C$15/100)*(Settings!$C$16/100)*(Settings!$C$17/100)</f>
        <v/>
      </c>
      <c r="G51" s="16">
        <f>'P_Density'!G51*(POWER(1+(INDEX(P_Growth!$M$2:$M$1611,MATCH(A2, P_Growth!$A$2:$A$1611,0))/100), Settings!$C$9-Settings!$C$8))*(Settings!$C$15/100)*(Settings!$C$16/100)*(Settings!$C$17/100)</f>
        <v/>
      </c>
      <c r="H51" s="16">
        <f>'P_Density'!H51*(POWER(1+(INDEX(P_Growth!$M$2:$M$1611,MATCH(A2, P_Growth!$A$2:$A$1611,0))/100), Settings!$C$9-Settings!$C$8))*(Settings!$C$15/100)*(Settings!$C$16/100)*(Settings!$C$17/100)</f>
        <v/>
      </c>
      <c r="I51" s="16">
        <f>'P_Density'!I51*(POWER(1+(INDEX(P_Growth!$M$2:$M$1611,MATCH(A2, P_Growth!$A$2:$A$1611,0))/100), Settings!$C$9-Settings!$C$8))*(Settings!$C$15/100)*(Settings!$C$16/100)*(Settings!$C$17/100)</f>
        <v/>
      </c>
      <c r="J51" s="16">
        <f>'P_Density'!J51*(POWER(1+(INDEX(P_Growth!$M$2:$M$1611,MATCH(A2, P_Growth!$A$2:$A$1611,0))/100), Settings!$C$9-Settings!$C$8))*(Settings!$C$15/100)*(Settings!$C$16/100)*(Settings!$C$17/100)</f>
        <v/>
      </c>
      <c r="K51" s="16">
        <f>'P_Density'!K51*(POWER(1+(INDEX(P_Growth!$M$2:$M$1611,MATCH(A2, P_Growth!$A$2:$A$1611,0))/100), Settings!$C$9-Settings!$C$8))*(Settings!$C$15/100)*(Settings!$C$16/100)*(Settings!$C$17/100)</f>
        <v/>
      </c>
      <c r="L51" s="16">
        <f>'P_Density'!L51*(POWER(1+(INDEX(P_Growth!$M$2:$M$1611,MATCH(A2, P_Growth!$A$2:$A$1611,0))/100), Settings!$C$9-Settings!$C$8))*(Settings!$C$15/100)*(Settings!$C$16/100)*(Settings!$C$17/100)</f>
        <v/>
      </c>
    </row>
    <row r="52">
      <c r="A52" s="16">
        <f>'P_Density'!A52</f>
        <v/>
      </c>
      <c r="B52" s="16">
        <f>'P_Density'!B52</f>
        <v/>
      </c>
      <c r="C52" s="16">
        <f>'P_Density'!C52*(POWER(1+(INDEX(P_Growth!$M$2:$M$1611,MATCH(A2, P_Growth!$A$2:$A$1611,0))/100), Settings!$C$9-Settings!$C$8))*(Settings!$C$15/100)*(Settings!$C$16/100)*(Settings!$C$17/100)</f>
        <v/>
      </c>
      <c r="D52" s="16">
        <f>'P_Density'!D52*(POWER(1+(INDEX(P_Growth!$M$2:$M$1611,MATCH(A2, P_Growth!$A$2:$A$1611,0))/100), Settings!$C$9-Settings!$C$8))*(Settings!$C$15/100)*(Settings!$C$16/100)*(Settings!$C$17/100)</f>
        <v/>
      </c>
      <c r="E52" s="16">
        <f>'P_Density'!E52*(POWER(1+(INDEX(P_Growth!$M$2:$M$1611,MATCH(A2, P_Growth!$A$2:$A$1611,0))/100), Settings!$C$9-Settings!$C$8))*(Settings!$C$15/100)*(Settings!$C$16/100)*(Settings!$C$17/100)</f>
        <v/>
      </c>
      <c r="F52" s="16">
        <f>'P_Density'!F52*(POWER(1+(INDEX(P_Growth!$M$2:$M$1611,MATCH(A2, P_Growth!$A$2:$A$1611,0))/100), Settings!$C$9-Settings!$C$8))*(Settings!$C$15/100)*(Settings!$C$16/100)*(Settings!$C$17/100)</f>
        <v/>
      </c>
      <c r="G52" s="16">
        <f>'P_Density'!G52*(POWER(1+(INDEX(P_Growth!$M$2:$M$1611,MATCH(A2, P_Growth!$A$2:$A$1611,0))/100), Settings!$C$9-Settings!$C$8))*(Settings!$C$15/100)*(Settings!$C$16/100)*(Settings!$C$17/100)</f>
        <v/>
      </c>
      <c r="H52" s="16">
        <f>'P_Density'!H52*(POWER(1+(INDEX(P_Growth!$M$2:$M$1611,MATCH(A2, P_Growth!$A$2:$A$1611,0))/100), Settings!$C$9-Settings!$C$8))*(Settings!$C$15/100)*(Settings!$C$16/100)*(Settings!$C$17/100)</f>
        <v/>
      </c>
      <c r="I52" s="16">
        <f>'P_Density'!I52*(POWER(1+(INDEX(P_Growth!$M$2:$M$1611,MATCH(A2, P_Growth!$A$2:$A$1611,0))/100), Settings!$C$9-Settings!$C$8))*(Settings!$C$15/100)*(Settings!$C$16/100)*(Settings!$C$17/100)</f>
        <v/>
      </c>
      <c r="J52" s="16">
        <f>'P_Density'!J52*(POWER(1+(INDEX(P_Growth!$M$2:$M$1611,MATCH(A2, P_Growth!$A$2:$A$1611,0))/100), Settings!$C$9-Settings!$C$8))*(Settings!$C$15/100)*(Settings!$C$16/100)*(Settings!$C$17/100)</f>
        <v/>
      </c>
      <c r="K52" s="16">
        <f>'P_Density'!K52*(POWER(1+(INDEX(P_Growth!$M$2:$M$1611,MATCH(A2, P_Growth!$A$2:$A$1611,0))/100), Settings!$C$9-Settings!$C$8))*(Settings!$C$15/100)*(Settings!$C$16/100)*(Settings!$C$17/100)</f>
        <v/>
      </c>
      <c r="L52" s="16">
        <f>'P_Density'!L52*(POWER(1+(INDEX(P_Growth!$M$2:$M$1611,MATCH(A2, P_Growth!$A$2:$A$1611,0))/100), Settings!$C$9-Settings!$C$8))*(Settings!$C$15/100)*(Settings!$C$16/100)*(Settings!$C$17/100)</f>
        <v/>
      </c>
    </row>
    <row r="53">
      <c r="A53" s="16">
        <f>'P_Density'!A53</f>
        <v/>
      </c>
      <c r="B53" s="16">
        <f>'P_Density'!B53</f>
        <v/>
      </c>
      <c r="C53" s="16">
        <f>'P_Density'!C53*(POWER(1+(INDEX(P_Growth!$M$2:$M$1611,MATCH(A2, P_Growth!$A$2:$A$1611,0))/100), Settings!$C$9-Settings!$C$8))*(Settings!$C$15/100)*(Settings!$C$16/100)*(Settings!$C$17/100)</f>
        <v/>
      </c>
      <c r="D53" s="16">
        <f>'P_Density'!D53*(POWER(1+(INDEX(P_Growth!$M$2:$M$1611,MATCH(A2, P_Growth!$A$2:$A$1611,0))/100), Settings!$C$9-Settings!$C$8))*(Settings!$C$15/100)*(Settings!$C$16/100)*(Settings!$C$17/100)</f>
        <v/>
      </c>
      <c r="E53" s="16">
        <f>'P_Density'!E53*(POWER(1+(INDEX(P_Growth!$M$2:$M$1611,MATCH(A2, P_Growth!$A$2:$A$1611,0))/100), Settings!$C$9-Settings!$C$8))*(Settings!$C$15/100)*(Settings!$C$16/100)*(Settings!$C$17/100)</f>
        <v/>
      </c>
      <c r="F53" s="16">
        <f>'P_Density'!F53*(POWER(1+(INDEX(P_Growth!$M$2:$M$1611,MATCH(A2, P_Growth!$A$2:$A$1611,0))/100), Settings!$C$9-Settings!$C$8))*(Settings!$C$15/100)*(Settings!$C$16/100)*(Settings!$C$17/100)</f>
        <v/>
      </c>
      <c r="G53" s="16">
        <f>'P_Density'!G53*(POWER(1+(INDEX(P_Growth!$M$2:$M$1611,MATCH(A2, P_Growth!$A$2:$A$1611,0))/100), Settings!$C$9-Settings!$C$8))*(Settings!$C$15/100)*(Settings!$C$16/100)*(Settings!$C$17/100)</f>
        <v/>
      </c>
      <c r="H53" s="16">
        <f>'P_Density'!H53*(POWER(1+(INDEX(P_Growth!$M$2:$M$1611,MATCH(A2, P_Growth!$A$2:$A$1611,0))/100), Settings!$C$9-Settings!$C$8))*(Settings!$C$15/100)*(Settings!$C$16/100)*(Settings!$C$17/100)</f>
        <v/>
      </c>
      <c r="I53" s="16">
        <f>'P_Density'!I53*(POWER(1+(INDEX(P_Growth!$M$2:$M$1611,MATCH(A2, P_Growth!$A$2:$A$1611,0))/100), Settings!$C$9-Settings!$C$8))*(Settings!$C$15/100)*(Settings!$C$16/100)*(Settings!$C$17/100)</f>
        <v/>
      </c>
      <c r="J53" s="16">
        <f>'P_Density'!J53*(POWER(1+(INDEX(P_Growth!$M$2:$M$1611,MATCH(A2, P_Growth!$A$2:$A$1611,0))/100), Settings!$C$9-Settings!$C$8))*(Settings!$C$15/100)*(Settings!$C$16/100)*(Settings!$C$17/100)</f>
        <v/>
      </c>
      <c r="K53" s="16">
        <f>'P_Density'!K53*(POWER(1+(INDEX(P_Growth!$M$2:$M$1611,MATCH(A2, P_Growth!$A$2:$A$1611,0))/100), Settings!$C$9-Settings!$C$8))*(Settings!$C$15/100)*(Settings!$C$16/100)*(Settings!$C$17/100)</f>
        <v/>
      </c>
      <c r="L53" s="16">
        <f>'P_Density'!L53*(POWER(1+(INDEX(P_Growth!$M$2:$M$1611,MATCH(A2, P_Growth!$A$2:$A$1611,0))/100), Settings!$C$9-Settings!$C$8))*(Settings!$C$15/100)*(Settings!$C$16/100)*(Settings!$C$17/100)</f>
        <v/>
      </c>
    </row>
    <row r="54">
      <c r="A54" s="16">
        <f>'P_Density'!A54</f>
        <v/>
      </c>
      <c r="B54" s="16">
        <f>'P_Density'!B54</f>
        <v/>
      </c>
      <c r="C54" s="16">
        <f>'P_Density'!C54*(POWER(1+(INDEX(P_Growth!$M$2:$M$1611,MATCH(A2, P_Growth!$A$2:$A$1611,0))/100), Settings!$C$9-Settings!$C$8))*(Settings!$C$15/100)*(Settings!$C$16/100)*(Settings!$C$17/100)</f>
        <v/>
      </c>
      <c r="D54" s="16">
        <f>'P_Density'!D54*(POWER(1+(INDEX(P_Growth!$M$2:$M$1611,MATCH(A2, P_Growth!$A$2:$A$1611,0))/100), Settings!$C$9-Settings!$C$8))*(Settings!$C$15/100)*(Settings!$C$16/100)*(Settings!$C$17/100)</f>
        <v/>
      </c>
      <c r="E54" s="16">
        <f>'P_Density'!E54*(POWER(1+(INDEX(P_Growth!$M$2:$M$1611,MATCH(A2, P_Growth!$A$2:$A$1611,0))/100), Settings!$C$9-Settings!$C$8))*(Settings!$C$15/100)*(Settings!$C$16/100)*(Settings!$C$17/100)</f>
        <v/>
      </c>
      <c r="F54" s="16">
        <f>'P_Density'!F54*(POWER(1+(INDEX(P_Growth!$M$2:$M$1611,MATCH(A2, P_Growth!$A$2:$A$1611,0))/100), Settings!$C$9-Settings!$C$8))*(Settings!$C$15/100)*(Settings!$C$16/100)*(Settings!$C$17/100)</f>
        <v/>
      </c>
      <c r="G54" s="16">
        <f>'P_Density'!G54*(POWER(1+(INDEX(P_Growth!$M$2:$M$1611,MATCH(A2, P_Growth!$A$2:$A$1611,0))/100), Settings!$C$9-Settings!$C$8))*(Settings!$C$15/100)*(Settings!$C$16/100)*(Settings!$C$17/100)</f>
        <v/>
      </c>
      <c r="H54" s="16">
        <f>'P_Density'!H54*(POWER(1+(INDEX(P_Growth!$M$2:$M$1611,MATCH(A2, P_Growth!$A$2:$A$1611,0))/100), Settings!$C$9-Settings!$C$8))*(Settings!$C$15/100)*(Settings!$C$16/100)*(Settings!$C$17/100)</f>
        <v/>
      </c>
      <c r="I54" s="16">
        <f>'P_Density'!I54*(POWER(1+(INDEX(P_Growth!$M$2:$M$1611,MATCH(A2, P_Growth!$A$2:$A$1611,0))/100), Settings!$C$9-Settings!$C$8))*(Settings!$C$15/100)*(Settings!$C$16/100)*(Settings!$C$17/100)</f>
        <v/>
      </c>
      <c r="J54" s="16">
        <f>'P_Density'!J54*(POWER(1+(INDEX(P_Growth!$M$2:$M$1611,MATCH(A2, P_Growth!$A$2:$A$1611,0))/100), Settings!$C$9-Settings!$C$8))*(Settings!$C$15/100)*(Settings!$C$16/100)*(Settings!$C$17/100)</f>
        <v/>
      </c>
      <c r="K54" s="16">
        <f>'P_Density'!K54*(POWER(1+(INDEX(P_Growth!$M$2:$M$1611,MATCH(A2, P_Growth!$A$2:$A$1611,0))/100), Settings!$C$9-Settings!$C$8))*(Settings!$C$15/100)*(Settings!$C$16/100)*(Settings!$C$17/100)</f>
        <v/>
      </c>
      <c r="L54" s="16">
        <f>'P_Density'!L54*(POWER(1+(INDEX(P_Growth!$M$2:$M$1611,MATCH(A2, P_Growth!$A$2:$A$1611,0))/100), Settings!$C$9-Settings!$C$8))*(Settings!$C$15/100)*(Settings!$C$16/100)*(Settings!$C$17/100)</f>
        <v/>
      </c>
    </row>
    <row r="55">
      <c r="A55" s="16">
        <f>'P_Density'!A55</f>
        <v/>
      </c>
      <c r="B55" s="16">
        <f>'P_Density'!B55</f>
        <v/>
      </c>
      <c r="C55" s="16">
        <f>'P_Density'!C55*(POWER(1+(INDEX(P_Growth!$M$2:$M$1611,MATCH(A2, P_Growth!$A$2:$A$1611,0))/100), Settings!$C$9-Settings!$C$8))*(Settings!$C$15/100)*(Settings!$C$16/100)*(Settings!$C$17/100)</f>
        <v/>
      </c>
      <c r="D55" s="16">
        <f>'P_Density'!D55*(POWER(1+(INDEX(P_Growth!$M$2:$M$1611,MATCH(A2, P_Growth!$A$2:$A$1611,0))/100), Settings!$C$9-Settings!$C$8))*(Settings!$C$15/100)*(Settings!$C$16/100)*(Settings!$C$17/100)</f>
        <v/>
      </c>
      <c r="E55" s="16">
        <f>'P_Density'!E55*(POWER(1+(INDEX(P_Growth!$M$2:$M$1611,MATCH(A2, P_Growth!$A$2:$A$1611,0))/100), Settings!$C$9-Settings!$C$8))*(Settings!$C$15/100)*(Settings!$C$16/100)*(Settings!$C$17/100)</f>
        <v/>
      </c>
      <c r="F55" s="16">
        <f>'P_Density'!F55*(POWER(1+(INDEX(P_Growth!$M$2:$M$1611,MATCH(A2, P_Growth!$A$2:$A$1611,0))/100), Settings!$C$9-Settings!$C$8))*(Settings!$C$15/100)*(Settings!$C$16/100)*(Settings!$C$17/100)</f>
        <v/>
      </c>
      <c r="G55" s="16">
        <f>'P_Density'!G55*(POWER(1+(INDEX(P_Growth!$M$2:$M$1611,MATCH(A2, P_Growth!$A$2:$A$1611,0))/100), Settings!$C$9-Settings!$C$8))*(Settings!$C$15/100)*(Settings!$C$16/100)*(Settings!$C$17/100)</f>
        <v/>
      </c>
      <c r="H55" s="16">
        <f>'P_Density'!H55*(POWER(1+(INDEX(P_Growth!$M$2:$M$1611,MATCH(A2, P_Growth!$A$2:$A$1611,0))/100), Settings!$C$9-Settings!$C$8))*(Settings!$C$15/100)*(Settings!$C$16/100)*(Settings!$C$17/100)</f>
        <v/>
      </c>
      <c r="I55" s="16">
        <f>'P_Density'!I55*(POWER(1+(INDEX(P_Growth!$M$2:$M$1611,MATCH(A2, P_Growth!$A$2:$A$1611,0))/100), Settings!$C$9-Settings!$C$8))*(Settings!$C$15/100)*(Settings!$C$16/100)*(Settings!$C$17/100)</f>
        <v/>
      </c>
      <c r="J55" s="16">
        <f>'P_Density'!J55*(POWER(1+(INDEX(P_Growth!$M$2:$M$1611,MATCH(A2, P_Growth!$A$2:$A$1611,0))/100), Settings!$C$9-Settings!$C$8))*(Settings!$C$15/100)*(Settings!$C$16/100)*(Settings!$C$17/100)</f>
        <v/>
      </c>
      <c r="K55" s="16">
        <f>'P_Density'!K55*(POWER(1+(INDEX(P_Growth!$M$2:$M$1611,MATCH(A2, P_Growth!$A$2:$A$1611,0))/100), Settings!$C$9-Settings!$C$8))*(Settings!$C$15/100)*(Settings!$C$16/100)*(Settings!$C$17/100)</f>
        <v/>
      </c>
      <c r="L55" s="16">
        <f>'P_Density'!L55*(POWER(1+(INDEX(P_Growth!$M$2:$M$1611,MATCH(A2, P_Growth!$A$2:$A$1611,0))/100), Settings!$C$9-Settings!$C$8))*(Settings!$C$15/100)*(Settings!$C$16/100)*(Settings!$C$17/100)</f>
        <v/>
      </c>
    </row>
    <row r="56">
      <c r="A56" s="16">
        <f>'P_Density'!A56</f>
        <v/>
      </c>
      <c r="B56" s="16">
        <f>'P_Density'!B56</f>
        <v/>
      </c>
      <c r="C56" s="16">
        <f>'P_Density'!C56*(POWER(1+(INDEX(P_Growth!$M$2:$M$1611,MATCH(A2, P_Growth!$A$2:$A$1611,0))/100), Settings!$C$9-Settings!$C$8))*(Settings!$C$15/100)*(Settings!$C$16/100)*(Settings!$C$17/100)</f>
        <v/>
      </c>
      <c r="D56" s="16">
        <f>'P_Density'!D56*(POWER(1+(INDEX(P_Growth!$M$2:$M$1611,MATCH(A2, P_Growth!$A$2:$A$1611,0))/100), Settings!$C$9-Settings!$C$8))*(Settings!$C$15/100)*(Settings!$C$16/100)*(Settings!$C$17/100)</f>
        <v/>
      </c>
      <c r="E56" s="16">
        <f>'P_Density'!E56*(POWER(1+(INDEX(P_Growth!$M$2:$M$1611,MATCH(A2, P_Growth!$A$2:$A$1611,0))/100), Settings!$C$9-Settings!$C$8))*(Settings!$C$15/100)*(Settings!$C$16/100)*(Settings!$C$17/100)</f>
        <v/>
      </c>
      <c r="F56" s="16">
        <f>'P_Density'!F56*(POWER(1+(INDEX(P_Growth!$M$2:$M$1611,MATCH(A2, P_Growth!$A$2:$A$1611,0))/100), Settings!$C$9-Settings!$C$8))*(Settings!$C$15/100)*(Settings!$C$16/100)*(Settings!$C$17/100)</f>
        <v/>
      </c>
      <c r="G56" s="16">
        <f>'P_Density'!G56*(POWER(1+(INDEX(P_Growth!$M$2:$M$1611,MATCH(A2, P_Growth!$A$2:$A$1611,0))/100), Settings!$C$9-Settings!$C$8))*(Settings!$C$15/100)*(Settings!$C$16/100)*(Settings!$C$17/100)</f>
        <v/>
      </c>
      <c r="H56" s="16">
        <f>'P_Density'!H56*(POWER(1+(INDEX(P_Growth!$M$2:$M$1611,MATCH(A2, P_Growth!$A$2:$A$1611,0))/100), Settings!$C$9-Settings!$C$8))*(Settings!$C$15/100)*(Settings!$C$16/100)*(Settings!$C$17/100)</f>
        <v/>
      </c>
      <c r="I56" s="16">
        <f>'P_Density'!I56*(POWER(1+(INDEX(P_Growth!$M$2:$M$1611,MATCH(A2, P_Growth!$A$2:$A$1611,0))/100), Settings!$C$9-Settings!$C$8))*(Settings!$C$15/100)*(Settings!$C$16/100)*(Settings!$C$17/100)</f>
        <v/>
      </c>
      <c r="J56" s="16">
        <f>'P_Density'!J56*(POWER(1+(INDEX(P_Growth!$M$2:$M$1611,MATCH(A2, P_Growth!$A$2:$A$1611,0))/100), Settings!$C$9-Settings!$C$8))*(Settings!$C$15/100)*(Settings!$C$16/100)*(Settings!$C$17/100)</f>
        <v/>
      </c>
      <c r="K56" s="16">
        <f>'P_Density'!K56*(POWER(1+(INDEX(P_Growth!$M$2:$M$1611,MATCH(A2, P_Growth!$A$2:$A$1611,0))/100), Settings!$C$9-Settings!$C$8))*(Settings!$C$15/100)*(Settings!$C$16/100)*(Settings!$C$17/100)</f>
        <v/>
      </c>
      <c r="L56" s="16">
        <f>'P_Density'!L56*(POWER(1+(INDEX(P_Growth!$M$2:$M$1611,MATCH(A2, P_Growth!$A$2:$A$1611,0))/100), Settings!$C$9-Settings!$C$8))*(Settings!$C$15/100)*(Settings!$C$16/100)*(Settings!$C$17/100)</f>
        <v/>
      </c>
    </row>
    <row r="57">
      <c r="A57" s="16">
        <f>'P_Density'!A57</f>
        <v/>
      </c>
      <c r="B57" s="16">
        <f>'P_Density'!B57</f>
        <v/>
      </c>
      <c r="C57" s="16">
        <f>'P_Density'!C57*(POWER(1+(INDEX(P_Growth!$M$2:$M$1611,MATCH(A2, P_Growth!$A$2:$A$1611,0))/100), Settings!$C$9-Settings!$C$8))*(Settings!$C$15/100)*(Settings!$C$16/100)*(Settings!$C$17/100)</f>
        <v/>
      </c>
      <c r="D57" s="16">
        <f>'P_Density'!D57*(POWER(1+(INDEX(P_Growth!$M$2:$M$1611,MATCH(A2, P_Growth!$A$2:$A$1611,0))/100), Settings!$C$9-Settings!$C$8))*(Settings!$C$15/100)*(Settings!$C$16/100)*(Settings!$C$17/100)</f>
        <v/>
      </c>
      <c r="E57" s="16">
        <f>'P_Density'!E57*(POWER(1+(INDEX(P_Growth!$M$2:$M$1611,MATCH(A2, P_Growth!$A$2:$A$1611,0))/100), Settings!$C$9-Settings!$C$8))*(Settings!$C$15/100)*(Settings!$C$16/100)*(Settings!$C$17/100)</f>
        <v/>
      </c>
      <c r="F57" s="16">
        <f>'P_Density'!F57*(POWER(1+(INDEX(P_Growth!$M$2:$M$1611,MATCH(A2, P_Growth!$A$2:$A$1611,0))/100), Settings!$C$9-Settings!$C$8))*(Settings!$C$15/100)*(Settings!$C$16/100)*(Settings!$C$17/100)</f>
        <v/>
      </c>
      <c r="G57" s="16">
        <f>'P_Density'!G57*(POWER(1+(INDEX(P_Growth!$M$2:$M$1611,MATCH(A2, P_Growth!$A$2:$A$1611,0))/100), Settings!$C$9-Settings!$C$8))*(Settings!$C$15/100)*(Settings!$C$16/100)*(Settings!$C$17/100)</f>
        <v/>
      </c>
      <c r="H57" s="16">
        <f>'P_Density'!H57*(POWER(1+(INDEX(P_Growth!$M$2:$M$1611,MATCH(A2, P_Growth!$A$2:$A$1611,0))/100), Settings!$C$9-Settings!$C$8))*(Settings!$C$15/100)*(Settings!$C$16/100)*(Settings!$C$17/100)</f>
        <v/>
      </c>
      <c r="I57" s="16">
        <f>'P_Density'!I57*(POWER(1+(INDEX(P_Growth!$M$2:$M$1611,MATCH(A2, P_Growth!$A$2:$A$1611,0))/100), Settings!$C$9-Settings!$C$8))*(Settings!$C$15/100)*(Settings!$C$16/100)*(Settings!$C$17/100)</f>
        <v/>
      </c>
      <c r="J57" s="16">
        <f>'P_Density'!J57*(POWER(1+(INDEX(P_Growth!$M$2:$M$1611,MATCH(A2, P_Growth!$A$2:$A$1611,0))/100), Settings!$C$9-Settings!$C$8))*(Settings!$C$15/100)*(Settings!$C$16/100)*(Settings!$C$17/100)</f>
        <v/>
      </c>
      <c r="K57" s="16">
        <f>'P_Density'!K57*(POWER(1+(INDEX(P_Growth!$M$2:$M$1611,MATCH(A2, P_Growth!$A$2:$A$1611,0))/100), Settings!$C$9-Settings!$C$8))*(Settings!$C$15/100)*(Settings!$C$16/100)*(Settings!$C$17/100)</f>
        <v/>
      </c>
      <c r="L57" s="16">
        <f>'P_Density'!L57*(POWER(1+(INDEX(P_Growth!$M$2:$M$1611,MATCH(A2, P_Growth!$A$2:$A$1611,0))/100), Settings!$C$9-Settings!$C$8))*(Settings!$C$15/100)*(Settings!$C$16/100)*(Settings!$C$17/100)</f>
        <v/>
      </c>
    </row>
    <row r="58">
      <c r="A58" s="16">
        <f>'P_Density'!A58</f>
        <v/>
      </c>
      <c r="B58" s="16">
        <f>'P_Density'!B58</f>
        <v/>
      </c>
      <c r="C58" s="16">
        <f>'P_Density'!C58*(POWER(1+(INDEX(P_Growth!$M$2:$M$1611,MATCH(A2, P_Growth!$A$2:$A$1611,0))/100), Settings!$C$9-Settings!$C$8))*(Settings!$C$15/100)*(Settings!$C$16/100)*(Settings!$C$17/100)</f>
        <v/>
      </c>
      <c r="D58" s="16">
        <f>'P_Density'!D58*(POWER(1+(INDEX(P_Growth!$M$2:$M$1611,MATCH(A2, P_Growth!$A$2:$A$1611,0))/100), Settings!$C$9-Settings!$C$8))*(Settings!$C$15/100)*(Settings!$C$16/100)*(Settings!$C$17/100)</f>
        <v/>
      </c>
      <c r="E58" s="16">
        <f>'P_Density'!E58*(POWER(1+(INDEX(P_Growth!$M$2:$M$1611,MATCH(A2, P_Growth!$A$2:$A$1611,0))/100), Settings!$C$9-Settings!$C$8))*(Settings!$C$15/100)*(Settings!$C$16/100)*(Settings!$C$17/100)</f>
        <v/>
      </c>
      <c r="F58" s="16">
        <f>'P_Density'!F58*(POWER(1+(INDEX(P_Growth!$M$2:$M$1611,MATCH(A2, P_Growth!$A$2:$A$1611,0))/100), Settings!$C$9-Settings!$C$8))*(Settings!$C$15/100)*(Settings!$C$16/100)*(Settings!$C$17/100)</f>
        <v/>
      </c>
      <c r="G58" s="16">
        <f>'P_Density'!G58*(POWER(1+(INDEX(P_Growth!$M$2:$M$1611,MATCH(A2, P_Growth!$A$2:$A$1611,0))/100), Settings!$C$9-Settings!$C$8))*(Settings!$C$15/100)*(Settings!$C$16/100)*(Settings!$C$17/100)</f>
        <v/>
      </c>
      <c r="H58" s="16">
        <f>'P_Density'!H58*(POWER(1+(INDEX(P_Growth!$M$2:$M$1611,MATCH(A2, P_Growth!$A$2:$A$1611,0))/100), Settings!$C$9-Settings!$C$8))*(Settings!$C$15/100)*(Settings!$C$16/100)*(Settings!$C$17/100)</f>
        <v/>
      </c>
      <c r="I58" s="16">
        <f>'P_Density'!I58*(POWER(1+(INDEX(P_Growth!$M$2:$M$1611,MATCH(A2, P_Growth!$A$2:$A$1611,0))/100), Settings!$C$9-Settings!$C$8))*(Settings!$C$15/100)*(Settings!$C$16/100)*(Settings!$C$17/100)</f>
        <v/>
      </c>
      <c r="J58" s="16">
        <f>'P_Density'!J58*(POWER(1+(INDEX(P_Growth!$M$2:$M$1611,MATCH(A2, P_Growth!$A$2:$A$1611,0))/100), Settings!$C$9-Settings!$C$8))*(Settings!$C$15/100)*(Settings!$C$16/100)*(Settings!$C$17/100)</f>
        <v/>
      </c>
      <c r="K58" s="16">
        <f>'P_Density'!K58*(POWER(1+(INDEX(P_Growth!$M$2:$M$1611,MATCH(A2, P_Growth!$A$2:$A$1611,0))/100), Settings!$C$9-Settings!$C$8))*(Settings!$C$15/100)*(Settings!$C$16/100)*(Settings!$C$17/100)</f>
        <v/>
      </c>
      <c r="L58" s="16">
        <f>'P_Density'!L58*(POWER(1+(INDEX(P_Growth!$M$2:$M$1611,MATCH(A2, P_Growth!$A$2:$A$1611,0))/100), Settings!$C$9-Settings!$C$8))*(Settings!$C$15/100)*(Settings!$C$16/100)*(Settings!$C$17/100)</f>
        <v/>
      </c>
    </row>
    <row r="59">
      <c r="A59" s="16">
        <f>'P_Density'!A59</f>
        <v/>
      </c>
      <c r="B59" s="16">
        <f>'P_Density'!B59</f>
        <v/>
      </c>
      <c r="C59" s="16">
        <f>'P_Density'!C59*(POWER(1+(INDEX(P_Growth!$M$2:$M$1611,MATCH(A2, P_Growth!$A$2:$A$1611,0))/100), Settings!$C$9-Settings!$C$8))*(Settings!$C$15/100)*(Settings!$C$16/100)*(Settings!$C$17/100)</f>
        <v/>
      </c>
      <c r="D59" s="16">
        <f>'P_Density'!D59*(POWER(1+(INDEX(P_Growth!$M$2:$M$1611,MATCH(A2, P_Growth!$A$2:$A$1611,0))/100), Settings!$C$9-Settings!$C$8))*(Settings!$C$15/100)*(Settings!$C$16/100)*(Settings!$C$17/100)</f>
        <v/>
      </c>
      <c r="E59" s="16">
        <f>'P_Density'!E59*(POWER(1+(INDEX(P_Growth!$M$2:$M$1611,MATCH(A2, P_Growth!$A$2:$A$1611,0))/100), Settings!$C$9-Settings!$C$8))*(Settings!$C$15/100)*(Settings!$C$16/100)*(Settings!$C$17/100)</f>
        <v/>
      </c>
      <c r="F59" s="16">
        <f>'P_Density'!F59*(POWER(1+(INDEX(P_Growth!$M$2:$M$1611,MATCH(A2, P_Growth!$A$2:$A$1611,0))/100), Settings!$C$9-Settings!$C$8))*(Settings!$C$15/100)*(Settings!$C$16/100)*(Settings!$C$17/100)</f>
        <v/>
      </c>
      <c r="G59" s="16">
        <f>'P_Density'!G59*(POWER(1+(INDEX(P_Growth!$M$2:$M$1611,MATCH(A2, P_Growth!$A$2:$A$1611,0))/100), Settings!$C$9-Settings!$C$8))*(Settings!$C$15/100)*(Settings!$C$16/100)*(Settings!$C$17/100)</f>
        <v/>
      </c>
      <c r="H59" s="16">
        <f>'P_Density'!H59*(POWER(1+(INDEX(P_Growth!$M$2:$M$1611,MATCH(A2, P_Growth!$A$2:$A$1611,0))/100), Settings!$C$9-Settings!$C$8))*(Settings!$C$15/100)*(Settings!$C$16/100)*(Settings!$C$17/100)</f>
        <v/>
      </c>
      <c r="I59" s="16">
        <f>'P_Density'!I59*(POWER(1+(INDEX(P_Growth!$M$2:$M$1611,MATCH(A2, P_Growth!$A$2:$A$1611,0))/100), Settings!$C$9-Settings!$C$8))*(Settings!$C$15/100)*(Settings!$C$16/100)*(Settings!$C$17/100)</f>
        <v/>
      </c>
      <c r="J59" s="16">
        <f>'P_Density'!J59*(POWER(1+(INDEX(P_Growth!$M$2:$M$1611,MATCH(A2, P_Growth!$A$2:$A$1611,0))/100), Settings!$C$9-Settings!$C$8))*(Settings!$C$15/100)*(Settings!$C$16/100)*(Settings!$C$17/100)</f>
        <v/>
      </c>
      <c r="K59" s="16">
        <f>'P_Density'!K59*(POWER(1+(INDEX(P_Growth!$M$2:$M$1611,MATCH(A2, P_Growth!$A$2:$A$1611,0))/100), Settings!$C$9-Settings!$C$8))*(Settings!$C$15/100)*(Settings!$C$16/100)*(Settings!$C$17/100)</f>
        <v/>
      </c>
      <c r="L59" s="16">
        <f>'P_Density'!L59*(POWER(1+(INDEX(P_Growth!$M$2:$M$1611,MATCH(A2, P_Growth!$A$2:$A$1611,0))/100), Settings!$C$9-Settings!$C$8))*(Settings!$C$15/100)*(Settings!$C$16/100)*(Settings!$C$17/100)</f>
        <v/>
      </c>
    </row>
    <row r="60">
      <c r="A60" s="16">
        <f>'P_Density'!A60</f>
        <v/>
      </c>
      <c r="B60" s="16">
        <f>'P_Density'!B60</f>
        <v/>
      </c>
      <c r="C60" s="16">
        <f>'P_Density'!C60*(POWER(1+(INDEX(P_Growth!$M$2:$M$1611,MATCH(A2, P_Growth!$A$2:$A$1611,0))/100), Settings!$C$9-Settings!$C$8))*(Settings!$C$15/100)*(Settings!$C$16/100)*(Settings!$C$17/100)</f>
        <v/>
      </c>
      <c r="D60" s="16">
        <f>'P_Density'!D60*(POWER(1+(INDEX(P_Growth!$M$2:$M$1611,MATCH(A2, P_Growth!$A$2:$A$1611,0))/100), Settings!$C$9-Settings!$C$8))*(Settings!$C$15/100)*(Settings!$C$16/100)*(Settings!$C$17/100)</f>
        <v/>
      </c>
      <c r="E60" s="16">
        <f>'P_Density'!E60*(POWER(1+(INDEX(P_Growth!$M$2:$M$1611,MATCH(A2, P_Growth!$A$2:$A$1611,0))/100), Settings!$C$9-Settings!$C$8))*(Settings!$C$15/100)*(Settings!$C$16/100)*(Settings!$C$17/100)</f>
        <v/>
      </c>
      <c r="F60" s="16">
        <f>'P_Density'!F60*(POWER(1+(INDEX(P_Growth!$M$2:$M$1611,MATCH(A2, P_Growth!$A$2:$A$1611,0))/100), Settings!$C$9-Settings!$C$8))*(Settings!$C$15/100)*(Settings!$C$16/100)*(Settings!$C$17/100)</f>
        <v/>
      </c>
      <c r="G60" s="16">
        <f>'P_Density'!G60*(POWER(1+(INDEX(P_Growth!$M$2:$M$1611,MATCH(A2, P_Growth!$A$2:$A$1611,0))/100), Settings!$C$9-Settings!$C$8))*(Settings!$C$15/100)*(Settings!$C$16/100)*(Settings!$C$17/100)</f>
        <v/>
      </c>
      <c r="H60" s="16">
        <f>'P_Density'!H60*(POWER(1+(INDEX(P_Growth!$M$2:$M$1611,MATCH(A2, P_Growth!$A$2:$A$1611,0))/100), Settings!$C$9-Settings!$C$8))*(Settings!$C$15/100)*(Settings!$C$16/100)*(Settings!$C$17/100)</f>
        <v/>
      </c>
      <c r="I60" s="16">
        <f>'P_Density'!I60*(POWER(1+(INDEX(P_Growth!$M$2:$M$1611,MATCH(A2, P_Growth!$A$2:$A$1611,0))/100), Settings!$C$9-Settings!$C$8))*(Settings!$C$15/100)*(Settings!$C$16/100)*(Settings!$C$17/100)</f>
        <v/>
      </c>
      <c r="J60" s="16">
        <f>'P_Density'!J60*(POWER(1+(INDEX(P_Growth!$M$2:$M$1611,MATCH(A2, P_Growth!$A$2:$A$1611,0))/100), Settings!$C$9-Settings!$C$8))*(Settings!$C$15/100)*(Settings!$C$16/100)*(Settings!$C$17/100)</f>
        <v/>
      </c>
      <c r="K60" s="16">
        <f>'P_Density'!K60*(POWER(1+(INDEX(P_Growth!$M$2:$M$1611,MATCH(A2, P_Growth!$A$2:$A$1611,0))/100), Settings!$C$9-Settings!$C$8))*(Settings!$C$15/100)*(Settings!$C$16/100)*(Settings!$C$17/100)</f>
        <v/>
      </c>
      <c r="L60" s="16">
        <f>'P_Density'!L60*(POWER(1+(INDEX(P_Growth!$M$2:$M$1611,MATCH(A2, P_Growth!$A$2:$A$1611,0))/100), Settings!$C$9-Settings!$C$8))*(Settings!$C$15/100)*(Settings!$C$16/100)*(Settings!$C$17/100)</f>
        <v/>
      </c>
    </row>
    <row r="61">
      <c r="A61" s="16">
        <f>'P_Density'!A61</f>
        <v/>
      </c>
      <c r="B61" s="16">
        <f>'P_Density'!B61</f>
        <v/>
      </c>
      <c r="C61" s="16">
        <f>'P_Density'!C61*(POWER(1+(INDEX(P_Growth!$M$2:$M$1611,MATCH(A2, P_Growth!$A$2:$A$1611,0))/100), Settings!$C$9-Settings!$C$8))*(Settings!$C$15/100)*(Settings!$C$16/100)*(Settings!$C$17/100)</f>
        <v/>
      </c>
      <c r="D61" s="16">
        <f>'P_Density'!D61*(POWER(1+(INDEX(P_Growth!$M$2:$M$1611,MATCH(A2, P_Growth!$A$2:$A$1611,0))/100), Settings!$C$9-Settings!$C$8))*(Settings!$C$15/100)*(Settings!$C$16/100)*(Settings!$C$17/100)</f>
        <v/>
      </c>
      <c r="E61" s="16">
        <f>'P_Density'!E61*(POWER(1+(INDEX(P_Growth!$M$2:$M$1611,MATCH(A2, P_Growth!$A$2:$A$1611,0))/100), Settings!$C$9-Settings!$C$8))*(Settings!$C$15/100)*(Settings!$C$16/100)*(Settings!$C$17/100)</f>
        <v/>
      </c>
      <c r="F61" s="16">
        <f>'P_Density'!F61*(POWER(1+(INDEX(P_Growth!$M$2:$M$1611,MATCH(A2, P_Growth!$A$2:$A$1611,0))/100), Settings!$C$9-Settings!$C$8))*(Settings!$C$15/100)*(Settings!$C$16/100)*(Settings!$C$17/100)</f>
        <v/>
      </c>
      <c r="G61" s="16">
        <f>'P_Density'!G61*(POWER(1+(INDEX(P_Growth!$M$2:$M$1611,MATCH(A2, P_Growth!$A$2:$A$1611,0))/100), Settings!$C$9-Settings!$C$8))*(Settings!$C$15/100)*(Settings!$C$16/100)*(Settings!$C$17/100)</f>
        <v/>
      </c>
      <c r="H61" s="16">
        <f>'P_Density'!H61*(POWER(1+(INDEX(P_Growth!$M$2:$M$1611,MATCH(A2, P_Growth!$A$2:$A$1611,0))/100), Settings!$C$9-Settings!$C$8))*(Settings!$C$15/100)*(Settings!$C$16/100)*(Settings!$C$17/100)</f>
        <v/>
      </c>
      <c r="I61" s="16">
        <f>'P_Density'!I61*(POWER(1+(INDEX(P_Growth!$M$2:$M$1611,MATCH(A2, P_Growth!$A$2:$A$1611,0))/100), Settings!$C$9-Settings!$C$8))*(Settings!$C$15/100)*(Settings!$C$16/100)*(Settings!$C$17/100)</f>
        <v/>
      </c>
      <c r="J61" s="16">
        <f>'P_Density'!J61*(POWER(1+(INDEX(P_Growth!$M$2:$M$1611,MATCH(A2, P_Growth!$A$2:$A$1611,0))/100), Settings!$C$9-Settings!$C$8))*(Settings!$C$15/100)*(Settings!$C$16/100)*(Settings!$C$17/100)</f>
        <v/>
      </c>
      <c r="K61" s="16">
        <f>'P_Density'!K61*(POWER(1+(INDEX(P_Growth!$M$2:$M$1611,MATCH(A2, P_Growth!$A$2:$A$1611,0))/100), Settings!$C$9-Settings!$C$8))*(Settings!$C$15/100)*(Settings!$C$16/100)*(Settings!$C$17/100)</f>
        <v/>
      </c>
      <c r="L61" s="16">
        <f>'P_Density'!L61*(POWER(1+(INDEX(P_Growth!$M$2:$M$1611,MATCH(A2, P_Growth!$A$2:$A$1611,0))/100), Settings!$C$9-Settings!$C$8))*(Settings!$C$15/100)*(Settings!$C$16/100)*(Settings!$C$17/100)</f>
        <v/>
      </c>
    </row>
    <row r="62">
      <c r="A62" s="16">
        <f>'P_Density'!A62</f>
        <v/>
      </c>
      <c r="B62" s="16">
        <f>'P_Density'!B62</f>
        <v/>
      </c>
      <c r="C62" s="16">
        <f>'P_Density'!C62*(POWER(1+(INDEX(P_Growth!$M$2:$M$1611,MATCH(A2, P_Growth!$A$2:$A$1611,0))/100), Settings!$C$9-Settings!$C$8))*(Settings!$C$15/100)*(Settings!$C$16/100)*(Settings!$C$17/100)</f>
        <v/>
      </c>
      <c r="D62" s="16">
        <f>'P_Density'!D62*(POWER(1+(INDEX(P_Growth!$M$2:$M$1611,MATCH(A2, P_Growth!$A$2:$A$1611,0))/100), Settings!$C$9-Settings!$C$8))*(Settings!$C$15/100)*(Settings!$C$16/100)*(Settings!$C$17/100)</f>
        <v/>
      </c>
      <c r="E62" s="16">
        <f>'P_Density'!E62*(POWER(1+(INDEX(P_Growth!$M$2:$M$1611,MATCH(A2, P_Growth!$A$2:$A$1611,0))/100), Settings!$C$9-Settings!$C$8))*(Settings!$C$15/100)*(Settings!$C$16/100)*(Settings!$C$17/100)</f>
        <v/>
      </c>
      <c r="F62" s="16">
        <f>'P_Density'!F62*(POWER(1+(INDEX(P_Growth!$M$2:$M$1611,MATCH(A2, P_Growth!$A$2:$A$1611,0))/100), Settings!$C$9-Settings!$C$8))*(Settings!$C$15/100)*(Settings!$C$16/100)*(Settings!$C$17/100)</f>
        <v/>
      </c>
      <c r="G62" s="16">
        <f>'P_Density'!G62*(POWER(1+(INDEX(P_Growth!$M$2:$M$1611,MATCH(A2, P_Growth!$A$2:$A$1611,0))/100), Settings!$C$9-Settings!$C$8))*(Settings!$C$15/100)*(Settings!$C$16/100)*(Settings!$C$17/100)</f>
        <v/>
      </c>
      <c r="H62" s="16">
        <f>'P_Density'!H62*(POWER(1+(INDEX(P_Growth!$M$2:$M$1611,MATCH(A2, P_Growth!$A$2:$A$1611,0))/100), Settings!$C$9-Settings!$C$8))*(Settings!$C$15/100)*(Settings!$C$16/100)*(Settings!$C$17/100)</f>
        <v/>
      </c>
      <c r="I62" s="16">
        <f>'P_Density'!I62*(POWER(1+(INDEX(P_Growth!$M$2:$M$1611,MATCH(A2, P_Growth!$A$2:$A$1611,0))/100), Settings!$C$9-Settings!$C$8))*(Settings!$C$15/100)*(Settings!$C$16/100)*(Settings!$C$17/100)</f>
        <v/>
      </c>
      <c r="J62" s="16">
        <f>'P_Density'!J62*(POWER(1+(INDEX(P_Growth!$M$2:$M$1611,MATCH(A2, P_Growth!$A$2:$A$1611,0))/100), Settings!$C$9-Settings!$C$8))*(Settings!$C$15/100)*(Settings!$C$16/100)*(Settings!$C$17/100)</f>
        <v/>
      </c>
      <c r="K62" s="16">
        <f>'P_Density'!K62*(POWER(1+(INDEX(P_Growth!$M$2:$M$1611,MATCH(A2, P_Growth!$A$2:$A$1611,0))/100), Settings!$C$9-Settings!$C$8))*(Settings!$C$15/100)*(Settings!$C$16/100)*(Settings!$C$17/100)</f>
        <v/>
      </c>
      <c r="L62" s="16">
        <f>'P_Density'!L62*(POWER(1+(INDEX(P_Growth!$M$2:$M$1611,MATCH(A2, P_Growth!$A$2:$A$1611,0))/100), Settings!$C$9-Settings!$C$8))*(Settings!$C$15/100)*(Settings!$C$16/100)*(Settings!$C$17/100)</f>
        <v/>
      </c>
    </row>
    <row r="63">
      <c r="A63" s="16">
        <f>'P_Density'!A63</f>
        <v/>
      </c>
      <c r="B63" s="16">
        <f>'P_Density'!B63</f>
        <v/>
      </c>
      <c r="C63" s="16">
        <f>'P_Density'!C63*(POWER(1+(INDEX(P_Growth!$M$2:$M$1611,MATCH(A2, P_Growth!$A$2:$A$1611,0))/100), Settings!$C$9-Settings!$C$8))*(Settings!$C$15/100)*(Settings!$C$16/100)*(Settings!$C$17/100)</f>
        <v/>
      </c>
      <c r="D63" s="16">
        <f>'P_Density'!D63*(POWER(1+(INDEX(P_Growth!$M$2:$M$1611,MATCH(A2, P_Growth!$A$2:$A$1611,0))/100), Settings!$C$9-Settings!$C$8))*(Settings!$C$15/100)*(Settings!$C$16/100)*(Settings!$C$17/100)</f>
        <v/>
      </c>
      <c r="E63" s="16">
        <f>'P_Density'!E63*(POWER(1+(INDEX(P_Growth!$M$2:$M$1611,MATCH(A2, P_Growth!$A$2:$A$1611,0))/100), Settings!$C$9-Settings!$C$8))*(Settings!$C$15/100)*(Settings!$C$16/100)*(Settings!$C$17/100)</f>
        <v/>
      </c>
      <c r="F63" s="16">
        <f>'P_Density'!F63*(POWER(1+(INDEX(P_Growth!$M$2:$M$1611,MATCH(A2, P_Growth!$A$2:$A$1611,0))/100), Settings!$C$9-Settings!$C$8))*(Settings!$C$15/100)*(Settings!$C$16/100)*(Settings!$C$17/100)</f>
        <v/>
      </c>
      <c r="G63" s="16">
        <f>'P_Density'!G63*(POWER(1+(INDEX(P_Growth!$M$2:$M$1611,MATCH(A2, P_Growth!$A$2:$A$1611,0))/100), Settings!$C$9-Settings!$C$8))*(Settings!$C$15/100)*(Settings!$C$16/100)*(Settings!$C$17/100)</f>
        <v/>
      </c>
      <c r="H63" s="16">
        <f>'P_Density'!H63*(POWER(1+(INDEX(P_Growth!$M$2:$M$1611,MATCH(A2, P_Growth!$A$2:$A$1611,0))/100), Settings!$C$9-Settings!$C$8))*(Settings!$C$15/100)*(Settings!$C$16/100)*(Settings!$C$17/100)</f>
        <v/>
      </c>
      <c r="I63" s="16">
        <f>'P_Density'!I63*(POWER(1+(INDEX(P_Growth!$M$2:$M$1611,MATCH(A2, P_Growth!$A$2:$A$1611,0))/100), Settings!$C$9-Settings!$C$8))*(Settings!$C$15/100)*(Settings!$C$16/100)*(Settings!$C$17/100)</f>
        <v/>
      </c>
      <c r="J63" s="16">
        <f>'P_Density'!J63*(POWER(1+(INDEX(P_Growth!$M$2:$M$1611,MATCH(A2, P_Growth!$A$2:$A$1611,0))/100), Settings!$C$9-Settings!$C$8))*(Settings!$C$15/100)*(Settings!$C$16/100)*(Settings!$C$17/100)</f>
        <v/>
      </c>
      <c r="K63" s="16">
        <f>'P_Density'!K63*(POWER(1+(INDEX(P_Growth!$M$2:$M$1611,MATCH(A2, P_Growth!$A$2:$A$1611,0))/100), Settings!$C$9-Settings!$C$8))*(Settings!$C$15/100)*(Settings!$C$16/100)*(Settings!$C$17/100)</f>
        <v/>
      </c>
      <c r="L63" s="16">
        <f>'P_Density'!L63*(POWER(1+(INDEX(P_Growth!$M$2:$M$1611,MATCH(A2, P_Growth!$A$2:$A$1611,0))/100), Settings!$C$9-Settings!$C$8))*(Settings!$C$15/100)*(Settings!$C$16/100)*(Settings!$C$17/100)</f>
        <v/>
      </c>
    </row>
    <row r="64">
      <c r="A64" s="16">
        <f>'P_Density'!A64</f>
        <v/>
      </c>
      <c r="B64" s="16">
        <f>'P_Density'!B64</f>
        <v/>
      </c>
      <c r="C64" s="16">
        <f>'P_Density'!C64*(POWER(1+(INDEX(P_Growth!$M$2:$M$1611,MATCH(A2, P_Growth!$A$2:$A$1611,0))/100), Settings!$C$9-Settings!$C$8))*(Settings!$C$15/100)*(Settings!$C$16/100)*(Settings!$C$17/100)</f>
        <v/>
      </c>
      <c r="D64" s="16">
        <f>'P_Density'!D64*(POWER(1+(INDEX(P_Growth!$M$2:$M$1611,MATCH(A2, P_Growth!$A$2:$A$1611,0))/100), Settings!$C$9-Settings!$C$8))*(Settings!$C$15/100)*(Settings!$C$16/100)*(Settings!$C$17/100)</f>
        <v/>
      </c>
      <c r="E64" s="16">
        <f>'P_Density'!E64*(POWER(1+(INDEX(P_Growth!$M$2:$M$1611,MATCH(A2, P_Growth!$A$2:$A$1611,0))/100), Settings!$C$9-Settings!$C$8))*(Settings!$C$15/100)*(Settings!$C$16/100)*(Settings!$C$17/100)</f>
        <v/>
      </c>
      <c r="F64" s="16">
        <f>'P_Density'!F64*(POWER(1+(INDEX(P_Growth!$M$2:$M$1611,MATCH(A2, P_Growth!$A$2:$A$1611,0))/100), Settings!$C$9-Settings!$C$8))*(Settings!$C$15/100)*(Settings!$C$16/100)*(Settings!$C$17/100)</f>
        <v/>
      </c>
      <c r="G64" s="16">
        <f>'P_Density'!G64*(POWER(1+(INDEX(P_Growth!$M$2:$M$1611,MATCH(A2, P_Growth!$A$2:$A$1611,0))/100), Settings!$C$9-Settings!$C$8))*(Settings!$C$15/100)*(Settings!$C$16/100)*(Settings!$C$17/100)</f>
        <v/>
      </c>
      <c r="H64" s="16">
        <f>'P_Density'!H64*(POWER(1+(INDEX(P_Growth!$M$2:$M$1611,MATCH(A2, P_Growth!$A$2:$A$1611,0))/100), Settings!$C$9-Settings!$C$8))*(Settings!$C$15/100)*(Settings!$C$16/100)*(Settings!$C$17/100)</f>
        <v/>
      </c>
      <c r="I64" s="16">
        <f>'P_Density'!I64*(POWER(1+(INDEX(P_Growth!$M$2:$M$1611,MATCH(A2, P_Growth!$A$2:$A$1611,0))/100), Settings!$C$9-Settings!$C$8))*(Settings!$C$15/100)*(Settings!$C$16/100)*(Settings!$C$17/100)</f>
        <v/>
      </c>
      <c r="J64" s="16">
        <f>'P_Density'!J64*(POWER(1+(INDEX(P_Growth!$M$2:$M$1611,MATCH(A2, P_Growth!$A$2:$A$1611,0))/100), Settings!$C$9-Settings!$C$8))*(Settings!$C$15/100)*(Settings!$C$16/100)*(Settings!$C$17/100)</f>
        <v/>
      </c>
      <c r="K64" s="16">
        <f>'P_Density'!K64*(POWER(1+(INDEX(P_Growth!$M$2:$M$1611,MATCH(A2, P_Growth!$A$2:$A$1611,0))/100), Settings!$C$9-Settings!$C$8))*(Settings!$C$15/100)*(Settings!$C$16/100)*(Settings!$C$17/100)</f>
        <v/>
      </c>
      <c r="L64" s="16">
        <f>'P_Density'!L64*(POWER(1+(INDEX(P_Growth!$M$2:$M$1611,MATCH(A2, P_Growth!$A$2:$A$1611,0))/100), Settings!$C$9-Settings!$C$8))*(Settings!$C$15/100)*(Settings!$C$16/100)*(Settings!$C$17/100)</f>
        <v/>
      </c>
    </row>
    <row r="65">
      <c r="A65" s="16">
        <f>'P_Density'!A65</f>
        <v/>
      </c>
      <c r="B65" s="16">
        <f>'P_Density'!B65</f>
        <v/>
      </c>
      <c r="C65" s="16">
        <f>'P_Density'!C65*(POWER(1+(INDEX(P_Growth!$M$2:$M$1611,MATCH(A2, P_Growth!$A$2:$A$1611,0))/100), Settings!$C$9-Settings!$C$8))*(Settings!$C$15/100)*(Settings!$C$16/100)*(Settings!$C$17/100)</f>
        <v/>
      </c>
      <c r="D65" s="16">
        <f>'P_Density'!D65*(POWER(1+(INDEX(P_Growth!$M$2:$M$1611,MATCH(A2, P_Growth!$A$2:$A$1611,0))/100), Settings!$C$9-Settings!$C$8))*(Settings!$C$15/100)*(Settings!$C$16/100)*(Settings!$C$17/100)</f>
        <v/>
      </c>
      <c r="E65" s="16">
        <f>'P_Density'!E65*(POWER(1+(INDEX(P_Growth!$M$2:$M$1611,MATCH(A2, P_Growth!$A$2:$A$1611,0))/100), Settings!$C$9-Settings!$C$8))*(Settings!$C$15/100)*(Settings!$C$16/100)*(Settings!$C$17/100)</f>
        <v/>
      </c>
      <c r="F65" s="16">
        <f>'P_Density'!F65*(POWER(1+(INDEX(P_Growth!$M$2:$M$1611,MATCH(A2, P_Growth!$A$2:$A$1611,0))/100), Settings!$C$9-Settings!$C$8))*(Settings!$C$15/100)*(Settings!$C$16/100)*(Settings!$C$17/100)</f>
        <v/>
      </c>
      <c r="G65" s="16">
        <f>'P_Density'!G65*(POWER(1+(INDEX(P_Growth!$M$2:$M$1611,MATCH(A2, P_Growth!$A$2:$A$1611,0))/100), Settings!$C$9-Settings!$C$8))*(Settings!$C$15/100)*(Settings!$C$16/100)*(Settings!$C$17/100)</f>
        <v/>
      </c>
      <c r="H65" s="16">
        <f>'P_Density'!H65*(POWER(1+(INDEX(P_Growth!$M$2:$M$1611,MATCH(A2, P_Growth!$A$2:$A$1611,0))/100), Settings!$C$9-Settings!$C$8))*(Settings!$C$15/100)*(Settings!$C$16/100)*(Settings!$C$17/100)</f>
        <v/>
      </c>
      <c r="I65" s="16">
        <f>'P_Density'!I65*(POWER(1+(INDEX(P_Growth!$M$2:$M$1611,MATCH(A2, P_Growth!$A$2:$A$1611,0))/100), Settings!$C$9-Settings!$C$8))*(Settings!$C$15/100)*(Settings!$C$16/100)*(Settings!$C$17/100)</f>
        <v/>
      </c>
      <c r="J65" s="16">
        <f>'P_Density'!J65*(POWER(1+(INDEX(P_Growth!$M$2:$M$1611,MATCH(A2, P_Growth!$A$2:$A$1611,0))/100), Settings!$C$9-Settings!$C$8))*(Settings!$C$15/100)*(Settings!$C$16/100)*(Settings!$C$17/100)</f>
        <v/>
      </c>
      <c r="K65" s="16">
        <f>'P_Density'!K65*(POWER(1+(INDEX(P_Growth!$M$2:$M$1611,MATCH(A2, P_Growth!$A$2:$A$1611,0))/100), Settings!$C$9-Settings!$C$8))*(Settings!$C$15/100)*(Settings!$C$16/100)*(Settings!$C$17/100)</f>
        <v/>
      </c>
      <c r="L65" s="16">
        <f>'P_Density'!L65*(POWER(1+(INDEX(P_Growth!$M$2:$M$1611,MATCH(A2, P_Growth!$A$2:$A$1611,0))/100), Settings!$C$9-Settings!$C$8))*(Settings!$C$15/100)*(Settings!$C$16/100)*(Settings!$C$17/100)</f>
        <v/>
      </c>
    </row>
    <row r="66">
      <c r="A66" s="16">
        <f>'P_Density'!A66</f>
        <v/>
      </c>
      <c r="B66" s="16">
        <f>'P_Density'!B66</f>
        <v/>
      </c>
      <c r="C66" s="16">
        <f>'P_Density'!C66*(POWER(1+(INDEX(P_Growth!$M$2:$M$1611,MATCH(A2, P_Growth!$A$2:$A$1611,0))/100), Settings!$C$9-Settings!$C$8))*(Settings!$C$15/100)*(Settings!$C$16/100)*(Settings!$C$17/100)</f>
        <v/>
      </c>
      <c r="D66" s="16">
        <f>'P_Density'!D66*(POWER(1+(INDEX(P_Growth!$M$2:$M$1611,MATCH(A2, P_Growth!$A$2:$A$1611,0))/100), Settings!$C$9-Settings!$C$8))*(Settings!$C$15/100)*(Settings!$C$16/100)*(Settings!$C$17/100)</f>
        <v/>
      </c>
      <c r="E66" s="16">
        <f>'P_Density'!E66*(POWER(1+(INDEX(P_Growth!$M$2:$M$1611,MATCH(A2, P_Growth!$A$2:$A$1611,0))/100), Settings!$C$9-Settings!$C$8))*(Settings!$C$15/100)*(Settings!$C$16/100)*(Settings!$C$17/100)</f>
        <v/>
      </c>
      <c r="F66" s="16">
        <f>'P_Density'!F66*(POWER(1+(INDEX(P_Growth!$M$2:$M$1611,MATCH(A2, P_Growth!$A$2:$A$1611,0))/100), Settings!$C$9-Settings!$C$8))*(Settings!$C$15/100)*(Settings!$C$16/100)*(Settings!$C$17/100)</f>
        <v/>
      </c>
      <c r="G66" s="16">
        <f>'P_Density'!G66*(POWER(1+(INDEX(P_Growth!$M$2:$M$1611,MATCH(A2, P_Growth!$A$2:$A$1611,0))/100), Settings!$C$9-Settings!$C$8))*(Settings!$C$15/100)*(Settings!$C$16/100)*(Settings!$C$17/100)</f>
        <v/>
      </c>
      <c r="H66" s="16">
        <f>'P_Density'!H66*(POWER(1+(INDEX(P_Growth!$M$2:$M$1611,MATCH(A2, P_Growth!$A$2:$A$1611,0))/100), Settings!$C$9-Settings!$C$8))*(Settings!$C$15/100)*(Settings!$C$16/100)*(Settings!$C$17/100)</f>
        <v/>
      </c>
      <c r="I66" s="16">
        <f>'P_Density'!I66*(POWER(1+(INDEX(P_Growth!$M$2:$M$1611,MATCH(A2, P_Growth!$A$2:$A$1611,0))/100), Settings!$C$9-Settings!$C$8))*(Settings!$C$15/100)*(Settings!$C$16/100)*(Settings!$C$17/100)</f>
        <v/>
      </c>
      <c r="J66" s="16">
        <f>'P_Density'!J66*(POWER(1+(INDEX(P_Growth!$M$2:$M$1611,MATCH(A2, P_Growth!$A$2:$A$1611,0))/100), Settings!$C$9-Settings!$C$8))*(Settings!$C$15/100)*(Settings!$C$16/100)*(Settings!$C$17/100)</f>
        <v/>
      </c>
      <c r="K66" s="16">
        <f>'P_Density'!K66*(POWER(1+(INDEX(P_Growth!$M$2:$M$1611,MATCH(A2, P_Growth!$A$2:$A$1611,0))/100), Settings!$C$9-Settings!$C$8))*(Settings!$C$15/100)*(Settings!$C$16/100)*(Settings!$C$17/100)</f>
        <v/>
      </c>
      <c r="L66" s="16">
        <f>'P_Density'!L66*(POWER(1+(INDEX(P_Growth!$M$2:$M$1611,MATCH(A2, P_Growth!$A$2:$A$1611,0))/100), Settings!$C$9-Settings!$C$8))*(Settings!$C$15/100)*(Settings!$C$16/100)*(Settings!$C$17/100)</f>
        <v/>
      </c>
    </row>
    <row r="67">
      <c r="A67" s="16">
        <f>'P_Density'!A67</f>
        <v/>
      </c>
      <c r="B67" s="16">
        <f>'P_Density'!B67</f>
        <v/>
      </c>
      <c r="C67" s="16">
        <f>'P_Density'!C67*(POWER(1+(INDEX(P_Growth!$M$2:$M$1611,MATCH(A2, P_Growth!$A$2:$A$1611,0))/100), Settings!$C$9-Settings!$C$8))*(Settings!$C$15/100)*(Settings!$C$16/100)*(Settings!$C$17/100)</f>
        <v/>
      </c>
      <c r="D67" s="16">
        <f>'P_Density'!D67*(POWER(1+(INDEX(P_Growth!$M$2:$M$1611,MATCH(A2, P_Growth!$A$2:$A$1611,0))/100), Settings!$C$9-Settings!$C$8))*(Settings!$C$15/100)*(Settings!$C$16/100)*(Settings!$C$17/100)</f>
        <v/>
      </c>
      <c r="E67" s="16">
        <f>'P_Density'!E67*(POWER(1+(INDEX(P_Growth!$M$2:$M$1611,MATCH(A2, P_Growth!$A$2:$A$1611,0))/100), Settings!$C$9-Settings!$C$8))*(Settings!$C$15/100)*(Settings!$C$16/100)*(Settings!$C$17/100)</f>
        <v/>
      </c>
      <c r="F67" s="16">
        <f>'P_Density'!F67*(POWER(1+(INDEX(P_Growth!$M$2:$M$1611,MATCH(A2, P_Growth!$A$2:$A$1611,0))/100), Settings!$C$9-Settings!$C$8))*(Settings!$C$15/100)*(Settings!$C$16/100)*(Settings!$C$17/100)</f>
        <v/>
      </c>
      <c r="G67" s="16">
        <f>'P_Density'!G67*(POWER(1+(INDEX(P_Growth!$M$2:$M$1611,MATCH(A2, P_Growth!$A$2:$A$1611,0))/100), Settings!$C$9-Settings!$C$8))*(Settings!$C$15/100)*(Settings!$C$16/100)*(Settings!$C$17/100)</f>
        <v/>
      </c>
      <c r="H67" s="16">
        <f>'P_Density'!H67*(POWER(1+(INDEX(P_Growth!$M$2:$M$1611,MATCH(A2, P_Growth!$A$2:$A$1611,0))/100), Settings!$C$9-Settings!$C$8))*(Settings!$C$15/100)*(Settings!$C$16/100)*(Settings!$C$17/100)</f>
        <v/>
      </c>
      <c r="I67" s="16">
        <f>'P_Density'!I67*(POWER(1+(INDEX(P_Growth!$M$2:$M$1611,MATCH(A2, P_Growth!$A$2:$A$1611,0))/100), Settings!$C$9-Settings!$C$8))*(Settings!$C$15/100)*(Settings!$C$16/100)*(Settings!$C$17/100)</f>
        <v/>
      </c>
      <c r="J67" s="16">
        <f>'P_Density'!J67*(POWER(1+(INDEX(P_Growth!$M$2:$M$1611,MATCH(A2, P_Growth!$A$2:$A$1611,0))/100), Settings!$C$9-Settings!$C$8))*(Settings!$C$15/100)*(Settings!$C$16/100)*(Settings!$C$17/100)</f>
        <v/>
      </c>
      <c r="K67" s="16">
        <f>'P_Density'!K67*(POWER(1+(INDEX(P_Growth!$M$2:$M$1611,MATCH(A2, P_Growth!$A$2:$A$1611,0))/100), Settings!$C$9-Settings!$C$8))*(Settings!$C$15/100)*(Settings!$C$16/100)*(Settings!$C$17/100)</f>
        <v/>
      </c>
      <c r="L67" s="16">
        <f>'P_Density'!L67*(POWER(1+(INDEX(P_Growth!$M$2:$M$1611,MATCH(A2, P_Growth!$A$2:$A$1611,0))/100), Settings!$C$9-Settings!$C$8))*(Settings!$C$15/100)*(Settings!$C$16/100)*(Settings!$C$17/100)</f>
        <v/>
      </c>
    </row>
    <row r="68">
      <c r="A68" s="16">
        <f>'P_Density'!A68</f>
        <v/>
      </c>
      <c r="B68" s="16">
        <f>'P_Density'!B68</f>
        <v/>
      </c>
      <c r="C68" s="16">
        <f>'P_Density'!C68*(POWER(1+(INDEX(P_Growth!$M$2:$M$1611,MATCH(A2, P_Growth!$A$2:$A$1611,0))/100), Settings!$C$9-Settings!$C$8))*(Settings!$C$15/100)*(Settings!$C$16/100)*(Settings!$C$17/100)</f>
        <v/>
      </c>
      <c r="D68" s="16">
        <f>'P_Density'!D68*(POWER(1+(INDEX(P_Growth!$M$2:$M$1611,MATCH(A2, P_Growth!$A$2:$A$1611,0))/100), Settings!$C$9-Settings!$C$8))*(Settings!$C$15/100)*(Settings!$C$16/100)*(Settings!$C$17/100)</f>
        <v/>
      </c>
      <c r="E68" s="16">
        <f>'P_Density'!E68*(POWER(1+(INDEX(P_Growth!$M$2:$M$1611,MATCH(A2, P_Growth!$A$2:$A$1611,0))/100), Settings!$C$9-Settings!$C$8))*(Settings!$C$15/100)*(Settings!$C$16/100)*(Settings!$C$17/100)</f>
        <v/>
      </c>
      <c r="F68" s="16">
        <f>'P_Density'!F68*(POWER(1+(INDEX(P_Growth!$M$2:$M$1611,MATCH(A2, P_Growth!$A$2:$A$1611,0))/100), Settings!$C$9-Settings!$C$8))*(Settings!$C$15/100)*(Settings!$C$16/100)*(Settings!$C$17/100)</f>
        <v/>
      </c>
      <c r="G68" s="16">
        <f>'P_Density'!G68*(POWER(1+(INDEX(P_Growth!$M$2:$M$1611,MATCH(A2, P_Growth!$A$2:$A$1611,0))/100), Settings!$C$9-Settings!$C$8))*(Settings!$C$15/100)*(Settings!$C$16/100)*(Settings!$C$17/100)</f>
        <v/>
      </c>
      <c r="H68" s="16">
        <f>'P_Density'!H68*(POWER(1+(INDEX(P_Growth!$M$2:$M$1611,MATCH(A2, P_Growth!$A$2:$A$1611,0))/100), Settings!$C$9-Settings!$C$8))*(Settings!$C$15/100)*(Settings!$C$16/100)*(Settings!$C$17/100)</f>
        <v/>
      </c>
      <c r="I68" s="16">
        <f>'P_Density'!I68*(POWER(1+(INDEX(P_Growth!$M$2:$M$1611,MATCH(A2, P_Growth!$A$2:$A$1611,0))/100), Settings!$C$9-Settings!$C$8))*(Settings!$C$15/100)*(Settings!$C$16/100)*(Settings!$C$17/100)</f>
        <v/>
      </c>
      <c r="J68" s="16">
        <f>'P_Density'!J68*(POWER(1+(INDEX(P_Growth!$M$2:$M$1611,MATCH(A2, P_Growth!$A$2:$A$1611,0))/100), Settings!$C$9-Settings!$C$8))*(Settings!$C$15/100)*(Settings!$C$16/100)*(Settings!$C$17/100)</f>
        <v/>
      </c>
      <c r="K68" s="16">
        <f>'P_Density'!K68*(POWER(1+(INDEX(P_Growth!$M$2:$M$1611,MATCH(A2, P_Growth!$A$2:$A$1611,0))/100), Settings!$C$9-Settings!$C$8))*(Settings!$C$15/100)*(Settings!$C$16/100)*(Settings!$C$17/100)</f>
        <v/>
      </c>
      <c r="L68" s="16">
        <f>'P_Density'!L68*(POWER(1+(INDEX(P_Growth!$M$2:$M$1611,MATCH(A2, P_Growth!$A$2:$A$1611,0))/100), Settings!$C$9-Settings!$C$8))*(Settings!$C$15/100)*(Settings!$C$16/100)*(Settings!$C$17/100)</f>
        <v/>
      </c>
    </row>
    <row r="69">
      <c r="A69" s="16">
        <f>'P_Density'!A69</f>
        <v/>
      </c>
      <c r="B69" s="16">
        <f>'P_Density'!B69</f>
        <v/>
      </c>
      <c r="C69" s="16">
        <f>'P_Density'!C69*(POWER(1+(INDEX(P_Growth!$M$2:$M$1611,MATCH(A2, P_Growth!$A$2:$A$1611,0))/100), Settings!$C$9-Settings!$C$8))*(Settings!$C$15/100)*(Settings!$C$16/100)*(Settings!$C$17/100)</f>
        <v/>
      </c>
      <c r="D69" s="16">
        <f>'P_Density'!D69*(POWER(1+(INDEX(P_Growth!$M$2:$M$1611,MATCH(A2, P_Growth!$A$2:$A$1611,0))/100), Settings!$C$9-Settings!$C$8))*(Settings!$C$15/100)*(Settings!$C$16/100)*(Settings!$C$17/100)</f>
        <v/>
      </c>
      <c r="E69" s="16">
        <f>'P_Density'!E69*(POWER(1+(INDEX(P_Growth!$M$2:$M$1611,MATCH(A2, P_Growth!$A$2:$A$1611,0))/100), Settings!$C$9-Settings!$C$8))*(Settings!$C$15/100)*(Settings!$C$16/100)*(Settings!$C$17/100)</f>
        <v/>
      </c>
      <c r="F69" s="16">
        <f>'P_Density'!F69*(POWER(1+(INDEX(P_Growth!$M$2:$M$1611,MATCH(A2, P_Growth!$A$2:$A$1611,0))/100), Settings!$C$9-Settings!$C$8))*(Settings!$C$15/100)*(Settings!$C$16/100)*(Settings!$C$17/100)</f>
        <v/>
      </c>
      <c r="G69" s="16">
        <f>'P_Density'!G69*(POWER(1+(INDEX(P_Growth!$M$2:$M$1611,MATCH(A2, P_Growth!$A$2:$A$1611,0))/100), Settings!$C$9-Settings!$C$8))*(Settings!$C$15/100)*(Settings!$C$16/100)*(Settings!$C$17/100)</f>
        <v/>
      </c>
      <c r="H69" s="16">
        <f>'P_Density'!H69*(POWER(1+(INDEX(P_Growth!$M$2:$M$1611,MATCH(A2, P_Growth!$A$2:$A$1611,0))/100), Settings!$C$9-Settings!$C$8))*(Settings!$C$15/100)*(Settings!$C$16/100)*(Settings!$C$17/100)</f>
        <v/>
      </c>
      <c r="I69" s="16">
        <f>'P_Density'!I69*(POWER(1+(INDEX(P_Growth!$M$2:$M$1611,MATCH(A2, P_Growth!$A$2:$A$1611,0))/100), Settings!$C$9-Settings!$C$8))*(Settings!$C$15/100)*(Settings!$C$16/100)*(Settings!$C$17/100)</f>
        <v/>
      </c>
      <c r="J69" s="16">
        <f>'P_Density'!J69*(POWER(1+(INDEX(P_Growth!$M$2:$M$1611,MATCH(A2, P_Growth!$A$2:$A$1611,0))/100), Settings!$C$9-Settings!$C$8))*(Settings!$C$15/100)*(Settings!$C$16/100)*(Settings!$C$17/100)</f>
        <v/>
      </c>
      <c r="K69" s="16">
        <f>'P_Density'!K69*(POWER(1+(INDEX(P_Growth!$M$2:$M$1611,MATCH(A2, P_Growth!$A$2:$A$1611,0))/100), Settings!$C$9-Settings!$C$8))*(Settings!$C$15/100)*(Settings!$C$16/100)*(Settings!$C$17/100)</f>
        <v/>
      </c>
      <c r="L69" s="16">
        <f>'P_Density'!L69*(POWER(1+(INDEX(P_Growth!$M$2:$M$1611,MATCH(A2, P_Growth!$A$2:$A$1611,0))/100), Settings!$C$9-Settings!$C$8))*(Settings!$C$15/100)*(Settings!$C$16/100)*(Settings!$C$17/100)</f>
        <v/>
      </c>
    </row>
    <row r="70">
      <c r="A70" s="16">
        <f>'P_Density'!A70</f>
        <v/>
      </c>
      <c r="B70" s="16">
        <f>'P_Density'!B70</f>
        <v/>
      </c>
      <c r="C70" s="16">
        <f>'P_Density'!C70*(POWER(1+(INDEX(P_Growth!$M$2:$M$1611,MATCH(A2, P_Growth!$A$2:$A$1611,0))/100), Settings!$C$9-Settings!$C$8))*(Settings!$C$15/100)*(Settings!$C$16/100)*(Settings!$C$17/100)</f>
        <v/>
      </c>
      <c r="D70" s="16">
        <f>'P_Density'!D70*(POWER(1+(INDEX(P_Growth!$M$2:$M$1611,MATCH(A2, P_Growth!$A$2:$A$1611,0))/100), Settings!$C$9-Settings!$C$8))*(Settings!$C$15/100)*(Settings!$C$16/100)*(Settings!$C$17/100)</f>
        <v/>
      </c>
      <c r="E70" s="16">
        <f>'P_Density'!E70*(POWER(1+(INDEX(P_Growth!$M$2:$M$1611,MATCH(A2, P_Growth!$A$2:$A$1611,0))/100), Settings!$C$9-Settings!$C$8))*(Settings!$C$15/100)*(Settings!$C$16/100)*(Settings!$C$17/100)</f>
        <v/>
      </c>
      <c r="F70" s="16">
        <f>'P_Density'!F70*(POWER(1+(INDEX(P_Growth!$M$2:$M$1611,MATCH(A2, P_Growth!$A$2:$A$1611,0))/100), Settings!$C$9-Settings!$C$8))*(Settings!$C$15/100)*(Settings!$C$16/100)*(Settings!$C$17/100)</f>
        <v/>
      </c>
      <c r="G70" s="16">
        <f>'P_Density'!G70*(POWER(1+(INDEX(P_Growth!$M$2:$M$1611,MATCH(A2, P_Growth!$A$2:$A$1611,0))/100), Settings!$C$9-Settings!$C$8))*(Settings!$C$15/100)*(Settings!$C$16/100)*(Settings!$C$17/100)</f>
        <v/>
      </c>
      <c r="H70" s="16">
        <f>'P_Density'!H70*(POWER(1+(INDEX(P_Growth!$M$2:$M$1611,MATCH(A2, P_Growth!$A$2:$A$1611,0))/100), Settings!$C$9-Settings!$C$8))*(Settings!$C$15/100)*(Settings!$C$16/100)*(Settings!$C$17/100)</f>
        <v/>
      </c>
      <c r="I70" s="16">
        <f>'P_Density'!I70*(POWER(1+(INDEX(P_Growth!$M$2:$M$1611,MATCH(A2, P_Growth!$A$2:$A$1611,0))/100), Settings!$C$9-Settings!$C$8))*(Settings!$C$15/100)*(Settings!$C$16/100)*(Settings!$C$17/100)</f>
        <v/>
      </c>
      <c r="J70" s="16">
        <f>'P_Density'!J70*(POWER(1+(INDEX(P_Growth!$M$2:$M$1611,MATCH(A2, P_Growth!$A$2:$A$1611,0))/100), Settings!$C$9-Settings!$C$8))*(Settings!$C$15/100)*(Settings!$C$16/100)*(Settings!$C$17/100)</f>
        <v/>
      </c>
      <c r="K70" s="16">
        <f>'P_Density'!K70*(POWER(1+(INDEX(P_Growth!$M$2:$M$1611,MATCH(A2, P_Growth!$A$2:$A$1611,0))/100), Settings!$C$9-Settings!$C$8))*(Settings!$C$15/100)*(Settings!$C$16/100)*(Settings!$C$17/100)</f>
        <v/>
      </c>
      <c r="L70" s="16">
        <f>'P_Density'!L70*(POWER(1+(INDEX(P_Growth!$M$2:$M$1611,MATCH(A2, P_Growth!$A$2:$A$1611,0))/100), Settings!$C$9-Settings!$C$8))*(Settings!$C$15/100)*(Settings!$C$16/100)*(Settings!$C$17/100)</f>
        <v/>
      </c>
    </row>
    <row r="71">
      <c r="A71" s="16">
        <f>'P_Density'!A71</f>
        <v/>
      </c>
      <c r="B71" s="16">
        <f>'P_Density'!B71</f>
        <v/>
      </c>
      <c r="C71" s="16">
        <f>'P_Density'!C71*(POWER(1+(INDEX(P_Growth!$M$2:$M$1611,MATCH(A2, P_Growth!$A$2:$A$1611,0))/100), Settings!$C$9-Settings!$C$8))*(Settings!$C$15/100)*(Settings!$C$16/100)*(Settings!$C$17/100)</f>
        <v/>
      </c>
      <c r="D71" s="16">
        <f>'P_Density'!D71*(POWER(1+(INDEX(P_Growth!$M$2:$M$1611,MATCH(A2, P_Growth!$A$2:$A$1611,0))/100), Settings!$C$9-Settings!$C$8))*(Settings!$C$15/100)*(Settings!$C$16/100)*(Settings!$C$17/100)</f>
        <v/>
      </c>
      <c r="E71" s="16">
        <f>'P_Density'!E71*(POWER(1+(INDEX(P_Growth!$M$2:$M$1611,MATCH(A2, P_Growth!$A$2:$A$1611,0))/100), Settings!$C$9-Settings!$C$8))*(Settings!$C$15/100)*(Settings!$C$16/100)*(Settings!$C$17/100)</f>
        <v/>
      </c>
      <c r="F71" s="16">
        <f>'P_Density'!F71*(POWER(1+(INDEX(P_Growth!$M$2:$M$1611,MATCH(A2, P_Growth!$A$2:$A$1611,0))/100), Settings!$C$9-Settings!$C$8))*(Settings!$C$15/100)*(Settings!$C$16/100)*(Settings!$C$17/100)</f>
        <v/>
      </c>
      <c r="G71" s="16">
        <f>'P_Density'!G71*(POWER(1+(INDEX(P_Growth!$M$2:$M$1611,MATCH(A2, P_Growth!$A$2:$A$1611,0))/100), Settings!$C$9-Settings!$C$8))*(Settings!$C$15/100)*(Settings!$C$16/100)*(Settings!$C$17/100)</f>
        <v/>
      </c>
      <c r="H71" s="16">
        <f>'P_Density'!H71*(POWER(1+(INDEX(P_Growth!$M$2:$M$1611,MATCH(A2, P_Growth!$A$2:$A$1611,0))/100), Settings!$C$9-Settings!$C$8))*(Settings!$C$15/100)*(Settings!$C$16/100)*(Settings!$C$17/100)</f>
        <v/>
      </c>
      <c r="I71" s="16">
        <f>'P_Density'!I71*(POWER(1+(INDEX(P_Growth!$M$2:$M$1611,MATCH(A2, P_Growth!$A$2:$A$1611,0))/100), Settings!$C$9-Settings!$C$8))*(Settings!$C$15/100)*(Settings!$C$16/100)*(Settings!$C$17/100)</f>
        <v/>
      </c>
      <c r="J71" s="16">
        <f>'P_Density'!J71*(POWER(1+(INDEX(P_Growth!$M$2:$M$1611,MATCH(A2, P_Growth!$A$2:$A$1611,0))/100), Settings!$C$9-Settings!$C$8))*(Settings!$C$15/100)*(Settings!$C$16/100)*(Settings!$C$17/100)</f>
        <v/>
      </c>
      <c r="K71" s="16">
        <f>'P_Density'!K71*(POWER(1+(INDEX(P_Growth!$M$2:$M$1611,MATCH(A2, P_Growth!$A$2:$A$1611,0))/100), Settings!$C$9-Settings!$C$8))*(Settings!$C$15/100)*(Settings!$C$16/100)*(Settings!$C$17/100)</f>
        <v/>
      </c>
      <c r="L71" s="16">
        <f>'P_Density'!L71*(POWER(1+(INDEX(P_Growth!$M$2:$M$1611,MATCH(A2, P_Growth!$A$2:$A$1611,0))/100), Settings!$C$9-Settings!$C$8))*(Settings!$C$15/100)*(Settings!$C$16/100)*(Settings!$C$17/100)</f>
        <v/>
      </c>
    </row>
    <row r="72">
      <c r="A72" s="16">
        <f>'P_Density'!A72</f>
        <v/>
      </c>
      <c r="B72" s="16">
        <f>'P_Density'!B72</f>
        <v/>
      </c>
      <c r="C72" s="16">
        <f>'P_Density'!C72*(POWER(1+(INDEX(P_Growth!$M$2:$M$1611,MATCH(A2, P_Growth!$A$2:$A$1611,0))/100), Settings!$C$9-Settings!$C$8))*(Settings!$C$15/100)*(Settings!$C$16/100)*(Settings!$C$17/100)</f>
        <v/>
      </c>
      <c r="D72" s="16">
        <f>'P_Density'!D72*(POWER(1+(INDEX(P_Growth!$M$2:$M$1611,MATCH(A2, P_Growth!$A$2:$A$1611,0))/100), Settings!$C$9-Settings!$C$8))*(Settings!$C$15/100)*(Settings!$C$16/100)*(Settings!$C$17/100)</f>
        <v/>
      </c>
      <c r="E72" s="16">
        <f>'P_Density'!E72*(POWER(1+(INDEX(P_Growth!$M$2:$M$1611,MATCH(A2, P_Growth!$A$2:$A$1611,0))/100), Settings!$C$9-Settings!$C$8))*(Settings!$C$15/100)*(Settings!$C$16/100)*(Settings!$C$17/100)</f>
        <v/>
      </c>
      <c r="F72" s="16">
        <f>'P_Density'!F72*(POWER(1+(INDEX(P_Growth!$M$2:$M$1611,MATCH(A2, P_Growth!$A$2:$A$1611,0))/100), Settings!$C$9-Settings!$C$8))*(Settings!$C$15/100)*(Settings!$C$16/100)*(Settings!$C$17/100)</f>
        <v/>
      </c>
      <c r="G72" s="16">
        <f>'P_Density'!G72*(POWER(1+(INDEX(P_Growth!$M$2:$M$1611,MATCH(A2, P_Growth!$A$2:$A$1611,0))/100), Settings!$C$9-Settings!$C$8))*(Settings!$C$15/100)*(Settings!$C$16/100)*(Settings!$C$17/100)</f>
        <v/>
      </c>
      <c r="H72" s="16">
        <f>'P_Density'!H72*(POWER(1+(INDEX(P_Growth!$M$2:$M$1611,MATCH(A2, P_Growth!$A$2:$A$1611,0))/100), Settings!$C$9-Settings!$C$8))*(Settings!$C$15/100)*(Settings!$C$16/100)*(Settings!$C$17/100)</f>
        <v/>
      </c>
      <c r="I72" s="16">
        <f>'P_Density'!I72*(POWER(1+(INDEX(P_Growth!$M$2:$M$1611,MATCH(A2, P_Growth!$A$2:$A$1611,0))/100), Settings!$C$9-Settings!$C$8))*(Settings!$C$15/100)*(Settings!$C$16/100)*(Settings!$C$17/100)</f>
        <v/>
      </c>
      <c r="J72" s="16">
        <f>'P_Density'!J72*(POWER(1+(INDEX(P_Growth!$M$2:$M$1611,MATCH(A2, P_Growth!$A$2:$A$1611,0))/100), Settings!$C$9-Settings!$C$8))*(Settings!$C$15/100)*(Settings!$C$16/100)*(Settings!$C$17/100)</f>
        <v/>
      </c>
      <c r="K72" s="16">
        <f>'P_Density'!K72*(POWER(1+(INDEX(P_Growth!$M$2:$M$1611,MATCH(A2, P_Growth!$A$2:$A$1611,0))/100), Settings!$C$9-Settings!$C$8))*(Settings!$C$15/100)*(Settings!$C$16/100)*(Settings!$C$17/100)</f>
        <v/>
      </c>
      <c r="L72" s="16">
        <f>'P_Density'!L72*(POWER(1+(INDEX(P_Growth!$M$2:$M$1611,MATCH(A2, P_Growth!$A$2:$A$1611,0))/100), Settings!$C$9-Settings!$C$8))*(Settings!$C$15/100)*(Settings!$C$16/100)*(Settings!$C$17/100)</f>
        <v/>
      </c>
    </row>
    <row r="73">
      <c r="A73" s="16">
        <f>'P_Density'!A73</f>
        <v/>
      </c>
      <c r="B73" s="16">
        <f>'P_Density'!B73</f>
        <v/>
      </c>
      <c r="C73" s="16">
        <f>'P_Density'!C73*(POWER(1+(INDEX(P_Growth!$M$2:$M$1611,MATCH(A2, P_Growth!$A$2:$A$1611,0))/100), Settings!$C$9-Settings!$C$8))*(Settings!$C$15/100)*(Settings!$C$16/100)*(Settings!$C$17/100)</f>
        <v/>
      </c>
      <c r="D73" s="16">
        <f>'P_Density'!D73*(POWER(1+(INDEX(P_Growth!$M$2:$M$1611,MATCH(A2, P_Growth!$A$2:$A$1611,0))/100), Settings!$C$9-Settings!$C$8))*(Settings!$C$15/100)*(Settings!$C$16/100)*(Settings!$C$17/100)</f>
        <v/>
      </c>
      <c r="E73" s="16">
        <f>'P_Density'!E73*(POWER(1+(INDEX(P_Growth!$M$2:$M$1611,MATCH(A2, P_Growth!$A$2:$A$1611,0))/100), Settings!$C$9-Settings!$C$8))*(Settings!$C$15/100)*(Settings!$C$16/100)*(Settings!$C$17/100)</f>
        <v/>
      </c>
      <c r="F73" s="16">
        <f>'P_Density'!F73*(POWER(1+(INDEX(P_Growth!$M$2:$M$1611,MATCH(A2, P_Growth!$A$2:$A$1611,0))/100), Settings!$C$9-Settings!$C$8))*(Settings!$C$15/100)*(Settings!$C$16/100)*(Settings!$C$17/100)</f>
        <v/>
      </c>
      <c r="G73" s="16">
        <f>'P_Density'!G73*(POWER(1+(INDEX(P_Growth!$M$2:$M$1611,MATCH(A2, P_Growth!$A$2:$A$1611,0))/100), Settings!$C$9-Settings!$C$8))*(Settings!$C$15/100)*(Settings!$C$16/100)*(Settings!$C$17/100)</f>
        <v/>
      </c>
      <c r="H73" s="16">
        <f>'P_Density'!H73*(POWER(1+(INDEX(P_Growth!$M$2:$M$1611,MATCH(A2, P_Growth!$A$2:$A$1611,0))/100), Settings!$C$9-Settings!$C$8))*(Settings!$C$15/100)*(Settings!$C$16/100)*(Settings!$C$17/100)</f>
        <v/>
      </c>
      <c r="I73" s="16">
        <f>'P_Density'!I73*(POWER(1+(INDEX(P_Growth!$M$2:$M$1611,MATCH(A2, P_Growth!$A$2:$A$1611,0))/100), Settings!$C$9-Settings!$C$8))*(Settings!$C$15/100)*(Settings!$C$16/100)*(Settings!$C$17/100)</f>
        <v/>
      </c>
      <c r="J73" s="16">
        <f>'P_Density'!J73*(POWER(1+(INDEX(P_Growth!$M$2:$M$1611,MATCH(A2, P_Growth!$A$2:$A$1611,0))/100), Settings!$C$9-Settings!$C$8))*(Settings!$C$15/100)*(Settings!$C$16/100)*(Settings!$C$17/100)</f>
        <v/>
      </c>
      <c r="K73" s="16">
        <f>'P_Density'!K73*(POWER(1+(INDEX(P_Growth!$M$2:$M$1611,MATCH(A2, P_Growth!$A$2:$A$1611,0))/100), Settings!$C$9-Settings!$C$8))*(Settings!$C$15/100)*(Settings!$C$16/100)*(Settings!$C$17/100)</f>
        <v/>
      </c>
      <c r="L73" s="16">
        <f>'P_Density'!L73*(POWER(1+(INDEX(P_Growth!$M$2:$M$1611,MATCH(A2, P_Growth!$A$2:$A$1611,0))/100), Settings!$C$9-Settings!$C$8))*(Settings!$C$15/100)*(Settings!$C$16/100)*(Settings!$C$17/100)</f>
        <v/>
      </c>
    </row>
    <row r="74">
      <c r="A74" s="16">
        <f>'P_Density'!A74</f>
        <v/>
      </c>
      <c r="B74" s="16">
        <f>'P_Density'!B74</f>
        <v/>
      </c>
      <c r="C74" s="16">
        <f>'P_Density'!C74*(POWER(1+(INDEX(P_Growth!$M$2:$M$1611,MATCH(A2, P_Growth!$A$2:$A$1611,0))/100), Settings!$C$9-Settings!$C$8))*(Settings!$C$15/100)*(Settings!$C$16/100)*(Settings!$C$17/100)</f>
        <v/>
      </c>
      <c r="D74" s="16">
        <f>'P_Density'!D74*(POWER(1+(INDEX(P_Growth!$M$2:$M$1611,MATCH(A2, P_Growth!$A$2:$A$1611,0))/100), Settings!$C$9-Settings!$C$8))*(Settings!$C$15/100)*(Settings!$C$16/100)*(Settings!$C$17/100)</f>
        <v/>
      </c>
      <c r="E74" s="16">
        <f>'P_Density'!E74*(POWER(1+(INDEX(P_Growth!$M$2:$M$1611,MATCH(A2, P_Growth!$A$2:$A$1611,0))/100), Settings!$C$9-Settings!$C$8))*(Settings!$C$15/100)*(Settings!$C$16/100)*(Settings!$C$17/100)</f>
        <v/>
      </c>
      <c r="F74" s="16">
        <f>'P_Density'!F74*(POWER(1+(INDEX(P_Growth!$M$2:$M$1611,MATCH(A2, P_Growth!$A$2:$A$1611,0))/100), Settings!$C$9-Settings!$C$8))*(Settings!$C$15/100)*(Settings!$C$16/100)*(Settings!$C$17/100)</f>
        <v/>
      </c>
      <c r="G74" s="16">
        <f>'P_Density'!G74*(POWER(1+(INDEX(P_Growth!$M$2:$M$1611,MATCH(A2, P_Growth!$A$2:$A$1611,0))/100), Settings!$C$9-Settings!$C$8))*(Settings!$C$15/100)*(Settings!$C$16/100)*(Settings!$C$17/100)</f>
        <v/>
      </c>
      <c r="H74" s="16">
        <f>'P_Density'!H74*(POWER(1+(INDEX(P_Growth!$M$2:$M$1611,MATCH(A2, P_Growth!$A$2:$A$1611,0))/100), Settings!$C$9-Settings!$C$8))*(Settings!$C$15/100)*(Settings!$C$16/100)*(Settings!$C$17/100)</f>
        <v/>
      </c>
      <c r="I74" s="16">
        <f>'P_Density'!I74*(POWER(1+(INDEX(P_Growth!$M$2:$M$1611,MATCH(A2, P_Growth!$A$2:$A$1611,0))/100), Settings!$C$9-Settings!$C$8))*(Settings!$C$15/100)*(Settings!$C$16/100)*(Settings!$C$17/100)</f>
        <v/>
      </c>
      <c r="J74" s="16">
        <f>'P_Density'!J74*(POWER(1+(INDEX(P_Growth!$M$2:$M$1611,MATCH(A2, P_Growth!$A$2:$A$1611,0))/100), Settings!$C$9-Settings!$C$8))*(Settings!$C$15/100)*(Settings!$C$16/100)*(Settings!$C$17/100)</f>
        <v/>
      </c>
      <c r="K74" s="16">
        <f>'P_Density'!K74*(POWER(1+(INDEX(P_Growth!$M$2:$M$1611,MATCH(A2, P_Growth!$A$2:$A$1611,0))/100), Settings!$C$9-Settings!$C$8))*(Settings!$C$15/100)*(Settings!$C$16/100)*(Settings!$C$17/100)</f>
        <v/>
      </c>
      <c r="L74" s="16">
        <f>'P_Density'!L74*(POWER(1+(INDEX(P_Growth!$M$2:$M$1611,MATCH(A2, P_Growth!$A$2:$A$1611,0))/100), Settings!$C$9-Settings!$C$8))*(Settings!$C$15/100)*(Settings!$C$16/100)*(Settings!$C$17/100)</f>
        <v/>
      </c>
    </row>
    <row r="75">
      <c r="A75" s="16">
        <f>'P_Density'!A75</f>
        <v/>
      </c>
      <c r="B75" s="16">
        <f>'P_Density'!B75</f>
        <v/>
      </c>
      <c r="C75" s="16">
        <f>'P_Density'!C75*(POWER(1+(INDEX(P_Growth!$M$2:$M$1611,MATCH(A2, P_Growth!$A$2:$A$1611,0))/100), Settings!$C$9-Settings!$C$8))*(Settings!$C$15/100)*(Settings!$C$16/100)*(Settings!$C$17/100)</f>
        <v/>
      </c>
      <c r="D75" s="16">
        <f>'P_Density'!D75*(POWER(1+(INDEX(P_Growth!$M$2:$M$1611,MATCH(A2, P_Growth!$A$2:$A$1611,0))/100), Settings!$C$9-Settings!$C$8))*(Settings!$C$15/100)*(Settings!$C$16/100)*(Settings!$C$17/100)</f>
        <v/>
      </c>
      <c r="E75" s="16">
        <f>'P_Density'!E75*(POWER(1+(INDEX(P_Growth!$M$2:$M$1611,MATCH(A2, P_Growth!$A$2:$A$1611,0))/100), Settings!$C$9-Settings!$C$8))*(Settings!$C$15/100)*(Settings!$C$16/100)*(Settings!$C$17/100)</f>
        <v/>
      </c>
      <c r="F75" s="16">
        <f>'P_Density'!F75*(POWER(1+(INDEX(P_Growth!$M$2:$M$1611,MATCH(A2, P_Growth!$A$2:$A$1611,0))/100), Settings!$C$9-Settings!$C$8))*(Settings!$C$15/100)*(Settings!$C$16/100)*(Settings!$C$17/100)</f>
        <v/>
      </c>
      <c r="G75" s="16">
        <f>'P_Density'!G75*(POWER(1+(INDEX(P_Growth!$M$2:$M$1611,MATCH(A2, P_Growth!$A$2:$A$1611,0))/100), Settings!$C$9-Settings!$C$8))*(Settings!$C$15/100)*(Settings!$C$16/100)*(Settings!$C$17/100)</f>
        <v/>
      </c>
      <c r="H75" s="16">
        <f>'P_Density'!H75*(POWER(1+(INDEX(P_Growth!$M$2:$M$1611,MATCH(A2, P_Growth!$A$2:$A$1611,0))/100), Settings!$C$9-Settings!$C$8))*(Settings!$C$15/100)*(Settings!$C$16/100)*(Settings!$C$17/100)</f>
        <v/>
      </c>
      <c r="I75" s="16">
        <f>'P_Density'!I75*(POWER(1+(INDEX(P_Growth!$M$2:$M$1611,MATCH(A2, P_Growth!$A$2:$A$1611,0))/100), Settings!$C$9-Settings!$C$8))*(Settings!$C$15/100)*(Settings!$C$16/100)*(Settings!$C$17/100)</f>
        <v/>
      </c>
      <c r="J75" s="16">
        <f>'P_Density'!J75*(POWER(1+(INDEX(P_Growth!$M$2:$M$1611,MATCH(A2, P_Growth!$A$2:$A$1611,0))/100), Settings!$C$9-Settings!$C$8))*(Settings!$C$15/100)*(Settings!$C$16/100)*(Settings!$C$17/100)</f>
        <v/>
      </c>
      <c r="K75" s="16">
        <f>'P_Density'!K75*(POWER(1+(INDEX(P_Growth!$M$2:$M$1611,MATCH(A2, P_Growth!$A$2:$A$1611,0))/100), Settings!$C$9-Settings!$C$8))*(Settings!$C$15/100)*(Settings!$C$16/100)*(Settings!$C$17/100)</f>
        <v/>
      </c>
      <c r="L75" s="16">
        <f>'P_Density'!L75*(POWER(1+(INDEX(P_Growth!$M$2:$M$1611,MATCH(A2, P_Growth!$A$2:$A$1611,0))/100), Settings!$C$9-Settings!$C$8))*(Settings!$C$15/100)*(Settings!$C$16/100)*(Settings!$C$17/100)</f>
        <v/>
      </c>
    </row>
    <row r="76">
      <c r="A76" s="16">
        <f>'P_Density'!A76</f>
        <v/>
      </c>
      <c r="B76" s="16">
        <f>'P_Density'!B76</f>
        <v/>
      </c>
      <c r="C76" s="16">
        <f>'P_Density'!C76*(POWER(1+(INDEX(P_Growth!$M$2:$M$1611,MATCH(A2, P_Growth!$A$2:$A$1611,0))/100), Settings!$C$9-Settings!$C$8))*(Settings!$C$15/100)*(Settings!$C$16/100)*(Settings!$C$17/100)</f>
        <v/>
      </c>
      <c r="D76" s="16">
        <f>'P_Density'!D76*(POWER(1+(INDEX(P_Growth!$M$2:$M$1611,MATCH(A2, P_Growth!$A$2:$A$1611,0))/100), Settings!$C$9-Settings!$C$8))*(Settings!$C$15/100)*(Settings!$C$16/100)*(Settings!$C$17/100)</f>
        <v/>
      </c>
      <c r="E76" s="16">
        <f>'P_Density'!E76*(POWER(1+(INDEX(P_Growth!$M$2:$M$1611,MATCH(A2, P_Growth!$A$2:$A$1611,0))/100), Settings!$C$9-Settings!$C$8))*(Settings!$C$15/100)*(Settings!$C$16/100)*(Settings!$C$17/100)</f>
        <v/>
      </c>
      <c r="F76" s="16">
        <f>'P_Density'!F76*(POWER(1+(INDEX(P_Growth!$M$2:$M$1611,MATCH(A2, P_Growth!$A$2:$A$1611,0))/100), Settings!$C$9-Settings!$C$8))*(Settings!$C$15/100)*(Settings!$C$16/100)*(Settings!$C$17/100)</f>
        <v/>
      </c>
      <c r="G76" s="16">
        <f>'P_Density'!G76*(POWER(1+(INDEX(P_Growth!$M$2:$M$1611,MATCH(A2, P_Growth!$A$2:$A$1611,0))/100), Settings!$C$9-Settings!$C$8))*(Settings!$C$15/100)*(Settings!$C$16/100)*(Settings!$C$17/100)</f>
        <v/>
      </c>
      <c r="H76" s="16">
        <f>'P_Density'!H76*(POWER(1+(INDEX(P_Growth!$M$2:$M$1611,MATCH(A2, P_Growth!$A$2:$A$1611,0))/100), Settings!$C$9-Settings!$C$8))*(Settings!$C$15/100)*(Settings!$C$16/100)*(Settings!$C$17/100)</f>
        <v/>
      </c>
      <c r="I76" s="16">
        <f>'P_Density'!I76*(POWER(1+(INDEX(P_Growth!$M$2:$M$1611,MATCH(A2, P_Growth!$A$2:$A$1611,0))/100), Settings!$C$9-Settings!$C$8))*(Settings!$C$15/100)*(Settings!$C$16/100)*(Settings!$C$17/100)</f>
        <v/>
      </c>
      <c r="J76" s="16">
        <f>'P_Density'!J76*(POWER(1+(INDEX(P_Growth!$M$2:$M$1611,MATCH(A2, P_Growth!$A$2:$A$1611,0))/100), Settings!$C$9-Settings!$C$8))*(Settings!$C$15/100)*(Settings!$C$16/100)*(Settings!$C$17/100)</f>
        <v/>
      </c>
      <c r="K76" s="16">
        <f>'P_Density'!K76*(POWER(1+(INDEX(P_Growth!$M$2:$M$1611,MATCH(A2, P_Growth!$A$2:$A$1611,0))/100), Settings!$C$9-Settings!$C$8))*(Settings!$C$15/100)*(Settings!$C$16/100)*(Settings!$C$17/100)</f>
        <v/>
      </c>
      <c r="L76" s="16">
        <f>'P_Density'!L76*(POWER(1+(INDEX(P_Growth!$M$2:$M$1611,MATCH(A2, P_Growth!$A$2:$A$1611,0))/100), Settings!$C$9-Settings!$C$8))*(Settings!$C$15/100)*(Settings!$C$16/100)*(Settings!$C$17/100)</f>
        <v/>
      </c>
    </row>
    <row r="77">
      <c r="A77" s="16">
        <f>'P_Density'!A77</f>
        <v/>
      </c>
      <c r="B77" s="16">
        <f>'P_Density'!B77</f>
        <v/>
      </c>
      <c r="C77" s="16">
        <f>'P_Density'!C77*(POWER(1+(INDEX(P_Growth!$M$2:$M$1611,MATCH(A2, P_Growth!$A$2:$A$1611,0))/100), Settings!$C$9-Settings!$C$8))*(Settings!$C$15/100)*(Settings!$C$16/100)*(Settings!$C$17/100)</f>
        <v/>
      </c>
      <c r="D77" s="16">
        <f>'P_Density'!D77*(POWER(1+(INDEX(P_Growth!$M$2:$M$1611,MATCH(A2, P_Growth!$A$2:$A$1611,0))/100), Settings!$C$9-Settings!$C$8))*(Settings!$C$15/100)*(Settings!$C$16/100)*(Settings!$C$17/100)</f>
        <v/>
      </c>
      <c r="E77" s="16">
        <f>'P_Density'!E77*(POWER(1+(INDEX(P_Growth!$M$2:$M$1611,MATCH(A2, P_Growth!$A$2:$A$1611,0))/100), Settings!$C$9-Settings!$C$8))*(Settings!$C$15/100)*(Settings!$C$16/100)*(Settings!$C$17/100)</f>
        <v/>
      </c>
      <c r="F77" s="16">
        <f>'P_Density'!F77*(POWER(1+(INDEX(P_Growth!$M$2:$M$1611,MATCH(A2, P_Growth!$A$2:$A$1611,0))/100), Settings!$C$9-Settings!$C$8))*(Settings!$C$15/100)*(Settings!$C$16/100)*(Settings!$C$17/100)</f>
        <v/>
      </c>
      <c r="G77" s="16">
        <f>'P_Density'!G77*(POWER(1+(INDEX(P_Growth!$M$2:$M$1611,MATCH(A2, P_Growth!$A$2:$A$1611,0))/100), Settings!$C$9-Settings!$C$8))*(Settings!$C$15/100)*(Settings!$C$16/100)*(Settings!$C$17/100)</f>
        <v/>
      </c>
      <c r="H77" s="16">
        <f>'P_Density'!H77*(POWER(1+(INDEX(P_Growth!$M$2:$M$1611,MATCH(A2, P_Growth!$A$2:$A$1611,0))/100), Settings!$C$9-Settings!$C$8))*(Settings!$C$15/100)*(Settings!$C$16/100)*(Settings!$C$17/100)</f>
        <v/>
      </c>
      <c r="I77" s="16">
        <f>'P_Density'!I77*(POWER(1+(INDEX(P_Growth!$M$2:$M$1611,MATCH(A2, P_Growth!$A$2:$A$1611,0))/100), Settings!$C$9-Settings!$C$8))*(Settings!$C$15/100)*(Settings!$C$16/100)*(Settings!$C$17/100)</f>
        <v/>
      </c>
      <c r="J77" s="16">
        <f>'P_Density'!J77*(POWER(1+(INDEX(P_Growth!$M$2:$M$1611,MATCH(A2, P_Growth!$A$2:$A$1611,0))/100), Settings!$C$9-Settings!$C$8))*(Settings!$C$15/100)*(Settings!$C$16/100)*(Settings!$C$17/100)</f>
        <v/>
      </c>
      <c r="K77" s="16">
        <f>'P_Density'!K77*(POWER(1+(INDEX(P_Growth!$M$2:$M$1611,MATCH(A2, P_Growth!$A$2:$A$1611,0))/100), Settings!$C$9-Settings!$C$8))*(Settings!$C$15/100)*(Settings!$C$16/100)*(Settings!$C$17/100)</f>
        <v/>
      </c>
      <c r="L77" s="16">
        <f>'P_Density'!L77*(POWER(1+(INDEX(P_Growth!$M$2:$M$1611,MATCH(A2, P_Growth!$A$2:$A$1611,0))/100), Settings!$C$9-Settings!$C$8))*(Settings!$C$15/100)*(Settings!$C$16/100)*(Settings!$C$17/100)</f>
        <v/>
      </c>
    </row>
    <row r="78">
      <c r="A78" s="16">
        <f>'P_Density'!A78</f>
        <v/>
      </c>
      <c r="B78" s="16">
        <f>'P_Density'!B78</f>
        <v/>
      </c>
      <c r="C78" s="16">
        <f>'P_Density'!C78*(POWER(1+(INDEX(P_Growth!$M$2:$M$1611,MATCH(A2, P_Growth!$A$2:$A$1611,0))/100), Settings!$C$9-Settings!$C$8))*(Settings!$C$15/100)*(Settings!$C$16/100)*(Settings!$C$17/100)</f>
        <v/>
      </c>
      <c r="D78" s="16">
        <f>'P_Density'!D78*(POWER(1+(INDEX(P_Growth!$M$2:$M$1611,MATCH(A2, P_Growth!$A$2:$A$1611,0))/100), Settings!$C$9-Settings!$C$8))*(Settings!$C$15/100)*(Settings!$C$16/100)*(Settings!$C$17/100)</f>
        <v/>
      </c>
      <c r="E78" s="16">
        <f>'P_Density'!E78*(POWER(1+(INDEX(P_Growth!$M$2:$M$1611,MATCH(A2, P_Growth!$A$2:$A$1611,0))/100), Settings!$C$9-Settings!$C$8))*(Settings!$C$15/100)*(Settings!$C$16/100)*(Settings!$C$17/100)</f>
        <v/>
      </c>
      <c r="F78" s="16">
        <f>'P_Density'!F78*(POWER(1+(INDEX(P_Growth!$M$2:$M$1611,MATCH(A2, P_Growth!$A$2:$A$1611,0))/100), Settings!$C$9-Settings!$C$8))*(Settings!$C$15/100)*(Settings!$C$16/100)*(Settings!$C$17/100)</f>
        <v/>
      </c>
      <c r="G78" s="16">
        <f>'P_Density'!G78*(POWER(1+(INDEX(P_Growth!$M$2:$M$1611,MATCH(A2, P_Growth!$A$2:$A$1611,0))/100), Settings!$C$9-Settings!$C$8))*(Settings!$C$15/100)*(Settings!$C$16/100)*(Settings!$C$17/100)</f>
        <v/>
      </c>
      <c r="H78" s="16">
        <f>'P_Density'!H78*(POWER(1+(INDEX(P_Growth!$M$2:$M$1611,MATCH(A2, P_Growth!$A$2:$A$1611,0))/100), Settings!$C$9-Settings!$C$8))*(Settings!$C$15/100)*(Settings!$C$16/100)*(Settings!$C$17/100)</f>
        <v/>
      </c>
      <c r="I78" s="16">
        <f>'P_Density'!I78*(POWER(1+(INDEX(P_Growth!$M$2:$M$1611,MATCH(A2, P_Growth!$A$2:$A$1611,0))/100), Settings!$C$9-Settings!$C$8))*(Settings!$C$15/100)*(Settings!$C$16/100)*(Settings!$C$17/100)</f>
        <v/>
      </c>
      <c r="J78" s="16">
        <f>'P_Density'!J78*(POWER(1+(INDEX(P_Growth!$M$2:$M$1611,MATCH(A2, P_Growth!$A$2:$A$1611,0))/100), Settings!$C$9-Settings!$C$8))*(Settings!$C$15/100)*(Settings!$C$16/100)*(Settings!$C$17/100)</f>
        <v/>
      </c>
      <c r="K78" s="16">
        <f>'P_Density'!K78*(POWER(1+(INDEX(P_Growth!$M$2:$M$1611,MATCH(A2, P_Growth!$A$2:$A$1611,0))/100), Settings!$C$9-Settings!$C$8))*(Settings!$C$15/100)*(Settings!$C$16/100)*(Settings!$C$17/100)</f>
        <v/>
      </c>
      <c r="L78" s="16">
        <f>'P_Density'!L78*(POWER(1+(INDEX(P_Growth!$M$2:$M$1611,MATCH(A2, P_Growth!$A$2:$A$1611,0))/100), Settings!$C$9-Settings!$C$8))*(Settings!$C$15/100)*(Settings!$C$16/100)*(Settings!$C$17/100)</f>
        <v/>
      </c>
    </row>
    <row r="79">
      <c r="A79" s="16">
        <f>'P_Density'!A79</f>
        <v/>
      </c>
      <c r="B79" s="16">
        <f>'P_Density'!B79</f>
        <v/>
      </c>
      <c r="C79" s="16">
        <f>'P_Density'!C79*(POWER(1+(INDEX(P_Growth!$M$2:$M$1611,MATCH(A2, P_Growth!$A$2:$A$1611,0))/100), Settings!$C$9-Settings!$C$8))*(Settings!$C$15/100)*(Settings!$C$16/100)*(Settings!$C$17/100)</f>
        <v/>
      </c>
      <c r="D79" s="16">
        <f>'P_Density'!D79*(POWER(1+(INDEX(P_Growth!$M$2:$M$1611,MATCH(A2, P_Growth!$A$2:$A$1611,0))/100), Settings!$C$9-Settings!$C$8))*(Settings!$C$15/100)*(Settings!$C$16/100)*(Settings!$C$17/100)</f>
        <v/>
      </c>
      <c r="E79" s="16">
        <f>'P_Density'!E79*(POWER(1+(INDEX(P_Growth!$M$2:$M$1611,MATCH(A2, P_Growth!$A$2:$A$1611,0))/100), Settings!$C$9-Settings!$C$8))*(Settings!$C$15/100)*(Settings!$C$16/100)*(Settings!$C$17/100)</f>
        <v/>
      </c>
      <c r="F79" s="16">
        <f>'P_Density'!F79*(POWER(1+(INDEX(P_Growth!$M$2:$M$1611,MATCH(A2, P_Growth!$A$2:$A$1611,0))/100), Settings!$C$9-Settings!$C$8))*(Settings!$C$15/100)*(Settings!$C$16/100)*(Settings!$C$17/100)</f>
        <v/>
      </c>
      <c r="G79" s="16">
        <f>'P_Density'!G79*(POWER(1+(INDEX(P_Growth!$M$2:$M$1611,MATCH(A2, P_Growth!$A$2:$A$1611,0))/100), Settings!$C$9-Settings!$C$8))*(Settings!$C$15/100)*(Settings!$C$16/100)*(Settings!$C$17/100)</f>
        <v/>
      </c>
      <c r="H79" s="16">
        <f>'P_Density'!H79*(POWER(1+(INDEX(P_Growth!$M$2:$M$1611,MATCH(A2, P_Growth!$A$2:$A$1611,0))/100), Settings!$C$9-Settings!$C$8))*(Settings!$C$15/100)*(Settings!$C$16/100)*(Settings!$C$17/100)</f>
        <v/>
      </c>
      <c r="I79" s="16">
        <f>'P_Density'!I79*(POWER(1+(INDEX(P_Growth!$M$2:$M$1611,MATCH(A2, P_Growth!$A$2:$A$1611,0))/100), Settings!$C$9-Settings!$C$8))*(Settings!$C$15/100)*(Settings!$C$16/100)*(Settings!$C$17/100)</f>
        <v/>
      </c>
      <c r="J79" s="16">
        <f>'P_Density'!J79*(POWER(1+(INDEX(P_Growth!$M$2:$M$1611,MATCH(A2, P_Growth!$A$2:$A$1611,0))/100), Settings!$C$9-Settings!$C$8))*(Settings!$C$15/100)*(Settings!$C$16/100)*(Settings!$C$17/100)</f>
        <v/>
      </c>
      <c r="K79" s="16">
        <f>'P_Density'!K79*(POWER(1+(INDEX(P_Growth!$M$2:$M$1611,MATCH(A2, P_Growth!$A$2:$A$1611,0))/100), Settings!$C$9-Settings!$C$8))*(Settings!$C$15/100)*(Settings!$C$16/100)*(Settings!$C$17/100)</f>
        <v/>
      </c>
      <c r="L79" s="16">
        <f>'P_Density'!L79*(POWER(1+(INDEX(P_Growth!$M$2:$M$1611,MATCH(A2, P_Growth!$A$2:$A$1611,0))/100), Settings!$C$9-Settings!$C$8))*(Settings!$C$15/100)*(Settings!$C$16/100)*(Settings!$C$17/100)</f>
        <v/>
      </c>
    </row>
    <row r="80">
      <c r="A80" s="16">
        <f>'P_Density'!A80</f>
        <v/>
      </c>
      <c r="B80" s="16">
        <f>'P_Density'!B80</f>
        <v/>
      </c>
      <c r="C80" s="16">
        <f>'P_Density'!C80*(POWER(1+(INDEX(P_Growth!$M$2:$M$1611,MATCH(A2, P_Growth!$A$2:$A$1611,0))/100), Settings!$C$9-Settings!$C$8))*(Settings!$C$15/100)*(Settings!$C$16/100)*(Settings!$C$17/100)</f>
        <v/>
      </c>
      <c r="D80" s="16">
        <f>'P_Density'!D80*(POWER(1+(INDEX(P_Growth!$M$2:$M$1611,MATCH(A2, P_Growth!$A$2:$A$1611,0))/100), Settings!$C$9-Settings!$C$8))*(Settings!$C$15/100)*(Settings!$C$16/100)*(Settings!$C$17/100)</f>
        <v/>
      </c>
      <c r="E80" s="16">
        <f>'P_Density'!E80*(POWER(1+(INDEX(P_Growth!$M$2:$M$1611,MATCH(A2, P_Growth!$A$2:$A$1611,0))/100), Settings!$C$9-Settings!$C$8))*(Settings!$C$15/100)*(Settings!$C$16/100)*(Settings!$C$17/100)</f>
        <v/>
      </c>
      <c r="F80" s="16">
        <f>'P_Density'!F80*(POWER(1+(INDEX(P_Growth!$M$2:$M$1611,MATCH(A2, P_Growth!$A$2:$A$1611,0))/100), Settings!$C$9-Settings!$C$8))*(Settings!$C$15/100)*(Settings!$C$16/100)*(Settings!$C$17/100)</f>
        <v/>
      </c>
      <c r="G80" s="16">
        <f>'P_Density'!G80*(POWER(1+(INDEX(P_Growth!$M$2:$M$1611,MATCH(A2, P_Growth!$A$2:$A$1611,0))/100), Settings!$C$9-Settings!$C$8))*(Settings!$C$15/100)*(Settings!$C$16/100)*(Settings!$C$17/100)</f>
        <v/>
      </c>
      <c r="H80" s="16">
        <f>'P_Density'!H80*(POWER(1+(INDEX(P_Growth!$M$2:$M$1611,MATCH(A2, P_Growth!$A$2:$A$1611,0))/100), Settings!$C$9-Settings!$C$8))*(Settings!$C$15/100)*(Settings!$C$16/100)*(Settings!$C$17/100)</f>
        <v/>
      </c>
      <c r="I80" s="16">
        <f>'P_Density'!I80*(POWER(1+(INDEX(P_Growth!$M$2:$M$1611,MATCH(A2, P_Growth!$A$2:$A$1611,0))/100), Settings!$C$9-Settings!$C$8))*(Settings!$C$15/100)*(Settings!$C$16/100)*(Settings!$C$17/100)</f>
        <v/>
      </c>
      <c r="J80" s="16">
        <f>'P_Density'!J80*(POWER(1+(INDEX(P_Growth!$M$2:$M$1611,MATCH(A2, P_Growth!$A$2:$A$1611,0))/100), Settings!$C$9-Settings!$C$8))*(Settings!$C$15/100)*(Settings!$C$16/100)*(Settings!$C$17/100)</f>
        <v/>
      </c>
      <c r="K80" s="16">
        <f>'P_Density'!K80*(POWER(1+(INDEX(P_Growth!$M$2:$M$1611,MATCH(A2, P_Growth!$A$2:$A$1611,0))/100), Settings!$C$9-Settings!$C$8))*(Settings!$C$15/100)*(Settings!$C$16/100)*(Settings!$C$17/100)</f>
        <v/>
      </c>
      <c r="L80" s="16">
        <f>'P_Density'!L80*(POWER(1+(INDEX(P_Growth!$M$2:$M$1611,MATCH(A2, P_Growth!$A$2:$A$1611,0))/100), Settings!$C$9-Settings!$C$8))*(Settings!$C$15/100)*(Settings!$C$16/100)*(Settings!$C$17/100)</f>
        <v/>
      </c>
    </row>
    <row r="81">
      <c r="A81" s="16">
        <f>'P_Density'!A81</f>
        <v/>
      </c>
      <c r="B81" s="16">
        <f>'P_Density'!B81</f>
        <v/>
      </c>
      <c r="C81" s="16">
        <f>'P_Density'!C81*(POWER(1+(INDEX(P_Growth!$M$2:$M$1611,MATCH(A2, P_Growth!$A$2:$A$1611,0))/100), Settings!$C$9-Settings!$C$8))*(Settings!$C$15/100)*(Settings!$C$16/100)*(Settings!$C$17/100)</f>
        <v/>
      </c>
      <c r="D81" s="16">
        <f>'P_Density'!D81*(POWER(1+(INDEX(P_Growth!$M$2:$M$1611,MATCH(A2, P_Growth!$A$2:$A$1611,0))/100), Settings!$C$9-Settings!$C$8))*(Settings!$C$15/100)*(Settings!$C$16/100)*(Settings!$C$17/100)</f>
        <v/>
      </c>
      <c r="E81" s="16">
        <f>'P_Density'!E81*(POWER(1+(INDEX(P_Growth!$M$2:$M$1611,MATCH(A2, P_Growth!$A$2:$A$1611,0))/100), Settings!$C$9-Settings!$C$8))*(Settings!$C$15/100)*(Settings!$C$16/100)*(Settings!$C$17/100)</f>
        <v/>
      </c>
      <c r="F81" s="16">
        <f>'P_Density'!F81*(POWER(1+(INDEX(P_Growth!$M$2:$M$1611,MATCH(A2, P_Growth!$A$2:$A$1611,0))/100), Settings!$C$9-Settings!$C$8))*(Settings!$C$15/100)*(Settings!$C$16/100)*(Settings!$C$17/100)</f>
        <v/>
      </c>
      <c r="G81" s="16">
        <f>'P_Density'!G81*(POWER(1+(INDEX(P_Growth!$M$2:$M$1611,MATCH(A2, P_Growth!$A$2:$A$1611,0))/100), Settings!$C$9-Settings!$C$8))*(Settings!$C$15/100)*(Settings!$C$16/100)*(Settings!$C$17/100)</f>
        <v/>
      </c>
      <c r="H81" s="16">
        <f>'P_Density'!H81*(POWER(1+(INDEX(P_Growth!$M$2:$M$1611,MATCH(A2, P_Growth!$A$2:$A$1611,0))/100), Settings!$C$9-Settings!$C$8))*(Settings!$C$15/100)*(Settings!$C$16/100)*(Settings!$C$17/100)</f>
        <v/>
      </c>
      <c r="I81" s="16">
        <f>'P_Density'!I81*(POWER(1+(INDEX(P_Growth!$M$2:$M$1611,MATCH(A2, P_Growth!$A$2:$A$1611,0))/100), Settings!$C$9-Settings!$C$8))*(Settings!$C$15/100)*(Settings!$C$16/100)*(Settings!$C$17/100)</f>
        <v/>
      </c>
      <c r="J81" s="16">
        <f>'P_Density'!J81*(POWER(1+(INDEX(P_Growth!$M$2:$M$1611,MATCH(A2, P_Growth!$A$2:$A$1611,0))/100), Settings!$C$9-Settings!$C$8))*(Settings!$C$15/100)*(Settings!$C$16/100)*(Settings!$C$17/100)</f>
        <v/>
      </c>
      <c r="K81" s="16">
        <f>'P_Density'!K81*(POWER(1+(INDEX(P_Growth!$M$2:$M$1611,MATCH(A2, P_Growth!$A$2:$A$1611,0))/100), Settings!$C$9-Settings!$C$8))*(Settings!$C$15/100)*(Settings!$C$16/100)*(Settings!$C$17/100)</f>
        <v/>
      </c>
      <c r="L81" s="16">
        <f>'P_Density'!L81*(POWER(1+(INDEX(P_Growth!$M$2:$M$1611,MATCH(A2, P_Growth!$A$2:$A$1611,0))/100), Settings!$C$9-Settings!$C$8))*(Settings!$C$15/100)*(Settings!$C$16/100)*(Settings!$C$17/100)</f>
        <v/>
      </c>
    </row>
    <row r="82">
      <c r="A82" s="16">
        <f>'P_Density'!A82</f>
        <v/>
      </c>
      <c r="B82" s="16">
        <f>'P_Density'!B82</f>
        <v/>
      </c>
      <c r="C82" s="16">
        <f>'P_Density'!C82*(POWER(1+(INDEX(P_Growth!$M$2:$M$1611,MATCH(A2, P_Growth!$A$2:$A$1611,0))/100), Settings!$C$9-Settings!$C$8))*(Settings!$C$15/100)*(Settings!$C$16/100)*(Settings!$C$17/100)</f>
        <v/>
      </c>
      <c r="D82" s="16">
        <f>'P_Density'!D82*(POWER(1+(INDEX(P_Growth!$M$2:$M$1611,MATCH(A2, P_Growth!$A$2:$A$1611,0))/100), Settings!$C$9-Settings!$C$8))*(Settings!$C$15/100)*(Settings!$C$16/100)*(Settings!$C$17/100)</f>
        <v/>
      </c>
      <c r="E82" s="16">
        <f>'P_Density'!E82*(POWER(1+(INDEX(P_Growth!$M$2:$M$1611,MATCH(A2, P_Growth!$A$2:$A$1611,0))/100), Settings!$C$9-Settings!$C$8))*(Settings!$C$15/100)*(Settings!$C$16/100)*(Settings!$C$17/100)</f>
        <v/>
      </c>
      <c r="F82" s="16">
        <f>'P_Density'!F82*(POWER(1+(INDEX(P_Growth!$M$2:$M$1611,MATCH(A2, P_Growth!$A$2:$A$1611,0))/100), Settings!$C$9-Settings!$C$8))*(Settings!$C$15/100)*(Settings!$C$16/100)*(Settings!$C$17/100)</f>
        <v/>
      </c>
      <c r="G82" s="16">
        <f>'P_Density'!G82*(POWER(1+(INDEX(P_Growth!$M$2:$M$1611,MATCH(A2, P_Growth!$A$2:$A$1611,0))/100), Settings!$C$9-Settings!$C$8))*(Settings!$C$15/100)*(Settings!$C$16/100)*(Settings!$C$17/100)</f>
        <v/>
      </c>
      <c r="H82" s="16">
        <f>'P_Density'!H82*(POWER(1+(INDEX(P_Growth!$M$2:$M$1611,MATCH(A2, P_Growth!$A$2:$A$1611,0))/100), Settings!$C$9-Settings!$C$8))*(Settings!$C$15/100)*(Settings!$C$16/100)*(Settings!$C$17/100)</f>
        <v/>
      </c>
      <c r="I82" s="16">
        <f>'P_Density'!I82*(POWER(1+(INDEX(P_Growth!$M$2:$M$1611,MATCH(A2, P_Growth!$A$2:$A$1611,0))/100), Settings!$C$9-Settings!$C$8))*(Settings!$C$15/100)*(Settings!$C$16/100)*(Settings!$C$17/100)</f>
        <v/>
      </c>
      <c r="J82" s="16">
        <f>'P_Density'!J82*(POWER(1+(INDEX(P_Growth!$M$2:$M$1611,MATCH(A2, P_Growth!$A$2:$A$1611,0))/100), Settings!$C$9-Settings!$C$8))*(Settings!$C$15/100)*(Settings!$C$16/100)*(Settings!$C$17/100)</f>
        <v/>
      </c>
      <c r="K82" s="16">
        <f>'P_Density'!K82*(POWER(1+(INDEX(P_Growth!$M$2:$M$1611,MATCH(A2, P_Growth!$A$2:$A$1611,0))/100), Settings!$C$9-Settings!$C$8))*(Settings!$C$15/100)*(Settings!$C$16/100)*(Settings!$C$17/100)</f>
        <v/>
      </c>
      <c r="L82" s="16">
        <f>'P_Density'!L82*(POWER(1+(INDEX(P_Growth!$M$2:$M$1611,MATCH(A2, P_Growth!$A$2:$A$1611,0))/100), Settings!$C$9-Settings!$C$8))*(Settings!$C$15/100)*(Settings!$C$16/100)*(Settings!$C$17/100)</f>
        <v/>
      </c>
    </row>
    <row r="83">
      <c r="A83" s="16">
        <f>'P_Density'!A83</f>
        <v/>
      </c>
      <c r="B83" s="16">
        <f>'P_Density'!B83</f>
        <v/>
      </c>
      <c r="C83" s="16">
        <f>'P_Density'!C83*(POWER(1+(INDEX(P_Growth!$M$2:$M$1611,MATCH(A2, P_Growth!$A$2:$A$1611,0))/100), Settings!$C$9-Settings!$C$8))*(Settings!$C$15/100)*(Settings!$C$16/100)*(Settings!$C$17/100)</f>
        <v/>
      </c>
      <c r="D83" s="16">
        <f>'P_Density'!D83*(POWER(1+(INDEX(P_Growth!$M$2:$M$1611,MATCH(A2, P_Growth!$A$2:$A$1611,0))/100), Settings!$C$9-Settings!$C$8))*(Settings!$C$15/100)*(Settings!$C$16/100)*(Settings!$C$17/100)</f>
        <v/>
      </c>
      <c r="E83" s="16">
        <f>'P_Density'!E83*(POWER(1+(INDEX(P_Growth!$M$2:$M$1611,MATCH(A2, P_Growth!$A$2:$A$1611,0))/100), Settings!$C$9-Settings!$C$8))*(Settings!$C$15/100)*(Settings!$C$16/100)*(Settings!$C$17/100)</f>
        <v/>
      </c>
      <c r="F83" s="16">
        <f>'P_Density'!F83*(POWER(1+(INDEX(P_Growth!$M$2:$M$1611,MATCH(A2, P_Growth!$A$2:$A$1611,0))/100), Settings!$C$9-Settings!$C$8))*(Settings!$C$15/100)*(Settings!$C$16/100)*(Settings!$C$17/100)</f>
        <v/>
      </c>
      <c r="G83" s="16">
        <f>'P_Density'!G83*(POWER(1+(INDEX(P_Growth!$M$2:$M$1611,MATCH(A2, P_Growth!$A$2:$A$1611,0))/100), Settings!$C$9-Settings!$C$8))*(Settings!$C$15/100)*(Settings!$C$16/100)*(Settings!$C$17/100)</f>
        <v/>
      </c>
      <c r="H83" s="16">
        <f>'P_Density'!H83*(POWER(1+(INDEX(P_Growth!$M$2:$M$1611,MATCH(A2, P_Growth!$A$2:$A$1611,0))/100), Settings!$C$9-Settings!$C$8))*(Settings!$C$15/100)*(Settings!$C$16/100)*(Settings!$C$17/100)</f>
        <v/>
      </c>
      <c r="I83" s="16">
        <f>'P_Density'!I83*(POWER(1+(INDEX(P_Growth!$M$2:$M$1611,MATCH(A2, P_Growth!$A$2:$A$1611,0))/100), Settings!$C$9-Settings!$C$8))*(Settings!$C$15/100)*(Settings!$C$16/100)*(Settings!$C$17/100)</f>
        <v/>
      </c>
      <c r="J83" s="16">
        <f>'P_Density'!J83*(POWER(1+(INDEX(P_Growth!$M$2:$M$1611,MATCH(A2, P_Growth!$A$2:$A$1611,0))/100), Settings!$C$9-Settings!$C$8))*(Settings!$C$15/100)*(Settings!$C$16/100)*(Settings!$C$17/100)</f>
        <v/>
      </c>
      <c r="K83" s="16">
        <f>'P_Density'!K83*(POWER(1+(INDEX(P_Growth!$M$2:$M$1611,MATCH(A2, P_Growth!$A$2:$A$1611,0))/100), Settings!$C$9-Settings!$C$8))*(Settings!$C$15/100)*(Settings!$C$16/100)*(Settings!$C$17/100)</f>
        <v/>
      </c>
      <c r="L83" s="16">
        <f>'P_Density'!L83*(POWER(1+(INDEX(P_Growth!$M$2:$M$1611,MATCH(A2, P_Growth!$A$2:$A$1611,0))/100), Settings!$C$9-Settings!$C$8))*(Settings!$C$15/100)*(Settings!$C$16/100)*(Settings!$C$17/100)</f>
        <v/>
      </c>
    </row>
    <row r="84">
      <c r="A84" s="16">
        <f>'P_Density'!A84</f>
        <v/>
      </c>
      <c r="B84" s="16">
        <f>'P_Density'!B84</f>
        <v/>
      </c>
      <c r="C84" s="16">
        <f>'P_Density'!C84*(POWER(1+(INDEX(P_Growth!$M$2:$M$1611,MATCH(A2, P_Growth!$A$2:$A$1611,0))/100), Settings!$C$9-Settings!$C$8))*(Settings!$C$15/100)*(Settings!$C$16/100)*(Settings!$C$17/100)</f>
        <v/>
      </c>
      <c r="D84" s="16">
        <f>'P_Density'!D84*(POWER(1+(INDEX(P_Growth!$M$2:$M$1611,MATCH(A2, P_Growth!$A$2:$A$1611,0))/100), Settings!$C$9-Settings!$C$8))*(Settings!$C$15/100)*(Settings!$C$16/100)*(Settings!$C$17/100)</f>
        <v/>
      </c>
      <c r="E84" s="16">
        <f>'P_Density'!E84*(POWER(1+(INDEX(P_Growth!$M$2:$M$1611,MATCH(A2, P_Growth!$A$2:$A$1611,0))/100), Settings!$C$9-Settings!$C$8))*(Settings!$C$15/100)*(Settings!$C$16/100)*(Settings!$C$17/100)</f>
        <v/>
      </c>
      <c r="F84" s="16">
        <f>'P_Density'!F84*(POWER(1+(INDEX(P_Growth!$M$2:$M$1611,MATCH(A2, P_Growth!$A$2:$A$1611,0))/100), Settings!$C$9-Settings!$C$8))*(Settings!$C$15/100)*(Settings!$C$16/100)*(Settings!$C$17/100)</f>
        <v/>
      </c>
      <c r="G84" s="16">
        <f>'P_Density'!G84*(POWER(1+(INDEX(P_Growth!$M$2:$M$1611,MATCH(A2, P_Growth!$A$2:$A$1611,0))/100), Settings!$C$9-Settings!$C$8))*(Settings!$C$15/100)*(Settings!$C$16/100)*(Settings!$C$17/100)</f>
        <v/>
      </c>
      <c r="H84" s="16">
        <f>'P_Density'!H84*(POWER(1+(INDEX(P_Growth!$M$2:$M$1611,MATCH(A2, P_Growth!$A$2:$A$1611,0))/100), Settings!$C$9-Settings!$C$8))*(Settings!$C$15/100)*(Settings!$C$16/100)*(Settings!$C$17/100)</f>
        <v/>
      </c>
      <c r="I84" s="16">
        <f>'P_Density'!I84*(POWER(1+(INDEX(P_Growth!$M$2:$M$1611,MATCH(A2, P_Growth!$A$2:$A$1611,0))/100), Settings!$C$9-Settings!$C$8))*(Settings!$C$15/100)*(Settings!$C$16/100)*(Settings!$C$17/100)</f>
        <v/>
      </c>
      <c r="J84" s="16">
        <f>'P_Density'!J84*(POWER(1+(INDEX(P_Growth!$M$2:$M$1611,MATCH(A2, P_Growth!$A$2:$A$1611,0))/100), Settings!$C$9-Settings!$C$8))*(Settings!$C$15/100)*(Settings!$C$16/100)*(Settings!$C$17/100)</f>
        <v/>
      </c>
      <c r="K84" s="16">
        <f>'P_Density'!K84*(POWER(1+(INDEX(P_Growth!$M$2:$M$1611,MATCH(A2, P_Growth!$A$2:$A$1611,0))/100), Settings!$C$9-Settings!$C$8))*(Settings!$C$15/100)*(Settings!$C$16/100)*(Settings!$C$17/100)</f>
        <v/>
      </c>
      <c r="L84" s="16">
        <f>'P_Density'!L84*(POWER(1+(INDEX(P_Growth!$M$2:$M$1611,MATCH(A2, P_Growth!$A$2:$A$1611,0))/100), Settings!$C$9-Settings!$C$8))*(Settings!$C$15/100)*(Settings!$C$16/100)*(Settings!$C$17/100)</f>
        <v/>
      </c>
    </row>
    <row r="85">
      <c r="A85" s="16">
        <f>'P_Density'!A85</f>
        <v/>
      </c>
      <c r="B85" s="16">
        <f>'P_Density'!B85</f>
        <v/>
      </c>
      <c r="C85" s="16">
        <f>'P_Density'!C85*(POWER(1+(INDEX(P_Growth!$M$2:$M$1611,MATCH(A2, P_Growth!$A$2:$A$1611,0))/100), Settings!$C$9-Settings!$C$8))*(Settings!$C$15/100)*(Settings!$C$16/100)*(Settings!$C$17/100)</f>
        <v/>
      </c>
      <c r="D85" s="16">
        <f>'P_Density'!D85*(POWER(1+(INDEX(P_Growth!$M$2:$M$1611,MATCH(A2, P_Growth!$A$2:$A$1611,0))/100), Settings!$C$9-Settings!$C$8))*(Settings!$C$15/100)*(Settings!$C$16/100)*(Settings!$C$17/100)</f>
        <v/>
      </c>
      <c r="E85" s="16">
        <f>'P_Density'!E85*(POWER(1+(INDEX(P_Growth!$M$2:$M$1611,MATCH(A2, P_Growth!$A$2:$A$1611,0))/100), Settings!$C$9-Settings!$C$8))*(Settings!$C$15/100)*(Settings!$C$16/100)*(Settings!$C$17/100)</f>
        <v/>
      </c>
      <c r="F85" s="16">
        <f>'P_Density'!F85*(POWER(1+(INDEX(P_Growth!$M$2:$M$1611,MATCH(A2, P_Growth!$A$2:$A$1611,0))/100), Settings!$C$9-Settings!$C$8))*(Settings!$C$15/100)*(Settings!$C$16/100)*(Settings!$C$17/100)</f>
        <v/>
      </c>
      <c r="G85" s="16">
        <f>'P_Density'!G85*(POWER(1+(INDEX(P_Growth!$M$2:$M$1611,MATCH(A2, P_Growth!$A$2:$A$1611,0))/100), Settings!$C$9-Settings!$C$8))*(Settings!$C$15/100)*(Settings!$C$16/100)*(Settings!$C$17/100)</f>
        <v/>
      </c>
      <c r="H85" s="16">
        <f>'P_Density'!H85*(POWER(1+(INDEX(P_Growth!$M$2:$M$1611,MATCH(A2, P_Growth!$A$2:$A$1611,0))/100), Settings!$C$9-Settings!$C$8))*(Settings!$C$15/100)*(Settings!$C$16/100)*(Settings!$C$17/100)</f>
        <v/>
      </c>
      <c r="I85" s="16">
        <f>'P_Density'!I85*(POWER(1+(INDEX(P_Growth!$M$2:$M$1611,MATCH(A2, P_Growth!$A$2:$A$1611,0))/100), Settings!$C$9-Settings!$C$8))*(Settings!$C$15/100)*(Settings!$C$16/100)*(Settings!$C$17/100)</f>
        <v/>
      </c>
      <c r="J85" s="16">
        <f>'P_Density'!J85*(POWER(1+(INDEX(P_Growth!$M$2:$M$1611,MATCH(A2, P_Growth!$A$2:$A$1611,0))/100), Settings!$C$9-Settings!$C$8))*(Settings!$C$15/100)*(Settings!$C$16/100)*(Settings!$C$17/100)</f>
        <v/>
      </c>
      <c r="K85" s="16">
        <f>'P_Density'!K85*(POWER(1+(INDEX(P_Growth!$M$2:$M$1611,MATCH(A2, P_Growth!$A$2:$A$1611,0))/100), Settings!$C$9-Settings!$C$8))*(Settings!$C$15/100)*(Settings!$C$16/100)*(Settings!$C$17/100)</f>
        <v/>
      </c>
      <c r="L85" s="16">
        <f>'P_Density'!L85*(POWER(1+(INDEX(P_Growth!$M$2:$M$1611,MATCH(A2, P_Growth!$A$2:$A$1611,0))/100), Settings!$C$9-Settings!$C$8))*(Settings!$C$15/100)*(Settings!$C$16/100)*(Settings!$C$17/100)</f>
        <v/>
      </c>
    </row>
    <row r="86">
      <c r="A86" s="16">
        <f>'P_Density'!A86</f>
        <v/>
      </c>
      <c r="B86" s="16">
        <f>'P_Density'!B86</f>
        <v/>
      </c>
      <c r="C86" s="16">
        <f>'P_Density'!C86*(POWER(1+(INDEX(P_Growth!$M$2:$M$1611,MATCH(A2, P_Growth!$A$2:$A$1611,0))/100), Settings!$C$9-Settings!$C$8))*(Settings!$C$15/100)*(Settings!$C$16/100)*(Settings!$C$17/100)</f>
        <v/>
      </c>
      <c r="D86" s="16">
        <f>'P_Density'!D86*(POWER(1+(INDEX(P_Growth!$M$2:$M$1611,MATCH(A2, P_Growth!$A$2:$A$1611,0))/100), Settings!$C$9-Settings!$C$8))*(Settings!$C$15/100)*(Settings!$C$16/100)*(Settings!$C$17/100)</f>
        <v/>
      </c>
      <c r="E86" s="16">
        <f>'P_Density'!E86*(POWER(1+(INDEX(P_Growth!$M$2:$M$1611,MATCH(A2, P_Growth!$A$2:$A$1611,0))/100), Settings!$C$9-Settings!$C$8))*(Settings!$C$15/100)*(Settings!$C$16/100)*(Settings!$C$17/100)</f>
        <v/>
      </c>
      <c r="F86" s="16">
        <f>'P_Density'!F86*(POWER(1+(INDEX(P_Growth!$M$2:$M$1611,MATCH(A2, P_Growth!$A$2:$A$1611,0))/100), Settings!$C$9-Settings!$C$8))*(Settings!$C$15/100)*(Settings!$C$16/100)*(Settings!$C$17/100)</f>
        <v/>
      </c>
      <c r="G86" s="16">
        <f>'P_Density'!G86*(POWER(1+(INDEX(P_Growth!$M$2:$M$1611,MATCH(A2, P_Growth!$A$2:$A$1611,0))/100), Settings!$C$9-Settings!$C$8))*(Settings!$C$15/100)*(Settings!$C$16/100)*(Settings!$C$17/100)</f>
        <v/>
      </c>
      <c r="H86" s="16">
        <f>'P_Density'!H86*(POWER(1+(INDEX(P_Growth!$M$2:$M$1611,MATCH(A2, P_Growth!$A$2:$A$1611,0))/100), Settings!$C$9-Settings!$C$8))*(Settings!$C$15/100)*(Settings!$C$16/100)*(Settings!$C$17/100)</f>
        <v/>
      </c>
      <c r="I86" s="16">
        <f>'P_Density'!I86*(POWER(1+(INDEX(P_Growth!$M$2:$M$1611,MATCH(A2, P_Growth!$A$2:$A$1611,0))/100), Settings!$C$9-Settings!$C$8))*(Settings!$C$15/100)*(Settings!$C$16/100)*(Settings!$C$17/100)</f>
        <v/>
      </c>
      <c r="J86" s="16">
        <f>'P_Density'!J86*(POWER(1+(INDEX(P_Growth!$M$2:$M$1611,MATCH(A2, P_Growth!$A$2:$A$1611,0))/100), Settings!$C$9-Settings!$C$8))*(Settings!$C$15/100)*(Settings!$C$16/100)*(Settings!$C$17/100)</f>
        <v/>
      </c>
      <c r="K86" s="16">
        <f>'P_Density'!K86*(POWER(1+(INDEX(P_Growth!$M$2:$M$1611,MATCH(A2, P_Growth!$A$2:$A$1611,0))/100), Settings!$C$9-Settings!$C$8))*(Settings!$C$15/100)*(Settings!$C$16/100)*(Settings!$C$17/100)</f>
        <v/>
      </c>
      <c r="L86" s="16">
        <f>'P_Density'!L86*(POWER(1+(INDEX(P_Growth!$M$2:$M$1611,MATCH(A2, P_Growth!$A$2:$A$1611,0))/100), Settings!$C$9-Settings!$C$8))*(Settings!$C$15/100)*(Settings!$C$16/100)*(Settings!$C$17/100)</f>
        <v/>
      </c>
    </row>
    <row r="87">
      <c r="A87" s="16">
        <f>'P_Density'!A87</f>
        <v/>
      </c>
      <c r="B87" s="16">
        <f>'P_Density'!B87</f>
        <v/>
      </c>
      <c r="C87" s="16">
        <f>'P_Density'!C87*(POWER(1+(INDEX(P_Growth!$M$2:$M$1611,MATCH(A2, P_Growth!$A$2:$A$1611,0))/100), Settings!$C$9-Settings!$C$8))*(Settings!$C$15/100)*(Settings!$C$16/100)*(Settings!$C$17/100)</f>
        <v/>
      </c>
      <c r="D87" s="16">
        <f>'P_Density'!D87*(POWER(1+(INDEX(P_Growth!$M$2:$M$1611,MATCH(A2, P_Growth!$A$2:$A$1611,0))/100), Settings!$C$9-Settings!$C$8))*(Settings!$C$15/100)*(Settings!$C$16/100)*(Settings!$C$17/100)</f>
        <v/>
      </c>
      <c r="E87" s="16">
        <f>'P_Density'!E87*(POWER(1+(INDEX(P_Growth!$M$2:$M$1611,MATCH(A2, P_Growth!$A$2:$A$1611,0))/100), Settings!$C$9-Settings!$C$8))*(Settings!$C$15/100)*(Settings!$C$16/100)*(Settings!$C$17/100)</f>
        <v/>
      </c>
      <c r="F87" s="16">
        <f>'P_Density'!F87*(POWER(1+(INDEX(P_Growth!$M$2:$M$1611,MATCH(A2, P_Growth!$A$2:$A$1611,0))/100), Settings!$C$9-Settings!$C$8))*(Settings!$C$15/100)*(Settings!$C$16/100)*(Settings!$C$17/100)</f>
        <v/>
      </c>
      <c r="G87" s="16">
        <f>'P_Density'!G87*(POWER(1+(INDEX(P_Growth!$M$2:$M$1611,MATCH(A2, P_Growth!$A$2:$A$1611,0))/100), Settings!$C$9-Settings!$C$8))*(Settings!$C$15/100)*(Settings!$C$16/100)*(Settings!$C$17/100)</f>
        <v/>
      </c>
      <c r="H87" s="16">
        <f>'P_Density'!H87*(POWER(1+(INDEX(P_Growth!$M$2:$M$1611,MATCH(A2, P_Growth!$A$2:$A$1611,0))/100), Settings!$C$9-Settings!$C$8))*(Settings!$C$15/100)*(Settings!$C$16/100)*(Settings!$C$17/100)</f>
        <v/>
      </c>
      <c r="I87" s="16">
        <f>'P_Density'!I87*(POWER(1+(INDEX(P_Growth!$M$2:$M$1611,MATCH(A2, P_Growth!$A$2:$A$1611,0))/100), Settings!$C$9-Settings!$C$8))*(Settings!$C$15/100)*(Settings!$C$16/100)*(Settings!$C$17/100)</f>
        <v/>
      </c>
      <c r="J87" s="16">
        <f>'P_Density'!J87*(POWER(1+(INDEX(P_Growth!$M$2:$M$1611,MATCH(A2, P_Growth!$A$2:$A$1611,0))/100), Settings!$C$9-Settings!$C$8))*(Settings!$C$15/100)*(Settings!$C$16/100)*(Settings!$C$17/100)</f>
        <v/>
      </c>
      <c r="K87" s="16">
        <f>'P_Density'!K87*(POWER(1+(INDEX(P_Growth!$M$2:$M$1611,MATCH(A2, P_Growth!$A$2:$A$1611,0))/100), Settings!$C$9-Settings!$C$8))*(Settings!$C$15/100)*(Settings!$C$16/100)*(Settings!$C$17/100)</f>
        <v/>
      </c>
      <c r="L87" s="16">
        <f>'P_Density'!L87*(POWER(1+(INDEX(P_Growth!$M$2:$M$1611,MATCH(A2, P_Growth!$A$2:$A$1611,0))/100), Settings!$C$9-Settings!$C$8))*(Settings!$C$15/100)*(Settings!$C$16/100)*(Settings!$C$17/100)</f>
        <v/>
      </c>
    </row>
    <row r="88">
      <c r="A88" s="16">
        <f>'P_Density'!A88</f>
        <v/>
      </c>
      <c r="B88" s="16">
        <f>'P_Density'!B88</f>
        <v/>
      </c>
      <c r="C88" s="16">
        <f>'P_Density'!C88*(POWER(1+(INDEX(P_Growth!$M$2:$M$1611,MATCH(A2, P_Growth!$A$2:$A$1611,0))/100), Settings!$C$9-Settings!$C$8))*(Settings!$C$15/100)*(Settings!$C$16/100)*(Settings!$C$17/100)</f>
        <v/>
      </c>
      <c r="D88" s="16">
        <f>'P_Density'!D88*(POWER(1+(INDEX(P_Growth!$M$2:$M$1611,MATCH(A2, P_Growth!$A$2:$A$1611,0))/100), Settings!$C$9-Settings!$C$8))*(Settings!$C$15/100)*(Settings!$C$16/100)*(Settings!$C$17/100)</f>
        <v/>
      </c>
      <c r="E88" s="16">
        <f>'P_Density'!E88*(POWER(1+(INDEX(P_Growth!$M$2:$M$1611,MATCH(A2, P_Growth!$A$2:$A$1611,0))/100), Settings!$C$9-Settings!$C$8))*(Settings!$C$15/100)*(Settings!$C$16/100)*(Settings!$C$17/100)</f>
        <v/>
      </c>
      <c r="F88" s="16">
        <f>'P_Density'!F88*(POWER(1+(INDEX(P_Growth!$M$2:$M$1611,MATCH(A2, P_Growth!$A$2:$A$1611,0))/100), Settings!$C$9-Settings!$C$8))*(Settings!$C$15/100)*(Settings!$C$16/100)*(Settings!$C$17/100)</f>
        <v/>
      </c>
      <c r="G88" s="16">
        <f>'P_Density'!G88*(POWER(1+(INDEX(P_Growth!$M$2:$M$1611,MATCH(A2, P_Growth!$A$2:$A$1611,0))/100), Settings!$C$9-Settings!$C$8))*(Settings!$C$15/100)*(Settings!$C$16/100)*(Settings!$C$17/100)</f>
        <v/>
      </c>
      <c r="H88" s="16">
        <f>'P_Density'!H88*(POWER(1+(INDEX(P_Growth!$M$2:$M$1611,MATCH(A2, P_Growth!$A$2:$A$1611,0))/100), Settings!$C$9-Settings!$C$8))*(Settings!$C$15/100)*(Settings!$C$16/100)*(Settings!$C$17/100)</f>
        <v/>
      </c>
      <c r="I88" s="16">
        <f>'P_Density'!I88*(POWER(1+(INDEX(P_Growth!$M$2:$M$1611,MATCH(A2, P_Growth!$A$2:$A$1611,0))/100), Settings!$C$9-Settings!$C$8))*(Settings!$C$15/100)*(Settings!$C$16/100)*(Settings!$C$17/100)</f>
        <v/>
      </c>
      <c r="J88" s="16">
        <f>'P_Density'!J88*(POWER(1+(INDEX(P_Growth!$M$2:$M$1611,MATCH(A2, P_Growth!$A$2:$A$1611,0))/100), Settings!$C$9-Settings!$C$8))*(Settings!$C$15/100)*(Settings!$C$16/100)*(Settings!$C$17/100)</f>
        <v/>
      </c>
      <c r="K88" s="16">
        <f>'P_Density'!K88*(POWER(1+(INDEX(P_Growth!$M$2:$M$1611,MATCH(A2, P_Growth!$A$2:$A$1611,0))/100), Settings!$C$9-Settings!$C$8))*(Settings!$C$15/100)*(Settings!$C$16/100)*(Settings!$C$17/100)</f>
        <v/>
      </c>
      <c r="L88" s="16">
        <f>'P_Density'!L88*(POWER(1+(INDEX(P_Growth!$M$2:$M$1611,MATCH(A2, P_Growth!$A$2:$A$1611,0))/100), Settings!$C$9-Settings!$C$8))*(Settings!$C$15/100)*(Settings!$C$16/100)*(Settings!$C$17/100)</f>
        <v/>
      </c>
    </row>
    <row r="89">
      <c r="A89" s="16">
        <f>'P_Density'!A89</f>
        <v/>
      </c>
      <c r="B89" s="16">
        <f>'P_Density'!B89</f>
        <v/>
      </c>
      <c r="C89" s="16">
        <f>'P_Density'!C89*(POWER(1+(INDEX(P_Growth!$M$2:$M$1611,MATCH(A2, P_Growth!$A$2:$A$1611,0))/100), Settings!$C$9-Settings!$C$8))*(Settings!$C$15/100)*(Settings!$C$16/100)*(Settings!$C$17/100)</f>
        <v/>
      </c>
      <c r="D89" s="16">
        <f>'P_Density'!D89*(POWER(1+(INDEX(P_Growth!$M$2:$M$1611,MATCH(A2, P_Growth!$A$2:$A$1611,0))/100), Settings!$C$9-Settings!$C$8))*(Settings!$C$15/100)*(Settings!$C$16/100)*(Settings!$C$17/100)</f>
        <v/>
      </c>
      <c r="E89" s="16">
        <f>'P_Density'!E89*(POWER(1+(INDEX(P_Growth!$M$2:$M$1611,MATCH(A2, P_Growth!$A$2:$A$1611,0))/100), Settings!$C$9-Settings!$C$8))*(Settings!$C$15/100)*(Settings!$C$16/100)*(Settings!$C$17/100)</f>
        <v/>
      </c>
      <c r="F89" s="16">
        <f>'P_Density'!F89*(POWER(1+(INDEX(P_Growth!$M$2:$M$1611,MATCH(A2, P_Growth!$A$2:$A$1611,0))/100), Settings!$C$9-Settings!$C$8))*(Settings!$C$15/100)*(Settings!$C$16/100)*(Settings!$C$17/100)</f>
        <v/>
      </c>
      <c r="G89" s="16">
        <f>'P_Density'!G89*(POWER(1+(INDEX(P_Growth!$M$2:$M$1611,MATCH(A2, P_Growth!$A$2:$A$1611,0))/100), Settings!$C$9-Settings!$C$8))*(Settings!$C$15/100)*(Settings!$C$16/100)*(Settings!$C$17/100)</f>
        <v/>
      </c>
      <c r="H89" s="16">
        <f>'P_Density'!H89*(POWER(1+(INDEX(P_Growth!$M$2:$M$1611,MATCH(A2, P_Growth!$A$2:$A$1611,0))/100), Settings!$C$9-Settings!$C$8))*(Settings!$C$15/100)*(Settings!$C$16/100)*(Settings!$C$17/100)</f>
        <v/>
      </c>
      <c r="I89" s="16">
        <f>'P_Density'!I89*(POWER(1+(INDEX(P_Growth!$M$2:$M$1611,MATCH(A2, P_Growth!$A$2:$A$1611,0))/100), Settings!$C$9-Settings!$C$8))*(Settings!$C$15/100)*(Settings!$C$16/100)*(Settings!$C$17/100)</f>
        <v/>
      </c>
      <c r="J89" s="16">
        <f>'P_Density'!J89*(POWER(1+(INDEX(P_Growth!$M$2:$M$1611,MATCH(A2, P_Growth!$A$2:$A$1611,0))/100), Settings!$C$9-Settings!$C$8))*(Settings!$C$15/100)*(Settings!$C$16/100)*(Settings!$C$17/100)</f>
        <v/>
      </c>
      <c r="K89" s="16">
        <f>'P_Density'!K89*(POWER(1+(INDEX(P_Growth!$M$2:$M$1611,MATCH(A2, P_Growth!$A$2:$A$1611,0))/100), Settings!$C$9-Settings!$C$8))*(Settings!$C$15/100)*(Settings!$C$16/100)*(Settings!$C$17/100)</f>
        <v/>
      </c>
      <c r="L89" s="16">
        <f>'P_Density'!L89*(POWER(1+(INDEX(P_Growth!$M$2:$M$1611,MATCH(A2, P_Growth!$A$2:$A$1611,0))/100), Settings!$C$9-Settings!$C$8))*(Settings!$C$15/100)*(Settings!$C$16/100)*(Settings!$C$17/100)</f>
        <v/>
      </c>
    </row>
    <row r="90">
      <c r="A90" s="16">
        <f>'P_Density'!A90</f>
        <v/>
      </c>
      <c r="B90" s="16">
        <f>'P_Density'!B90</f>
        <v/>
      </c>
      <c r="C90" s="16">
        <f>'P_Density'!C90*(POWER(1+(INDEX(P_Growth!$M$2:$M$1611,MATCH(A2, P_Growth!$A$2:$A$1611,0))/100), Settings!$C$9-Settings!$C$8))*(Settings!$C$15/100)*(Settings!$C$16/100)*(Settings!$C$17/100)</f>
        <v/>
      </c>
      <c r="D90" s="16">
        <f>'P_Density'!D90*(POWER(1+(INDEX(P_Growth!$M$2:$M$1611,MATCH(A2, P_Growth!$A$2:$A$1611,0))/100), Settings!$C$9-Settings!$C$8))*(Settings!$C$15/100)*(Settings!$C$16/100)*(Settings!$C$17/100)</f>
        <v/>
      </c>
      <c r="E90" s="16">
        <f>'P_Density'!E90*(POWER(1+(INDEX(P_Growth!$M$2:$M$1611,MATCH(A2, P_Growth!$A$2:$A$1611,0))/100), Settings!$C$9-Settings!$C$8))*(Settings!$C$15/100)*(Settings!$C$16/100)*(Settings!$C$17/100)</f>
        <v/>
      </c>
      <c r="F90" s="16">
        <f>'P_Density'!F90*(POWER(1+(INDEX(P_Growth!$M$2:$M$1611,MATCH(A2, P_Growth!$A$2:$A$1611,0))/100), Settings!$C$9-Settings!$C$8))*(Settings!$C$15/100)*(Settings!$C$16/100)*(Settings!$C$17/100)</f>
        <v/>
      </c>
      <c r="G90" s="16">
        <f>'P_Density'!G90*(POWER(1+(INDEX(P_Growth!$M$2:$M$1611,MATCH(A2, P_Growth!$A$2:$A$1611,0))/100), Settings!$C$9-Settings!$C$8))*(Settings!$C$15/100)*(Settings!$C$16/100)*(Settings!$C$17/100)</f>
        <v/>
      </c>
      <c r="H90" s="16">
        <f>'P_Density'!H90*(POWER(1+(INDEX(P_Growth!$M$2:$M$1611,MATCH(A2, P_Growth!$A$2:$A$1611,0))/100), Settings!$C$9-Settings!$C$8))*(Settings!$C$15/100)*(Settings!$C$16/100)*(Settings!$C$17/100)</f>
        <v/>
      </c>
      <c r="I90" s="16">
        <f>'P_Density'!I90*(POWER(1+(INDEX(P_Growth!$M$2:$M$1611,MATCH(A2, P_Growth!$A$2:$A$1611,0))/100), Settings!$C$9-Settings!$C$8))*(Settings!$C$15/100)*(Settings!$C$16/100)*(Settings!$C$17/100)</f>
        <v/>
      </c>
      <c r="J90" s="16">
        <f>'P_Density'!J90*(POWER(1+(INDEX(P_Growth!$M$2:$M$1611,MATCH(A2, P_Growth!$A$2:$A$1611,0))/100), Settings!$C$9-Settings!$C$8))*(Settings!$C$15/100)*(Settings!$C$16/100)*(Settings!$C$17/100)</f>
        <v/>
      </c>
      <c r="K90" s="16">
        <f>'P_Density'!K90*(POWER(1+(INDEX(P_Growth!$M$2:$M$1611,MATCH(A2, P_Growth!$A$2:$A$1611,0))/100), Settings!$C$9-Settings!$C$8))*(Settings!$C$15/100)*(Settings!$C$16/100)*(Settings!$C$17/100)</f>
        <v/>
      </c>
      <c r="L90" s="16">
        <f>'P_Density'!L90*(POWER(1+(INDEX(P_Growth!$M$2:$M$1611,MATCH(A2, P_Growth!$A$2:$A$1611,0))/100), Settings!$C$9-Settings!$C$8))*(Settings!$C$15/100)*(Settings!$C$16/100)*(Settings!$C$17/100)</f>
        <v/>
      </c>
    </row>
    <row r="91">
      <c r="A91" s="16">
        <f>'P_Density'!A91</f>
        <v/>
      </c>
      <c r="B91" s="16">
        <f>'P_Density'!B91</f>
        <v/>
      </c>
      <c r="C91" s="16">
        <f>'P_Density'!C91*(POWER(1+(INDEX(P_Growth!$M$2:$M$1611,MATCH(A2, P_Growth!$A$2:$A$1611,0))/100), Settings!$C$9-Settings!$C$8))*(Settings!$C$15/100)*(Settings!$C$16/100)*(Settings!$C$17/100)</f>
        <v/>
      </c>
      <c r="D91" s="16">
        <f>'P_Density'!D91*(POWER(1+(INDEX(P_Growth!$M$2:$M$1611,MATCH(A2, P_Growth!$A$2:$A$1611,0))/100), Settings!$C$9-Settings!$C$8))*(Settings!$C$15/100)*(Settings!$C$16/100)*(Settings!$C$17/100)</f>
        <v/>
      </c>
      <c r="E91" s="16">
        <f>'P_Density'!E91*(POWER(1+(INDEX(P_Growth!$M$2:$M$1611,MATCH(A2, P_Growth!$A$2:$A$1611,0))/100), Settings!$C$9-Settings!$C$8))*(Settings!$C$15/100)*(Settings!$C$16/100)*(Settings!$C$17/100)</f>
        <v/>
      </c>
      <c r="F91" s="16">
        <f>'P_Density'!F91*(POWER(1+(INDEX(P_Growth!$M$2:$M$1611,MATCH(A2, P_Growth!$A$2:$A$1611,0))/100), Settings!$C$9-Settings!$C$8))*(Settings!$C$15/100)*(Settings!$C$16/100)*(Settings!$C$17/100)</f>
        <v/>
      </c>
      <c r="G91" s="16">
        <f>'P_Density'!G91*(POWER(1+(INDEX(P_Growth!$M$2:$M$1611,MATCH(A2, P_Growth!$A$2:$A$1611,0))/100), Settings!$C$9-Settings!$C$8))*(Settings!$C$15/100)*(Settings!$C$16/100)*(Settings!$C$17/100)</f>
        <v/>
      </c>
      <c r="H91" s="16">
        <f>'P_Density'!H91*(POWER(1+(INDEX(P_Growth!$M$2:$M$1611,MATCH(A2, P_Growth!$A$2:$A$1611,0))/100), Settings!$C$9-Settings!$C$8))*(Settings!$C$15/100)*(Settings!$C$16/100)*(Settings!$C$17/100)</f>
        <v/>
      </c>
      <c r="I91" s="16">
        <f>'P_Density'!I91*(POWER(1+(INDEX(P_Growth!$M$2:$M$1611,MATCH(A2, P_Growth!$A$2:$A$1611,0))/100), Settings!$C$9-Settings!$C$8))*(Settings!$C$15/100)*(Settings!$C$16/100)*(Settings!$C$17/100)</f>
        <v/>
      </c>
      <c r="J91" s="16">
        <f>'P_Density'!J91*(POWER(1+(INDEX(P_Growth!$M$2:$M$1611,MATCH(A2, P_Growth!$A$2:$A$1611,0))/100), Settings!$C$9-Settings!$C$8))*(Settings!$C$15/100)*(Settings!$C$16/100)*(Settings!$C$17/100)</f>
        <v/>
      </c>
      <c r="K91" s="16">
        <f>'P_Density'!K91*(POWER(1+(INDEX(P_Growth!$M$2:$M$1611,MATCH(A2, P_Growth!$A$2:$A$1611,0))/100), Settings!$C$9-Settings!$C$8))*(Settings!$C$15/100)*(Settings!$C$16/100)*(Settings!$C$17/100)</f>
        <v/>
      </c>
      <c r="L91" s="16">
        <f>'P_Density'!L91*(POWER(1+(INDEX(P_Growth!$M$2:$M$1611,MATCH(A2, P_Growth!$A$2:$A$1611,0))/100), Settings!$C$9-Settings!$C$8))*(Settings!$C$15/100)*(Settings!$C$16/100)*(Settings!$C$17/100)</f>
        <v/>
      </c>
    </row>
    <row r="92">
      <c r="A92" s="16">
        <f>'P_Density'!A92</f>
        <v/>
      </c>
      <c r="B92" s="16">
        <f>'P_Density'!B92</f>
        <v/>
      </c>
      <c r="C92" s="16">
        <f>'P_Density'!C92*(POWER(1+(INDEX(P_Growth!$M$2:$M$1611,MATCH(A2, P_Growth!$A$2:$A$1611,0))/100), Settings!$C$9-Settings!$C$8))*(Settings!$C$15/100)*(Settings!$C$16/100)*(Settings!$C$17/100)</f>
        <v/>
      </c>
      <c r="D92" s="16">
        <f>'P_Density'!D92*(POWER(1+(INDEX(P_Growth!$M$2:$M$1611,MATCH(A2, P_Growth!$A$2:$A$1611,0))/100), Settings!$C$9-Settings!$C$8))*(Settings!$C$15/100)*(Settings!$C$16/100)*(Settings!$C$17/100)</f>
        <v/>
      </c>
      <c r="E92" s="16">
        <f>'P_Density'!E92*(POWER(1+(INDEX(P_Growth!$M$2:$M$1611,MATCH(A2, P_Growth!$A$2:$A$1611,0))/100), Settings!$C$9-Settings!$C$8))*(Settings!$C$15/100)*(Settings!$C$16/100)*(Settings!$C$17/100)</f>
        <v/>
      </c>
      <c r="F92" s="16">
        <f>'P_Density'!F92*(POWER(1+(INDEX(P_Growth!$M$2:$M$1611,MATCH(A2, P_Growth!$A$2:$A$1611,0))/100), Settings!$C$9-Settings!$C$8))*(Settings!$C$15/100)*(Settings!$C$16/100)*(Settings!$C$17/100)</f>
        <v/>
      </c>
      <c r="G92" s="16">
        <f>'P_Density'!G92*(POWER(1+(INDEX(P_Growth!$M$2:$M$1611,MATCH(A2, P_Growth!$A$2:$A$1611,0))/100), Settings!$C$9-Settings!$C$8))*(Settings!$C$15/100)*(Settings!$C$16/100)*(Settings!$C$17/100)</f>
        <v/>
      </c>
      <c r="H92" s="16">
        <f>'P_Density'!H92*(POWER(1+(INDEX(P_Growth!$M$2:$M$1611,MATCH(A2, P_Growth!$A$2:$A$1611,0))/100), Settings!$C$9-Settings!$C$8))*(Settings!$C$15/100)*(Settings!$C$16/100)*(Settings!$C$17/100)</f>
        <v/>
      </c>
      <c r="I92" s="16">
        <f>'P_Density'!I92*(POWER(1+(INDEX(P_Growth!$M$2:$M$1611,MATCH(A2, P_Growth!$A$2:$A$1611,0))/100), Settings!$C$9-Settings!$C$8))*(Settings!$C$15/100)*(Settings!$C$16/100)*(Settings!$C$17/100)</f>
        <v/>
      </c>
      <c r="J92" s="16">
        <f>'P_Density'!J92*(POWER(1+(INDEX(P_Growth!$M$2:$M$1611,MATCH(A2, P_Growth!$A$2:$A$1611,0))/100), Settings!$C$9-Settings!$C$8))*(Settings!$C$15/100)*(Settings!$C$16/100)*(Settings!$C$17/100)</f>
        <v/>
      </c>
      <c r="K92" s="16">
        <f>'P_Density'!K92*(POWER(1+(INDEX(P_Growth!$M$2:$M$1611,MATCH(A2, P_Growth!$A$2:$A$1611,0))/100), Settings!$C$9-Settings!$C$8))*(Settings!$C$15/100)*(Settings!$C$16/100)*(Settings!$C$17/100)</f>
        <v/>
      </c>
      <c r="L92" s="16">
        <f>'P_Density'!L92*(POWER(1+(INDEX(P_Growth!$M$2:$M$1611,MATCH(A2, P_Growth!$A$2:$A$1611,0))/100), Settings!$C$9-Settings!$C$8))*(Settings!$C$15/100)*(Settings!$C$16/100)*(Settings!$C$17/100)</f>
        <v/>
      </c>
    </row>
    <row r="93">
      <c r="A93" s="16">
        <f>'P_Density'!A93</f>
        <v/>
      </c>
      <c r="B93" s="16">
        <f>'P_Density'!B93</f>
        <v/>
      </c>
      <c r="C93" s="16">
        <f>'P_Density'!C93*(POWER(1+(INDEX(P_Growth!$M$2:$M$1611,MATCH(A2, P_Growth!$A$2:$A$1611,0))/100), Settings!$C$9-Settings!$C$8))*(Settings!$C$15/100)*(Settings!$C$16/100)*(Settings!$C$17/100)</f>
        <v/>
      </c>
      <c r="D93" s="16">
        <f>'P_Density'!D93*(POWER(1+(INDEX(P_Growth!$M$2:$M$1611,MATCH(A2, P_Growth!$A$2:$A$1611,0))/100), Settings!$C$9-Settings!$C$8))*(Settings!$C$15/100)*(Settings!$C$16/100)*(Settings!$C$17/100)</f>
        <v/>
      </c>
      <c r="E93" s="16">
        <f>'P_Density'!E93*(POWER(1+(INDEX(P_Growth!$M$2:$M$1611,MATCH(A2, P_Growth!$A$2:$A$1611,0))/100), Settings!$C$9-Settings!$C$8))*(Settings!$C$15/100)*(Settings!$C$16/100)*(Settings!$C$17/100)</f>
        <v/>
      </c>
      <c r="F93" s="16">
        <f>'P_Density'!F93*(POWER(1+(INDEX(P_Growth!$M$2:$M$1611,MATCH(A2, P_Growth!$A$2:$A$1611,0))/100), Settings!$C$9-Settings!$C$8))*(Settings!$C$15/100)*(Settings!$C$16/100)*(Settings!$C$17/100)</f>
        <v/>
      </c>
      <c r="G93" s="16">
        <f>'P_Density'!G93*(POWER(1+(INDEX(P_Growth!$M$2:$M$1611,MATCH(A2, P_Growth!$A$2:$A$1611,0))/100), Settings!$C$9-Settings!$C$8))*(Settings!$C$15/100)*(Settings!$C$16/100)*(Settings!$C$17/100)</f>
        <v/>
      </c>
      <c r="H93" s="16">
        <f>'P_Density'!H93*(POWER(1+(INDEX(P_Growth!$M$2:$M$1611,MATCH(A2, P_Growth!$A$2:$A$1611,0))/100), Settings!$C$9-Settings!$C$8))*(Settings!$C$15/100)*(Settings!$C$16/100)*(Settings!$C$17/100)</f>
        <v/>
      </c>
      <c r="I93" s="16">
        <f>'P_Density'!I93*(POWER(1+(INDEX(P_Growth!$M$2:$M$1611,MATCH(A2, P_Growth!$A$2:$A$1611,0))/100), Settings!$C$9-Settings!$C$8))*(Settings!$C$15/100)*(Settings!$C$16/100)*(Settings!$C$17/100)</f>
        <v/>
      </c>
      <c r="J93" s="16">
        <f>'P_Density'!J93*(POWER(1+(INDEX(P_Growth!$M$2:$M$1611,MATCH(A2, P_Growth!$A$2:$A$1611,0))/100), Settings!$C$9-Settings!$C$8))*(Settings!$C$15/100)*(Settings!$C$16/100)*(Settings!$C$17/100)</f>
        <v/>
      </c>
      <c r="K93" s="16">
        <f>'P_Density'!K93*(POWER(1+(INDEX(P_Growth!$M$2:$M$1611,MATCH(A2, P_Growth!$A$2:$A$1611,0))/100), Settings!$C$9-Settings!$C$8))*(Settings!$C$15/100)*(Settings!$C$16/100)*(Settings!$C$17/100)</f>
        <v/>
      </c>
      <c r="L93" s="16">
        <f>'P_Density'!L93*(POWER(1+(INDEX(P_Growth!$M$2:$M$1611,MATCH(A2, P_Growth!$A$2:$A$1611,0))/100), Settings!$C$9-Settings!$C$8))*(Settings!$C$15/100)*(Settings!$C$16/100)*(Settings!$C$17/100)</f>
        <v/>
      </c>
    </row>
    <row r="94">
      <c r="A94" s="16">
        <f>'P_Density'!A94</f>
        <v/>
      </c>
      <c r="B94" s="16">
        <f>'P_Density'!B94</f>
        <v/>
      </c>
      <c r="C94" s="16">
        <f>'P_Density'!C94*(POWER(1+(INDEX(P_Growth!$M$2:$M$1611,MATCH(A2, P_Growth!$A$2:$A$1611,0))/100), Settings!$C$9-Settings!$C$8))*(Settings!$C$15/100)*(Settings!$C$16/100)*(Settings!$C$17/100)</f>
        <v/>
      </c>
      <c r="D94" s="16">
        <f>'P_Density'!D94*(POWER(1+(INDEX(P_Growth!$M$2:$M$1611,MATCH(A2, P_Growth!$A$2:$A$1611,0))/100), Settings!$C$9-Settings!$C$8))*(Settings!$C$15/100)*(Settings!$C$16/100)*(Settings!$C$17/100)</f>
        <v/>
      </c>
      <c r="E94" s="16">
        <f>'P_Density'!E94*(POWER(1+(INDEX(P_Growth!$M$2:$M$1611,MATCH(A2, P_Growth!$A$2:$A$1611,0))/100), Settings!$C$9-Settings!$C$8))*(Settings!$C$15/100)*(Settings!$C$16/100)*(Settings!$C$17/100)</f>
        <v/>
      </c>
      <c r="F94" s="16">
        <f>'P_Density'!F94*(POWER(1+(INDEX(P_Growth!$M$2:$M$1611,MATCH(A2, P_Growth!$A$2:$A$1611,0))/100), Settings!$C$9-Settings!$C$8))*(Settings!$C$15/100)*(Settings!$C$16/100)*(Settings!$C$17/100)</f>
        <v/>
      </c>
      <c r="G94" s="16">
        <f>'P_Density'!G94*(POWER(1+(INDEX(P_Growth!$M$2:$M$1611,MATCH(A2, P_Growth!$A$2:$A$1611,0))/100), Settings!$C$9-Settings!$C$8))*(Settings!$C$15/100)*(Settings!$C$16/100)*(Settings!$C$17/100)</f>
        <v/>
      </c>
      <c r="H94" s="16">
        <f>'P_Density'!H94*(POWER(1+(INDEX(P_Growth!$M$2:$M$1611,MATCH(A2, P_Growth!$A$2:$A$1611,0))/100), Settings!$C$9-Settings!$C$8))*(Settings!$C$15/100)*(Settings!$C$16/100)*(Settings!$C$17/100)</f>
        <v/>
      </c>
      <c r="I94" s="16">
        <f>'P_Density'!I94*(POWER(1+(INDEX(P_Growth!$M$2:$M$1611,MATCH(A2, P_Growth!$A$2:$A$1611,0))/100), Settings!$C$9-Settings!$C$8))*(Settings!$C$15/100)*(Settings!$C$16/100)*(Settings!$C$17/100)</f>
        <v/>
      </c>
      <c r="J94" s="16">
        <f>'P_Density'!J94*(POWER(1+(INDEX(P_Growth!$M$2:$M$1611,MATCH(A2, P_Growth!$A$2:$A$1611,0))/100), Settings!$C$9-Settings!$C$8))*(Settings!$C$15/100)*(Settings!$C$16/100)*(Settings!$C$17/100)</f>
        <v/>
      </c>
      <c r="K94" s="16">
        <f>'P_Density'!K94*(POWER(1+(INDEX(P_Growth!$M$2:$M$1611,MATCH(A2, P_Growth!$A$2:$A$1611,0))/100), Settings!$C$9-Settings!$C$8))*(Settings!$C$15/100)*(Settings!$C$16/100)*(Settings!$C$17/100)</f>
        <v/>
      </c>
      <c r="L94" s="16">
        <f>'P_Density'!L94*(POWER(1+(INDEX(P_Growth!$M$2:$M$1611,MATCH(A2, P_Growth!$A$2:$A$1611,0))/100), Settings!$C$9-Settings!$C$8))*(Settings!$C$15/100)*(Settings!$C$16/100)*(Settings!$C$17/100)</f>
        <v/>
      </c>
    </row>
    <row r="95">
      <c r="A95" s="16">
        <f>'P_Density'!A95</f>
        <v/>
      </c>
      <c r="B95" s="16">
        <f>'P_Density'!B95</f>
        <v/>
      </c>
      <c r="C95" s="16">
        <f>'P_Density'!C95*(POWER(1+(INDEX(P_Growth!$M$2:$M$1611,MATCH(A2, P_Growth!$A$2:$A$1611,0))/100), Settings!$C$9-Settings!$C$8))*(Settings!$C$15/100)*(Settings!$C$16/100)*(Settings!$C$17/100)</f>
        <v/>
      </c>
      <c r="D95" s="16">
        <f>'P_Density'!D95*(POWER(1+(INDEX(P_Growth!$M$2:$M$1611,MATCH(A2, P_Growth!$A$2:$A$1611,0))/100), Settings!$C$9-Settings!$C$8))*(Settings!$C$15/100)*(Settings!$C$16/100)*(Settings!$C$17/100)</f>
        <v/>
      </c>
      <c r="E95" s="16">
        <f>'P_Density'!E95*(POWER(1+(INDEX(P_Growth!$M$2:$M$1611,MATCH(A2, P_Growth!$A$2:$A$1611,0))/100), Settings!$C$9-Settings!$C$8))*(Settings!$C$15/100)*(Settings!$C$16/100)*(Settings!$C$17/100)</f>
        <v/>
      </c>
      <c r="F95" s="16">
        <f>'P_Density'!F95*(POWER(1+(INDEX(P_Growth!$M$2:$M$1611,MATCH(A2, P_Growth!$A$2:$A$1611,0))/100), Settings!$C$9-Settings!$C$8))*(Settings!$C$15/100)*(Settings!$C$16/100)*(Settings!$C$17/100)</f>
        <v/>
      </c>
      <c r="G95" s="16">
        <f>'P_Density'!G95*(POWER(1+(INDEX(P_Growth!$M$2:$M$1611,MATCH(A2, P_Growth!$A$2:$A$1611,0))/100), Settings!$C$9-Settings!$C$8))*(Settings!$C$15/100)*(Settings!$C$16/100)*(Settings!$C$17/100)</f>
        <v/>
      </c>
      <c r="H95" s="16">
        <f>'P_Density'!H95*(POWER(1+(INDEX(P_Growth!$M$2:$M$1611,MATCH(A2, P_Growth!$A$2:$A$1611,0))/100), Settings!$C$9-Settings!$C$8))*(Settings!$C$15/100)*(Settings!$C$16/100)*(Settings!$C$17/100)</f>
        <v/>
      </c>
      <c r="I95" s="16">
        <f>'P_Density'!I95*(POWER(1+(INDEX(P_Growth!$M$2:$M$1611,MATCH(A2, P_Growth!$A$2:$A$1611,0))/100), Settings!$C$9-Settings!$C$8))*(Settings!$C$15/100)*(Settings!$C$16/100)*(Settings!$C$17/100)</f>
        <v/>
      </c>
      <c r="J95" s="16">
        <f>'P_Density'!J95*(POWER(1+(INDEX(P_Growth!$M$2:$M$1611,MATCH(A2, P_Growth!$A$2:$A$1611,0))/100), Settings!$C$9-Settings!$C$8))*(Settings!$C$15/100)*(Settings!$C$16/100)*(Settings!$C$17/100)</f>
        <v/>
      </c>
      <c r="K95" s="16">
        <f>'P_Density'!K95*(POWER(1+(INDEX(P_Growth!$M$2:$M$1611,MATCH(A2, P_Growth!$A$2:$A$1611,0))/100), Settings!$C$9-Settings!$C$8))*(Settings!$C$15/100)*(Settings!$C$16/100)*(Settings!$C$17/100)</f>
        <v/>
      </c>
      <c r="L95" s="16">
        <f>'P_Density'!L95*(POWER(1+(INDEX(P_Growth!$M$2:$M$1611,MATCH(A2, P_Growth!$A$2:$A$1611,0))/100), Settings!$C$9-Settings!$C$8))*(Settings!$C$15/100)*(Settings!$C$16/100)*(Settings!$C$17/100)</f>
        <v/>
      </c>
    </row>
    <row r="96">
      <c r="A96" s="16">
        <f>'P_Density'!A96</f>
        <v/>
      </c>
      <c r="B96" s="16">
        <f>'P_Density'!B96</f>
        <v/>
      </c>
      <c r="C96" s="16">
        <f>'P_Density'!C96*(POWER(1+(INDEX(P_Growth!$M$2:$M$1611,MATCH(A2, P_Growth!$A$2:$A$1611,0))/100), Settings!$C$9-Settings!$C$8))*(Settings!$C$15/100)*(Settings!$C$16/100)*(Settings!$C$17/100)</f>
        <v/>
      </c>
      <c r="D96" s="16">
        <f>'P_Density'!D96*(POWER(1+(INDEX(P_Growth!$M$2:$M$1611,MATCH(A2, P_Growth!$A$2:$A$1611,0))/100), Settings!$C$9-Settings!$C$8))*(Settings!$C$15/100)*(Settings!$C$16/100)*(Settings!$C$17/100)</f>
        <v/>
      </c>
      <c r="E96" s="16">
        <f>'P_Density'!E96*(POWER(1+(INDEX(P_Growth!$M$2:$M$1611,MATCH(A2, P_Growth!$A$2:$A$1611,0))/100), Settings!$C$9-Settings!$C$8))*(Settings!$C$15/100)*(Settings!$C$16/100)*(Settings!$C$17/100)</f>
        <v/>
      </c>
      <c r="F96" s="16">
        <f>'P_Density'!F96*(POWER(1+(INDEX(P_Growth!$M$2:$M$1611,MATCH(A2, P_Growth!$A$2:$A$1611,0))/100), Settings!$C$9-Settings!$C$8))*(Settings!$C$15/100)*(Settings!$C$16/100)*(Settings!$C$17/100)</f>
        <v/>
      </c>
      <c r="G96" s="16">
        <f>'P_Density'!G96*(POWER(1+(INDEX(P_Growth!$M$2:$M$1611,MATCH(A2, P_Growth!$A$2:$A$1611,0))/100), Settings!$C$9-Settings!$C$8))*(Settings!$C$15/100)*(Settings!$C$16/100)*(Settings!$C$17/100)</f>
        <v/>
      </c>
      <c r="H96" s="16">
        <f>'P_Density'!H96*(POWER(1+(INDEX(P_Growth!$M$2:$M$1611,MATCH(A2, P_Growth!$A$2:$A$1611,0))/100), Settings!$C$9-Settings!$C$8))*(Settings!$C$15/100)*(Settings!$C$16/100)*(Settings!$C$17/100)</f>
        <v/>
      </c>
      <c r="I96" s="16">
        <f>'P_Density'!I96*(POWER(1+(INDEX(P_Growth!$M$2:$M$1611,MATCH(A2, P_Growth!$A$2:$A$1611,0))/100), Settings!$C$9-Settings!$C$8))*(Settings!$C$15/100)*(Settings!$C$16/100)*(Settings!$C$17/100)</f>
        <v/>
      </c>
      <c r="J96" s="16">
        <f>'P_Density'!J96*(POWER(1+(INDEX(P_Growth!$M$2:$M$1611,MATCH(A2, P_Growth!$A$2:$A$1611,0))/100), Settings!$C$9-Settings!$C$8))*(Settings!$C$15/100)*(Settings!$C$16/100)*(Settings!$C$17/100)</f>
        <v/>
      </c>
      <c r="K96" s="16">
        <f>'P_Density'!K96*(POWER(1+(INDEX(P_Growth!$M$2:$M$1611,MATCH(A2, P_Growth!$A$2:$A$1611,0))/100), Settings!$C$9-Settings!$C$8))*(Settings!$C$15/100)*(Settings!$C$16/100)*(Settings!$C$17/100)</f>
        <v/>
      </c>
      <c r="L96" s="16">
        <f>'P_Density'!L96*(POWER(1+(INDEX(P_Growth!$M$2:$M$1611,MATCH(A2, P_Growth!$A$2:$A$1611,0))/100), Settings!$C$9-Settings!$C$8))*(Settings!$C$15/100)*(Settings!$C$16/100)*(Settings!$C$17/100)</f>
        <v/>
      </c>
    </row>
    <row r="97">
      <c r="A97" s="16">
        <f>'P_Density'!A97</f>
        <v/>
      </c>
      <c r="B97" s="16">
        <f>'P_Density'!B97</f>
        <v/>
      </c>
      <c r="C97" s="16">
        <f>'P_Density'!C97*(POWER(1+(INDEX(P_Growth!$M$2:$M$1611,MATCH(A2, P_Growth!$A$2:$A$1611,0))/100), Settings!$C$9-Settings!$C$8))*(Settings!$C$15/100)*(Settings!$C$16/100)*(Settings!$C$17/100)</f>
        <v/>
      </c>
      <c r="D97" s="16">
        <f>'P_Density'!D97*(POWER(1+(INDEX(P_Growth!$M$2:$M$1611,MATCH(A2, P_Growth!$A$2:$A$1611,0))/100), Settings!$C$9-Settings!$C$8))*(Settings!$C$15/100)*(Settings!$C$16/100)*(Settings!$C$17/100)</f>
        <v/>
      </c>
      <c r="E97" s="16">
        <f>'P_Density'!E97*(POWER(1+(INDEX(P_Growth!$M$2:$M$1611,MATCH(A2, P_Growth!$A$2:$A$1611,0))/100), Settings!$C$9-Settings!$C$8))*(Settings!$C$15/100)*(Settings!$C$16/100)*(Settings!$C$17/100)</f>
        <v/>
      </c>
      <c r="F97" s="16">
        <f>'P_Density'!F97*(POWER(1+(INDEX(P_Growth!$M$2:$M$1611,MATCH(A2, P_Growth!$A$2:$A$1611,0))/100), Settings!$C$9-Settings!$C$8))*(Settings!$C$15/100)*(Settings!$C$16/100)*(Settings!$C$17/100)</f>
        <v/>
      </c>
      <c r="G97" s="16">
        <f>'P_Density'!G97*(POWER(1+(INDEX(P_Growth!$M$2:$M$1611,MATCH(A2, P_Growth!$A$2:$A$1611,0))/100), Settings!$C$9-Settings!$C$8))*(Settings!$C$15/100)*(Settings!$C$16/100)*(Settings!$C$17/100)</f>
        <v/>
      </c>
      <c r="H97" s="16">
        <f>'P_Density'!H97*(POWER(1+(INDEX(P_Growth!$M$2:$M$1611,MATCH(A2, P_Growth!$A$2:$A$1611,0))/100), Settings!$C$9-Settings!$C$8))*(Settings!$C$15/100)*(Settings!$C$16/100)*(Settings!$C$17/100)</f>
        <v/>
      </c>
      <c r="I97" s="16">
        <f>'P_Density'!I97*(POWER(1+(INDEX(P_Growth!$M$2:$M$1611,MATCH(A2, P_Growth!$A$2:$A$1611,0))/100), Settings!$C$9-Settings!$C$8))*(Settings!$C$15/100)*(Settings!$C$16/100)*(Settings!$C$17/100)</f>
        <v/>
      </c>
      <c r="J97" s="16">
        <f>'P_Density'!J97*(POWER(1+(INDEX(P_Growth!$M$2:$M$1611,MATCH(A2, P_Growth!$A$2:$A$1611,0))/100), Settings!$C$9-Settings!$C$8))*(Settings!$C$15/100)*(Settings!$C$16/100)*(Settings!$C$17/100)</f>
        <v/>
      </c>
      <c r="K97" s="16">
        <f>'P_Density'!K97*(POWER(1+(INDEX(P_Growth!$M$2:$M$1611,MATCH(A2, P_Growth!$A$2:$A$1611,0))/100), Settings!$C$9-Settings!$C$8))*(Settings!$C$15/100)*(Settings!$C$16/100)*(Settings!$C$17/100)</f>
        <v/>
      </c>
      <c r="L97" s="16">
        <f>'P_Density'!L97*(POWER(1+(INDEX(P_Growth!$M$2:$M$1611,MATCH(A2, P_Growth!$A$2:$A$1611,0))/100), Settings!$C$9-Settings!$C$8))*(Settings!$C$15/100)*(Settings!$C$16/100)*(Settings!$C$17/100)</f>
        <v/>
      </c>
    </row>
    <row r="98">
      <c r="A98" s="16">
        <f>'P_Density'!A98</f>
        <v/>
      </c>
      <c r="B98" s="16">
        <f>'P_Density'!B98</f>
        <v/>
      </c>
      <c r="C98" s="16">
        <f>'P_Density'!C98*(POWER(1+(INDEX(P_Growth!$M$2:$M$1611,MATCH(A2, P_Growth!$A$2:$A$1611,0))/100), Settings!$C$9-Settings!$C$8))*(Settings!$C$15/100)*(Settings!$C$16/100)*(Settings!$C$17/100)</f>
        <v/>
      </c>
      <c r="D98" s="16">
        <f>'P_Density'!D98*(POWER(1+(INDEX(P_Growth!$M$2:$M$1611,MATCH(A2, P_Growth!$A$2:$A$1611,0))/100), Settings!$C$9-Settings!$C$8))*(Settings!$C$15/100)*(Settings!$C$16/100)*(Settings!$C$17/100)</f>
        <v/>
      </c>
      <c r="E98" s="16">
        <f>'P_Density'!E98*(POWER(1+(INDEX(P_Growth!$M$2:$M$1611,MATCH(A2, P_Growth!$A$2:$A$1611,0))/100), Settings!$C$9-Settings!$C$8))*(Settings!$C$15/100)*(Settings!$C$16/100)*(Settings!$C$17/100)</f>
        <v/>
      </c>
      <c r="F98" s="16">
        <f>'P_Density'!F98*(POWER(1+(INDEX(P_Growth!$M$2:$M$1611,MATCH(A2, P_Growth!$A$2:$A$1611,0))/100), Settings!$C$9-Settings!$C$8))*(Settings!$C$15/100)*(Settings!$C$16/100)*(Settings!$C$17/100)</f>
        <v/>
      </c>
      <c r="G98" s="16">
        <f>'P_Density'!G98*(POWER(1+(INDEX(P_Growth!$M$2:$M$1611,MATCH(A2, P_Growth!$A$2:$A$1611,0))/100), Settings!$C$9-Settings!$C$8))*(Settings!$C$15/100)*(Settings!$C$16/100)*(Settings!$C$17/100)</f>
        <v/>
      </c>
      <c r="H98" s="16">
        <f>'P_Density'!H98*(POWER(1+(INDEX(P_Growth!$M$2:$M$1611,MATCH(A2, P_Growth!$A$2:$A$1611,0))/100), Settings!$C$9-Settings!$C$8))*(Settings!$C$15/100)*(Settings!$C$16/100)*(Settings!$C$17/100)</f>
        <v/>
      </c>
      <c r="I98" s="16">
        <f>'P_Density'!I98*(POWER(1+(INDEX(P_Growth!$M$2:$M$1611,MATCH(A2, P_Growth!$A$2:$A$1611,0))/100), Settings!$C$9-Settings!$C$8))*(Settings!$C$15/100)*(Settings!$C$16/100)*(Settings!$C$17/100)</f>
        <v/>
      </c>
      <c r="J98" s="16">
        <f>'P_Density'!J98*(POWER(1+(INDEX(P_Growth!$M$2:$M$1611,MATCH(A2, P_Growth!$A$2:$A$1611,0))/100), Settings!$C$9-Settings!$C$8))*(Settings!$C$15/100)*(Settings!$C$16/100)*(Settings!$C$17/100)</f>
        <v/>
      </c>
      <c r="K98" s="16">
        <f>'P_Density'!K98*(POWER(1+(INDEX(P_Growth!$M$2:$M$1611,MATCH(A2, P_Growth!$A$2:$A$1611,0))/100), Settings!$C$9-Settings!$C$8))*(Settings!$C$15/100)*(Settings!$C$16/100)*(Settings!$C$17/100)</f>
        <v/>
      </c>
      <c r="L98" s="16">
        <f>'P_Density'!L98*(POWER(1+(INDEX(P_Growth!$M$2:$M$1611,MATCH(A2, P_Growth!$A$2:$A$1611,0))/100), Settings!$C$9-Settings!$C$8))*(Settings!$C$15/100)*(Settings!$C$16/100)*(Settings!$C$17/100)</f>
        <v/>
      </c>
    </row>
    <row r="99">
      <c r="A99" s="16">
        <f>'P_Density'!A99</f>
        <v/>
      </c>
      <c r="B99" s="16">
        <f>'P_Density'!B99</f>
        <v/>
      </c>
      <c r="C99" s="16">
        <f>'P_Density'!C99*(POWER(1+(INDEX(P_Growth!$M$2:$M$1611,MATCH(A2, P_Growth!$A$2:$A$1611,0))/100), Settings!$C$9-Settings!$C$8))*(Settings!$C$15/100)*(Settings!$C$16/100)*(Settings!$C$17/100)</f>
        <v/>
      </c>
      <c r="D99" s="16">
        <f>'P_Density'!D99*(POWER(1+(INDEX(P_Growth!$M$2:$M$1611,MATCH(A2, P_Growth!$A$2:$A$1611,0))/100), Settings!$C$9-Settings!$C$8))*(Settings!$C$15/100)*(Settings!$C$16/100)*(Settings!$C$17/100)</f>
        <v/>
      </c>
      <c r="E99" s="16">
        <f>'P_Density'!E99*(POWER(1+(INDEX(P_Growth!$M$2:$M$1611,MATCH(A2, P_Growth!$A$2:$A$1611,0))/100), Settings!$C$9-Settings!$C$8))*(Settings!$C$15/100)*(Settings!$C$16/100)*(Settings!$C$17/100)</f>
        <v/>
      </c>
      <c r="F99" s="16">
        <f>'P_Density'!F99*(POWER(1+(INDEX(P_Growth!$M$2:$M$1611,MATCH(A2, P_Growth!$A$2:$A$1611,0))/100), Settings!$C$9-Settings!$C$8))*(Settings!$C$15/100)*(Settings!$C$16/100)*(Settings!$C$17/100)</f>
        <v/>
      </c>
      <c r="G99" s="16">
        <f>'P_Density'!G99*(POWER(1+(INDEX(P_Growth!$M$2:$M$1611,MATCH(A2, P_Growth!$A$2:$A$1611,0))/100), Settings!$C$9-Settings!$C$8))*(Settings!$C$15/100)*(Settings!$C$16/100)*(Settings!$C$17/100)</f>
        <v/>
      </c>
      <c r="H99" s="16">
        <f>'P_Density'!H99*(POWER(1+(INDEX(P_Growth!$M$2:$M$1611,MATCH(A2, P_Growth!$A$2:$A$1611,0))/100), Settings!$C$9-Settings!$C$8))*(Settings!$C$15/100)*(Settings!$C$16/100)*(Settings!$C$17/100)</f>
        <v/>
      </c>
      <c r="I99" s="16">
        <f>'P_Density'!I99*(POWER(1+(INDEX(P_Growth!$M$2:$M$1611,MATCH(A2, P_Growth!$A$2:$A$1611,0))/100), Settings!$C$9-Settings!$C$8))*(Settings!$C$15/100)*(Settings!$C$16/100)*(Settings!$C$17/100)</f>
        <v/>
      </c>
      <c r="J99" s="16">
        <f>'P_Density'!J99*(POWER(1+(INDEX(P_Growth!$M$2:$M$1611,MATCH(A2, P_Growth!$A$2:$A$1611,0))/100), Settings!$C$9-Settings!$C$8))*(Settings!$C$15/100)*(Settings!$C$16/100)*(Settings!$C$17/100)</f>
        <v/>
      </c>
      <c r="K99" s="16">
        <f>'P_Density'!K99*(POWER(1+(INDEX(P_Growth!$M$2:$M$1611,MATCH(A2, P_Growth!$A$2:$A$1611,0))/100), Settings!$C$9-Settings!$C$8))*(Settings!$C$15/100)*(Settings!$C$16/100)*(Settings!$C$17/100)</f>
        <v/>
      </c>
      <c r="L99" s="16">
        <f>'P_Density'!L99*(POWER(1+(INDEX(P_Growth!$M$2:$M$1611,MATCH(A2, P_Growth!$A$2:$A$1611,0))/100), Settings!$C$9-Settings!$C$8))*(Settings!$C$15/100)*(Settings!$C$16/100)*(Settings!$C$17/100)</f>
        <v/>
      </c>
    </row>
    <row r="100">
      <c r="A100" s="16">
        <f>'P_Density'!A100</f>
        <v/>
      </c>
      <c r="B100" s="16">
        <f>'P_Density'!B100</f>
        <v/>
      </c>
      <c r="C100" s="16">
        <f>'P_Density'!C100*(POWER(1+(INDEX(P_Growth!$M$2:$M$1611,MATCH(A2, P_Growth!$A$2:$A$1611,0))/100), Settings!$C$9-Settings!$C$8))*(Settings!$C$15/100)*(Settings!$C$16/100)*(Settings!$C$17/100)</f>
        <v/>
      </c>
      <c r="D100" s="16">
        <f>'P_Density'!D100*(POWER(1+(INDEX(P_Growth!$M$2:$M$1611,MATCH(A2, P_Growth!$A$2:$A$1611,0))/100), Settings!$C$9-Settings!$C$8))*(Settings!$C$15/100)*(Settings!$C$16/100)*(Settings!$C$17/100)</f>
        <v/>
      </c>
      <c r="E100" s="16">
        <f>'P_Density'!E100*(POWER(1+(INDEX(P_Growth!$M$2:$M$1611,MATCH(A2, P_Growth!$A$2:$A$1611,0))/100), Settings!$C$9-Settings!$C$8))*(Settings!$C$15/100)*(Settings!$C$16/100)*(Settings!$C$17/100)</f>
        <v/>
      </c>
      <c r="F100" s="16">
        <f>'P_Density'!F100*(POWER(1+(INDEX(P_Growth!$M$2:$M$1611,MATCH(A2, P_Growth!$A$2:$A$1611,0))/100), Settings!$C$9-Settings!$C$8))*(Settings!$C$15/100)*(Settings!$C$16/100)*(Settings!$C$17/100)</f>
        <v/>
      </c>
      <c r="G100" s="16">
        <f>'P_Density'!G100*(POWER(1+(INDEX(P_Growth!$M$2:$M$1611,MATCH(A2, P_Growth!$A$2:$A$1611,0))/100), Settings!$C$9-Settings!$C$8))*(Settings!$C$15/100)*(Settings!$C$16/100)*(Settings!$C$17/100)</f>
        <v/>
      </c>
      <c r="H100" s="16">
        <f>'P_Density'!H100*(POWER(1+(INDEX(P_Growth!$M$2:$M$1611,MATCH(A2, P_Growth!$A$2:$A$1611,0))/100), Settings!$C$9-Settings!$C$8))*(Settings!$C$15/100)*(Settings!$C$16/100)*(Settings!$C$17/100)</f>
        <v/>
      </c>
      <c r="I100" s="16">
        <f>'P_Density'!I100*(POWER(1+(INDEX(P_Growth!$M$2:$M$1611,MATCH(A2, P_Growth!$A$2:$A$1611,0))/100), Settings!$C$9-Settings!$C$8))*(Settings!$C$15/100)*(Settings!$C$16/100)*(Settings!$C$17/100)</f>
        <v/>
      </c>
      <c r="J100" s="16">
        <f>'P_Density'!J100*(POWER(1+(INDEX(P_Growth!$M$2:$M$1611,MATCH(A2, P_Growth!$A$2:$A$1611,0))/100), Settings!$C$9-Settings!$C$8))*(Settings!$C$15/100)*(Settings!$C$16/100)*(Settings!$C$17/100)</f>
        <v/>
      </c>
      <c r="K100" s="16">
        <f>'P_Density'!K100*(POWER(1+(INDEX(P_Growth!$M$2:$M$1611,MATCH(A2, P_Growth!$A$2:$A$1611,0))/100), Settings!$C$9-Settings!$C$8))*(Settings!$C$15/100)*(Settings!$C$16/100)*(Settings!$C$17/100)</f>
        <v/>
      </c>
      <c r="L100" s="16">
        <f>'P_Density'!L100*(POWER(1+(INDEX(P_Growth!$M$2:$M$1611,MATCH(A2, P_Growth!$A$2:$A$1611,0))/100), Settings!$C$9-Settings!$C$8))*(Settings!$C$15/100)*(Settings!$C$16/100)*(Settings!$C$17/100)</f>
        <v/>
      </c>
    </row>
    <row r="101">
      <c r="A101" s="16">
        <f>'P_Density'!A101</f>
        <v/>
      </c>
      <c r="B101" s="16">
        <f>'P_Density'!B101</f>
        <v/>
      </c>
      <c r="C101" s="16">
        <f>'P_Density'!C101*(POWER(1+(INDEX(P_Growth!$M$2:$M$1611,MATCH(A2, P_Growth!$A$2:$A$1611,0))/100), Settings!$C$9-Settings!$C$8))*(Settings!$C$15/100)*(Settings!$C$16/100)*(Settings!$C$17/100)</f>
        <v/>
      </c>
      <c r="D101" s="16">
        <f>'P_Density'!D101*(POWER(1+(INDEX(P_Growth!$M$2:$M$1611,MATCH(A2, P_Growth!$A$2:$A$1611,0))/100), Settings!$C$9-Settings!$C$8))*(Settings!$C$15/100)*(Settings!$C$16/100)*(Settings!$C$17/100)</f>
        <v/>
      </c>
      <c r="E101" s="16">
        <f>'P_Density'!E101*(POWER(1+(INDEX(P_Growth!$M$2:$M$1611,MATCH(A2, P_Growth!$A$2:$A$1611,0))/100), Settings!$C$9-Settings!$C$8))*(Settings!$C$15/100)*(Settings!$C$16/100)*(Settings!$C$17/100)</f>
        <v/>
      </c>
      <c r="F101" s="16">
        <f>'P_Density'!F101*(POWER(1+(INDEX(P_Growth!$M$2:$M$1611,MATCH(A2, P_Growth!$A$2:$A$1611,0))/100), Settings!$C$9-Settings!$C$8))*(Settings!$C$15/100)*(Settings!$C$16/100)*(Settings!$C$17/100)</f>
        <v/>
      </c>
      <c r="G101" s="16">
        <f>'P_Density'!G101*(POWER(1+(INDEX(P_Growth!$M$2:$M$1611,MATCH(A2, P_Growth!$A$2:$A$1611,0))/100), Settings!$C$9-Settings!$C$8))*(Settings!$C$15/100)*(Settings!$C$16/100)*(Settings!$C$17/100)</f>
        <v/>
      </c>
      <c r="H101" s="16">
        <f>'P_Density'!H101*(POWER(1+(INDEX(P_Growth!$M$2:$M$1611,MATCH(A2, P_Growth!$A$2:$A$1611,0))/100), Settings!$C$9-Settings!$C$8))*(Settings!$C$15/100)*(Settings!$C$16/100)*(Settings!$C$17/100)</f>
        <v/>
      </c>
      <c r="I101" s="16">
        <f>'P_Density'!I101*(POWER(1+(INDEX(P_Growth!$M$2:$M$1611,MATCH(A2, P_Growth!$A$2:$A$1611,0))/100), Settings!$C$9-Settings!$C$8))*(Settings!$C$15/100)*(Settings!$C$16/100)*(Settings!$C$17/100)</f>
        <v/>
      </c>
      <c r="J101" s="16">
        <f>'P_Density'!J101*(POWER(1+(INDEX(P_Growth!$M$2:$M$1611,MATCH(A2, P_Growth!$A$2:$A$1611,0))/100), Settings!$C$9-Settings!$C$8))*(Settings!$C$15/100)*(Settings!$C$16/100)*(Settings!$C$17/100)</f>
        <v/>
      </c>
      <c r="K101" s="16">
        <f>'P_Density'!K101*(POWER(1+(INDEX(P_Growth!$M$2:$M$1611,MATCH(A2, P_Growth!$A$2:$A$1611,0))/100), Settings!$C$9-Settings!$C$8))*(Settings!$C$15/100)*(Settings!$C$16/100)*(Settings!$C$17/100)</f>
        <v/>
      </c>
      <c r="L101" s="16">
        <f>'P_Density'!L101*(POWER(1+(INDEX(P_Growth!$M$2:$M$1611,MATCH(A2, P_Growth!$A$2:$A$1611,0))/100), Settings!$C$9-Settings!$C$8))*(Settings!$C$15/100)*(Settings!$C$16/100)*(Settings!$C$17/100)</f>
        <v/>
      </c>
    </row>
    <row r="102">
      <c r="A102" s="16">
        <f>'P_Density'!A102</f>
        <v/>
      </c>
      <c r="B102" s="16">
        <f>'P_Density'!B102</f>
        <v/>
      </c>
      <c r="C102" s="16">
        <f>'P_Density'!C102*(POWER(1+(INDEX(P_Growth!$M$2:$M$1611,MATCH(A2, P_Growth!$A$2:$A$1611,0))/100), Settings!$C$9-Settings!$C$8))*(Settings!$C$15/100)*(Settings!$C$16/100)*(Settings!$C$17/100)</f>
        <v/>
      </c>
      <c r="D102" s="16">
        <f>'P_Density'!D102*(POWER(1+(INDEX(P_Growth!$M$2:$M$1611,MATCH(A2, P_Growth!$A$2:$A$1611,0))/100), Settings!$C$9-Settings!$C$8))*(Settings!$C$15/100)*(Settings!$C$16/100)*(Settings!$C$17/100)</f>
        <v/>
      </c>
      <c r="E102" s="16">
        <f>'P_Density'!E102*(POWER(1+(INDEX(P_Growth!$M$2:$M$1611,MATCH(A2, P_Growth!$A$2:$A$1611,0))/100), Settings!$C$9-Settings!$C$8))*(Settings!$C$15/100)*(Settings!$C$16/100)*(Settings!$C$17/100)</f>
        <v/>
      </c>
      <c r="F102" s="16">
        <f>'P_Density'!F102*(POWER(1+(INDEX(P_Growth!$M$2:$M$1611,MATCH(A2, P_Growth!$A$2:$A$1611,0))/100), Settings!$C$9-Settings!$C$8))*(Settings!$C$15/100)*(Settings!$C$16/100)*(Settings!$C$17/100)</f>
        <v/>
      </c>
      <c r="G102" s="16">
        <f>'P_Density'!G102*(POWER(1+(INDEX(P_Growth!$M$2:$M$1611,MATCH(A2, P_Growth!$A$2:$A$1611,0))/100), Settings!$C$9-Settings!$C$8))*(Settings!$C$15/100)*(Settings!$C$16/100)*(Settings!$C$17/100)</f>
        <v/>
      </c>
      <c r="H102" s="16">
        <f>'P_Density'!H102*(POWER(1+(INDEX(P_Growth!$M$2:$M$1611,MATCH(A2, P_Growth!$A$2:$A$1611,0))/100), Settings!$C$9-Settings!$C$8))*(Settings!$C$15/100)*(Settings!$C$16/100)*(Settings!$C$17/100)</f>
        <v/>
      </c>
      <c r="I102" s="16">
        <f>'P_Density'!I102*(POWER(1+(INDEX(P_Growth!$M$2:$M$1611,MATCH(A2, P_Growth!$A$2:$A$1611,0))/100), Settings!$C$9-Settings!$C$8))*(Settings!$C$15/100)*(Settings!$C$16/100)*(Settings!$C$17/100)</f>
        <v/>
      </c>
      <c r="J102" s="16">
        <f>'P_Density'!J102*(POWER(1+(INDEX(P_Growth!$M$2:$M$1611,MATCH(A2, P_Growth!$A$2:$A$1611,0))/100), Settings!$C$9-Settings!$C$8))*(Settings!$C$15/100)*(Settings!$C$16/100)*(Settings!$C$17/100)</f>
        <v/>
      </c>
      <c r="K102" s="16">
        <f>'P_Density'!K102*(POWER(1+(INDEX(P_Growth!$M$2:$M$1611,MATCH(A2, P_Growth!$A$2:$A$1611,0))/100), Settings!$C$9-Settings!$C$8))*(Settings!$C$15/100)*(Settings!$C$16/100)*(Settings!$C$17/100)</f>
        <v/>
      </c>
      <c r="L102" s="16">
        <f>'P_Density'!L102*(POWER(1+(INDEX(P_Growth!$M$2:$M$1611,MATCH(A2, P_Growth!$A$2:$A$1611,0))/100), Settings!$C$9-Settings!$C$8))*(Settings!$C$15/100)*(Settings!$C$16/100)*(Settings!$C$17/100)</f>
        <v/>
      </c>
    </row>
    <row r="103">
      <c r="A103" s="16">
        <f>'P_Density'!A103</f>
        <v/>
      </c>
      <c r="B103" s="16">
        <f>'P_Density'!B103</f>
        <v/>
      </c>
      <c r="C103" s="16">
        <f>'P_Density'!C103*(POWER(1+(INDEX(P_Growth!$M$2:$M$1611,MATCH(A2, P_Growth!$A$2:$A$1611,0))/100), Settings!$C$9-Settings!$C$8))*(Settings!$C$15/100)*(Settings!$C$16/100)*(Settings!$C$17/100)</f>
        <v/>
      </c>
      <c r="D103" s="16">
        <f>'P_Density'!D103*(POWER(1+(INDEX(P_Growth!$M$2:$M$1611,MATCH(A2, P_Growth!$A$2:$A$1611,0))/100), Settings!$C$9-Settings!$C$8))*(Settings!$C$15/100)*(Settings!$C$16/100)*(Settings!$C$17/100)</f>
        <v/>
      </c>
      <c r="E103" s="16">
        <f>'P_Density'!E103*(POWER(1+(INDEX(P_Growth!$M$2:$M$1611,MATCH(A2, P_Growth!$A$2:$A$1611,0))/100), Settings!$C$9-Settings!$C$8))*(Settings!$C$15/100)*(Settings!$C$16/100)*(Settings!$C$17/100)</f>
        <v/>
      </c>
      <c r="F103" s="16">
        <f>'P_Density'!F103*(POWER(1+(INDEX(P_Growth!$M$2:$M$1611,MATCH(A2, P_Growth!$A$2:$A$1611,0))/100), Settings!$C$9-Settings!$C$8))*(Settings!$C$15/100)*(Settings!$C$16/100)*(Settings!$C$17/100)</f>
        <v/>
      </c>
      <c r="G103" s="16">
        <f>'P_Density'!G103*(POWER(1+(INDEX(P_Growth!$M$2:$M$1611,MATCH(A2, P_Growth!$A$2:$A$1611,0))/100), Settings!$C$9-Settings!$C$8))*(Settings!$C$15/100)*(Settings!$C$16/100)*(Settings!$C$17/100)</f>
        <v/>
      </c>
      <c r="H103" s="16">
        <f>'P_Density'!H103*(POWER(1+(INDEX(P_Growth!$M$2:$M$1611,MATCH(A2, P_Growth!$A$2:$A$1611,0))/100), Settings!$C$9-Settings!$C$8))*(Settings!$C$15/100)*(Settings!$C$16/100)*(Settings!$C$17/100)</f>
        <v/>
      </c>
      <c r="I103" s="16">
        <f>'P_Density'!I103*(POWER(1+(INDEX(P_Growth!$M$2:$M$1611,MATCH(A2, P_Growth!$A$2:$A$1611,0))/100), Settings!$C$9-Settings!$C$8))*(Settings!$C$15/100)*(Settings!$C$16/100)*(Settings!$C$17/100)</f>
        <v/>
      </c>
      <c r="J103" s="16">
        <f>'P_Density'!J103*(POWER(1+(INDEX(P_Growth!$M$2:$M$1611,MATCH(A2, P_Growth!$A$2:$A$1611,0))/100), Settings!$C$9-Settings!$C$8))*(Settings!$C$15/100)*(Settings!$C$16/100)*(Settings!$C$17/100)</f>
        <v/>
      </c>
      <c r="K103" s="16">
        <f>'P_Density'!K103*(POWER(1+(INDEX(P_Growth!$M$2:$M$1611,MATCH(A2, P_Growth!$A$2:$A$1611,0))/100), Settings!$C$9-Settings!$C$8))*(Settings!$C$15/100)*(Settings!$C$16/100)*(Settings!$C$17/100)</f>
        <v/>
      </c>
      <c r="L103" s="16">
        <f>'P_Density'!L103*(POWER(1+(INDEX(P_Growth!$M$2:$M$1611,MATCH(A2, P_Growth!$A$2:$A$1611,0))/100), Settings!$C$9-Settings!$C$8))*(Settings!$C$15/100)*(Settings!$C$16/100)*(Settings!$C$17/100)</f>
        <v/>
      </c>
    </row>
    <row r="104">
      <c r="A104" s="16">
        <f>'P_Density'!A104</f>
        <v/>
      </c>
      <c r="B104" s="16">
        <f>'P_Density'!B104</f>
        <v/>
      </c>
      <c r="C104" s="16">
        <f>'P_Density'!C104*(POWER(1+(INDEX(P_Growth!$M$2:$M$1611,MATCH(A2, P_Growth!$A$2:$A$1611,0))/100), Settings!$C$9-Settings!$C$8))*(Settings!$C$15/100)*(Settings!$C$16/100)*(Settings!$C$17/100)</f>
        <v/>
      </c>
      <c r="D104" s="16">
        <f>'P_Density'!D104*(POWER(1+(INDEX(P_Growth!$M$2:$M$1611,MATCH(A2, P_Growth!$A$2:$A$1611,0))/100), Settings!$C$9-Settings!$C$8))*(Settings!$C$15/100)*(Settings!$C$16/100)*(Settings!$C$17/100)</f>
        <v/>
      </c>
      <c r="E104" s="16">
        <f>'P_Density'!E104*(POWER(1+(INDEX(P_Growth!$M$2:$M$1611,MATCH(A2, P_Growth!$A$2:$A$1611,0))/100), Settings!$C$9-Settings!$C$8))*(Settings!$C$15/100)*(Settings!$C$16/100)*(Settings!$C$17/100)</f>
        <v/>
      </c>
      <c r="F104" s="16">
        <f>'P_Density'!F104*(POWER(1+(INDEX(P_Growth!$M$2:$M$1611,MATCH(A2, P_Growth!$A$2:$A$1611,0))/100), Settings!$C$9-Settings!$C$8))*(Settings!$C$15/100)*(Settings!$C$16/100)*(Settings!$C$17/100)</f>
        <v/>
      </c>
      <c r="G104" s="16">
        <f>'P_Density'!G104*(POWER(1+(INDEX(P_Growth!$M$2:$M$1611,MATCH(A2, P_Growth!$A$2:$A$1611,0))/100), Settings!$C$9-Settings!$C$8))*(Settings!$C$15/100)*(Settings!$C$16/100)*(Settings!$C$17/100)</f>
        <v/>
      </c>
      <c r="H104" s="16">
        <f>'P_Density'!H104*(POWER(1+(INDEX(P_Growth!$M$2:$M$1611,MATCH(A2, P_Growth!$A$2:$A$1611,0))/100), Settings!$C$9-Settings!$C$8))*(Settings!$C$15/100)*(Settings!$C$16/100)*(Settings!$C$17/100)</f>
        <v/>
      </c>
      <c r="I104" s="16">
        <f>'P_Density'!I104*(POWER(1+(INDEX(P_Growth!$M$2:$M$1611,MATCH(A2, P_Growth!$A$2:$A$1611,0))/100), Settings!$C$9-Settings!$C$8))*(Settings!$C$15/100)*(Settings!$C$16/100)*(Settings!$C$17/100)</f>
        <v/>
      </c>
      <c r="J104" s="16">
        <f>'P_Density'!J104*(POWER(1+(INDEX(P_Growth!$M$2:$M$1611,MATCH(A2, P_Growth!$A$2:$A$1611,0))/100), Settings!$C$9-Settings!$C$8))*(Settings!$C$15/100)*(Settings!$C$16/100)*(Settings!$C$17/100)</f>
        <v/>
      </c>
      <c r="K104" s="16">
        <f>'P_Density'!K104*(POWER(1+(INDEX(P_Growth!$M$2:$M$1611,MATCH(A2, P_Growth!$A$2:$A$1611,0))/100), Settings!$C$9-Settings!$C$8))*(Settings!$C$15/100)*(Settings!$C$16/100)*(Settings!$C$17/100)</f>
        <v/>
      </c>
      <c r="L104" s="16">
        <f>'P_Density'!L104*(POWER(1+(INDEX(P_Growth!$M$2:$M$1611,MATCH(A2, P_Growth!$A$2:$A$1611,0))/100), Settings!$C$9-Settings!$C$8))*(Settings!$C$15/100)*(Settings!$C$16/100)*(Settings!$C$17/100)</f>
        <v/>
      </c>
    </row>
    <row r="105">
      <c r="A105" s="16">
        <f>'P_Density'!A105</f>
        <v/>
      </c>
      <c r="B105" s="16">
        <f>'P_Density'!B105</f>
        <v/>
      </c>
      <c r="C105" s="16">
        <f>'P_Density'!C105*(POWER(1+(INDEX(P_Growth!$M$2:$M$1611,MATCH(A2, P_Growth!$A$2:$A$1611,0))/100), Settings!$C$9-Settings!$C$8))*(Settings!$C$15/100)*(Settings!$C$16/100)*(Settings!$C$17/100)</f>
        <v/>
      </c>
      <c r="D105" s="16">
        <f>'P_Density'!D105*(POWER(1+(INDEX(P_Growth!$M$2:$M$1611,MATCH(A2, P_Growth!$A$2:$A$1611,0))/100), Settings!$C$9-Settings!$C$8))*(Settings!$C$15/100)*(Settings!$C$16/100)*(Settings!$C$17/100)</f>
        <v/>
      </c>
      <c r="E105" s="16">
        <f>'P_Density'!E105*(POWER(1+(INDEX(P_Growth!$M$2:$M$1611,MATCH(A2, P_Growth!$A$2:$A$1611,0))/100), Settings!$C$9-Settings!$C$8))*(Settings!$C$15/100)*(Settings!$C$16/100)*(Settings!$C$17/100)</f>
        <v/>
      </c>
      <c r="F105" s="16">
        <f>'P_Density'!F105*(POWER(1+(INDEX(P_Growth!$M$2:$M$1611,MATCH(A2, P_Growth!$A$2:$A$1611,0))/100), Settings!$C$9-Settings!$C$8))*(Settings!$C$15/100)*(Settings!$C$16/100)*(Settings!$C$17/100)</f>
        <v/>
      </c>
      <c r="G105" s="16">
        <f>'P_Density'!G105*(POWER(1+(INDEX(P_Growth!$M$2:$M$1611,MATCH(A2, P_Growth!$A$2:$A$1611,0))/100), Settings!$C$9-Settings!$C$8))*(Settings!$C$15/100)*(Settings!$C$16/100)*(Settings!$C$17/100)</f>
        <v/>
      </c>
      <c r="H105" s="16">
        <f>'P_Density'!H105*(POWER(1+(INDEX(P_Growth!$M$2:$M$1611,MATCH(A2, P_Growth!$A$2:$A$1611,0))/100), Settings!$C$9-Settings!$C$8))*(Settings!$C$15/100)*(Settings!$C$16/100)*(Settings!$C$17/100)</f>
        <v/>
      </c>
      <c r="I105" s="16">
        <f>'P_Density'!I105*(POWER(1+(INDEX(P_Growth!$M$2:$M$1611,MATCH(A2, P_Growth!$A$2:$A$1611,0))/100), Settings!$C$9-Settings!$C$8))*(Settings!$C$15/100)*(Settings!$C$16/100)*(Settings!$C$17/100)</f>
        <v/>
      </c>
      <c r="J105" s="16">
        <f>'P_Density'!J105*(POWER(1+(INDEX(P_Growth!$M$2:$M$1611,MATCH(A2, P_Growth!$A$2:$A$1611,0))/100), Settings!$C$9-Settings!$C$8))*(Settings!$C$15/100)*(Settings!$C$16/100)*(Settings!$C$17/100)</f>
        <v/>
      </c>
      <c r="K105" s="16">
        <f>'P_Density'!K105*(POWER(1+(INDEX(P_Growth!$M$2:$M$1611,MATCH(A2, P_Growth!$A$2:$A$1611,0))/100), Settings!$C$9-Settings!$C$8))*(Settings!$C$15/100)*(Settings!$C$16/100)*(Settings!$C$17/100)</f>
        <v/>
      </c>
      <c r="L105" s="16">
        <f>'P_Density'!L105*(POWER(1+(INDEX(P_Growth!$M$2:$M$1611,MATCH(A2, P_Growth!$A$2:$A$1611,0))/100), Settings!$C$9-Settings!$C$8))*(Settings!$C$15/100)*(Settings!$C$16/100)*(Settings!$C$17/100)</f>
        <v/>
      </c>
    </row>
    <row r="106">
      <c r="A106" s="16">
        <f>'P_Density'!A106</f>
        <v/>
      </c>
      <c r="B106" s="16">
        <f>'P_Density'!B106</f>
        <v/>
      </c>
      <c r="C106" s="16">
        <f>'P_Density'!C106*(POWER(1+(INDEX(P_Growth!$M$2:$M$1611,MATCH(A2, P_Growth!$A$2:$A$1611,0))/100), Settings!$C$9-Settings!$C$8))*(Settings!$C$15/100)*(Settings!$C$16/100)*(Settings!$C$17/100)</f>
        <v/>
      </c>
      <c r="D106" s="16">
        <f>'P_Density'!D106*(POWER(1+(INDEX(P_Growth!$M$2:$M$1611,MATCH(A2, P_Growth!$A$2:$A$1611,0))/100), Settings!$C$9-Settings!$C$8))*(Settings!$C$15/100)*(Settings!$C$16/100)*(Settings!$C$17/100)</f>
        <v/>
      </c>
      <c r="E106" s="16">
        <f>'P_Density'!E106*(POWER(1+(INDEX(P_Growth!$M$2:$M$1611,MATCH(A2, P_Growth!$A$2:$A$1611,0))/100), Settings!$C$9-Settings!$C$8))*(Settings!$C$15/100)*(Settings!$C$16/100)*(Settings!$C$17/100)</f>
        <v/>
      </c>
      <c r="F106" s="16">
        <f>'P_Density'!F106*(POWER(1+(INDEX(P_Growth!$M$2:$M$1611,MATCH(A2, P_Growth!$A$2:$A$1611,0))/100), Settings!$C$9-Settings!$C$8))*(Settings!$C$15/100)*(Settings!$C$16/100)*(Settings!$C$17/100)</f>
        <v/>
      </c>
      <c r="G106" s="16">
        <f>'P_Density'!G106*(POWER(1+(INDEX(P_Growth!$M$2:$M$1611,MATCH(A2, P_Growth!$A$2:$A$1611,0))/100), Settings!$C$9-Settings!$C$8))*(Settings!$C$15/100)*(Settings!$C$16/100)*(Settings!$C$17/100)</f>
        <v/>
      </c>
      <c r="H106" s="16">
        <f>'P_Density'!H106*(POWER(1+(INDEX(P_Growth!$M$2:$M$1611,MATCH(A2, P_Growth!$A$2:$A$1611,0))/100), Settings!$C$9-Settings!$C$8))*(Settings!$C$15/100)*(Settings!$C$16/100)*(Settings!$C$17/100)</f>
        <v/>
      </c>
      <c r="I106" s="16">
        <f>'P_Density'!I106*(POWER(1+(INDEX(P_Growth!$M$2:$M$1611,MATCH(A2, P_Growth!$A$2:$A$1611,0))/100), Settings!$C$9-Settings!$C$8))*(Settings!$C$15/100)*(Settings!$C$16/100)*(Settings!$C$17/100)</f>
        <v/>
      </c>
      <c r="J106" s="16">
        <f>'P_Density'!J106*(POWER(1+(INDEX(P_Growth!$M$2:$M$1611,MATCH(A2, P_Growth!$A$2:$A$1611,0))/100), Settings!$C$9-Settings!$C$8))*(Settings!$C$15/100)*(Settings!$C$16/100)*(Settings!$C$17/100)</f>
        <v/>
      </c>
      <c r="K106" s="16">
        <f>'P_Density'!K106*(POWER(1+(INDEX(P_Growth!$M$2:$M$1611,MATCH(A2, P_Growth!$A$2:$A$1611,0))/100), Settings!$C$9-Settings!$C$8))*(Settings!$C$15/100)*(Settings!$C$16/100)*(Settings!$C$17/100)</f>
        <v/>
      </c>
      <c r="L106" s="16">
        <f>'P_Density'!L106*(POWER(1+(INDEX(P_Growth!$M$2:$M$1611,MATCH(A2, P_Growth!$A$2:$A$1611,0))/100), Settings!$C$9-Settings!$C$8))*(Settings!$C$15/100)*(Settings!$C$16/100)*(Settings!$C$17/100)</f>
        <v/>
      </c>
    </row>
    <row r="107">
      <c r="A107" s="16">
        <f>'P_Density'!A107</f>
        <v/>
      </c>
      <c r="B107" s="16">
        <f>'P_Density'!B107</f>
        <v/>
      </c>
      <c r="C107" s="16">
        <f>'P_Density'!C107*(POWER(1+(INDEX(P_Growth!$M$2:$M$1611,MATCH(A2, P_Growth!$A$2:$A$1611,0))/100), Settings!$C$9-Settings!$C$8))*(Settings!$C$15/100)*(Settings!$C$16/100)*(Settings!$C$17/100)</f>
        <v/>
      </c>
      <c r="D107" s="16">
        <f>'P_Density'!D107*(POWER(1+(INDEX(P_Growth!$M$2:$M$1611,MATCH(A2, P_Growth!$A$2:$A$1611,0))/100), Settings!$C$9-Settings!$C$8))*(Settings!$C$15/100)*(Settings!$C$16/100)*(Settings!$C$17/100)</f>
        <v/>
      </c>
      <c r="E107" s="16">
        <f>'P_Density'!E107*(POWER(1+(INDEX(P_Growth!$M$2:$M$1611,MATCH(A2, P_Growth!$A$2:$A$1611,0))/100), Settings!$C$9-Settings!$C$8))*(Settings!$C$15/100)*(Settings!$C$16/100)*(Settings!$C$17/100)</f>
        <v/>
      </c>
      <c r="F107" s="16">
        <f>'P_Density'!F107*(POWER(1+(INDEX(P_Growth!$M$2:$M$1611,MATCH(A2, P_Growth!$A$2:$A$1611,0))/100), Settings!$C$9-Settings!$C$8))*(Settings!$C$15/100)*(Settings!$C$16/100)*(Settings!$C$17/100)</f>
        <v/>
      </c>
      <c r="G107" s="16">
        <f>'P_Density'!G107*(POWER(1+(INDEX(P_Growth!$M$2:$M$1611,MATCH(A2, P_Growth!$A$2:$A$1611,0))/100), Settings!$C$9-Settings!$C$8))*(Settings!$C$15/100)*(Settings!$C$16/100)*(Settings!$C$17/100)</f>
        <v/>
      </c>
      <c r="H107" s="16">
        <f>'P_Density'!H107*(POWER(1+(INDEX(P_Growth!$M$2:$M$1611,MATCH(A2, P_Growth!$A$2:$A$1611,0))/100), Settings!$C$9-Settings!$C$8))*(Settings!$C$15/100)*(Settings!$C$16/100)*(Settings!$C$17/100)</f>
        <v/>
      </c>
      <c r="I107" s="16">
        <f>'P_Density'!I107*(POWER(1+(INDEX(P_Growth!$M$2:$M$1611,MATCH(A2, P_Growth!$A$2:$A$1611,0))/100), Settings!$C$9-Settings!$C$8))*(Settings!$C$15/100)*(Settings!$C$16/100)*(Settings!$C$17/100)</f>
        <v/>
      </c>
      <c r="J107" s="16">
        <f>'P_Density'!J107*(POWER(1+(INDEX(P_Growth!$M$2:$M$1611,MATCH(A2, P_Growth!$A$2:$A$1611,0))/100), Settings!$C$9-Settings!$C$8))*(Settings!$C$15/100)*(Settings!$C$16/100)*(Settings!$C$17/100)</f>
        <v/>
      </c>
      <c r="K107" s="16">
        <f>'P_Density'!K107*(POWER(1+(INDEX(P_Growth!$M$2:$M$1611,MATCH(A2, P_Growth!$A$2:$A$1611,0))/100), Settings!$C$9-Settings!$C$8))*(Settings!$C$15/100)*(Settings!$C$16/100)*(Settings!$C$17/100)</f>
        <v/>
      </c>
      <c r="L107" s="16">
        <f>'P_Density'!L107*(POWER(1+(INDEX(P_Growth!$M$2:$M$1611,MATCH(A2, P_Growth!$A$2:$A$1611,0))/100), Settings!$C$9-Settings!$C$8))*(Settings!$C$15/100)*(Settings!$C$16/100)*(Settings!$C$17/100)</f>
        <v/>
      </c>
    </row>
    <row r="108">
      <c r="A108" s="16">
        <f>'P_Density'!A108</f>
        <v/>
      </c>
      <c r="B108" s="16">
        <f>'P_Density'!B108</f>
        <v/>
      </c>
      <c r="C108" s="16">
        <f>'P_Density'!C108*(POWER(1+(INDEX(P_Growth!$M$2:$M$1611,MATCH(A2, P_Growth!$A$2:$A$1611,0))/100), Settings!$C$9-Settings!$C$8))*(Settings!$C$15/100)*(Settings!$C$16/100)*(Settings!$C$17/100)</f>
        <v/>
      </c>
      <c r="D108" s="16">
        <f>'P_Density'!D108*(POWER(1+(INDEX(P_Growth!$M$2:$M$1611,MATCH(A2, P_Growth!$A$2:$A$1611,0))/100), Settings!$C$9-Settings!$C$8))*(Settings!$C$15/100)*(Settings!$C$16/100)*(Settings!$C$17/100)</f>
        <v/>
      </c>
      <c r="E108" s="16">
        <f>'P_Density'!E108*(POWER(1+(INDEX(P_Growth!$M$2:$M$1611,MATCH(A2, P_Growth!$A$2:$A$1611,0))/100), Settings!$C$9-Settings!$C$8))*(Settings!$C$15/100)*(Settings!$C$16/100)*(Settings!$C$17/100)</f>
        <v/>
      </c>
      <c r="F108" s="16">
        <f>'P_Density'!F108*(POWER(1+(INDEX(P_Growth!$M$2:$M$1611,MATCH(A2, P_Growth!$A$2:$A$1611,0))/100), Settings!$C$9-Settings!$C$8))*(Settings!$C$15/100)*(Settings!$C$16/100)*(Settings!$C$17/100)</f>
        <v/>
      </c>
      <c r="G108" s="16">
        <f>'P_Density'!G108*(POWER(1+(INDEX(P_Growth!$M$2:$M$1611,MATCH(A2, P_Growth!$A$2:$A$1611,0))/100), Settings!$C$9-Settings!$C$8))*(Settings!$C$15/100)*(Settings!$C$16/100)*(Settings!$C$17/100)</f>
        <v/>
      </c>
      <c r="H108" s="16">
        <f>'P_Density'!H108*(POWER(1+(INDEX(P_Growth!$M$2:$M$1611,MATCH(A2, P_Growth!$A$2:$A$1611,0))/100), Settings!$C$9-Settings!$C$8))*(Settings!$C$15/100)*(Settings!$C$16/100)*(Settings!$C$17/100)</f>
        <v/>
      </c>
      <c r="I108" s="16">
        <f>'P_Density'!I108*(POWER(1+(INDEX(P_Growth!$M$2:$M$1611,MATCH(A2, P_Growth!$A$2:$A$1611,0))/100), Settings!$C$9-Settings!$C$8))*(Settings!$C$15/100)*(Settings!$C$16/100)*(Settings!$C$17/100)</f>
        <v/>
      </c>
      <c r="J108" s="16">
        <f>'P_Density'!J108*(POWER(1+(INDEX(P_Growth!$M$2:$M$1611,MATCH(A2, P_Growth!$A$2:$A$1611,0))/100), Settings!$C$9-Settings!$C$8))*(Settings!$C$15/100)*(Settings!$C$16/100)*(Settings!$C$17/100)</f>
        <v/>
      </c>
      <c r="K108" s="16">
        <f>'P_Density'!K108*(POWER(1+(INDEX(P_Growth!$M$2:$M$1611,MATCH(A2, P_Growth!$A$2:$A$1611,0))/100), Settings!$C$9-Settings!$C$8))*(Settings!$C$15/100)*(Settings!$C$16/100)*(Settings!$C$17/100)</f>
        <v/>
      </c>
      <c r="L108" s="16">
        <f>'P_Density'!L108*(POWER(1+(INDEX(P_Growth!$M$2:$M$1611,MATCH(A2, P_Growth!$A$2:$A$1611,0))/100), Settings!$C$9-Settings!$C$8))*(Settings!$C$15/100)*(Settings!$C$16/100)*(Settings!$C$17/100)</f>
        <v/>
      </c>
    </row>
    <row r="109">
      <c r="A109" s="16">
        <f>'P_Density'!A109</f>
        <v/>
      </c>
      <c r="B109" s="16">
        <f>'P_Density'!B109</f>
        <v/>
      </c>
      <c r="C109" s="16">
        <f>'P_Density'!C109*(POWER(1+(INDEX(P_Growth!$M$2:$M$1611,MATCH(A2, P_Growth!$A$2:$A$1611,0))/100), Settings!$C$9-Settings!$C$8))*(Settings!$C$15/100)*(Settings!$C$16/100)*(Settings!$C$17/100)</f>
        <v/>
      </c>
      <c r="D109" s="16">
        <f>'P_Density'!D109*(POWER(1+(INDEX(P_Growth!$M$2:$M$1611,MATCH(A2, P_Growth!$A$2:$A$1611,0))/100), Settings!$C$9-Settings!$C$8))*(Settings!$C$15/100)*(Settings!$C$16/100)*(Settings!$C$17/100)</f>
        <v/>
      </c>
      <c r="E109" s="16">
        <f>'P_Density'!E109*(POWER(1+(INDEX(P_Growth!$M$2:$M$1611,MATCH(A2, P_Growth!$A$2:$A$1611,0))/100), Settings!$C$9-Settings!$C$8))*(Settings!$C$15/100)*(Settings!$C$16/100)*(Settings!$C$17/100)</f>
        <v/>
      </c>
      <c r="F109" s="16">
        <f>'P_Density'!F109*(POWER(1+(INDEX(P_Growth!$M$2:$M$1611,MATCH(A2, P_Growth!$A$2:$A$1611,0))/100), Settings!$C$9-Settings!$C$8))*(Settings!$C$15/100)*(Settings!$C$16/100)*(Settings!$C$17/100)</f>
        <v/>
      </c>
      <c r="G109" s="16">
        <f>'P_Density'!G109*(POWER(1+(INDEX(P_Growth!$M$2:$M$1611,MATCH(A2, P_Growth!$A$2:$A$1611,0))/100), Settings!$C$9-Settings!$C$8))*(Settings!$C$15/100)*(Settings!$C$16/100)*(Settings!$C$17/100)</f>
        <v/>
      </c>
      <c r="H109" s="16">
        <f>'P_Density'!H109*(POWER(1+(INDEX(P_Growth!$M$2:$M$1611,MATCH(A2, P_Growth!$A$2:$A$1611,0))/100), Settings!$C$9-Settings!$C$8))*(Settings!$C$15/100)*(Settings!$C$16/100)*(Settings!$C$17/100)</f>
        <v/>
      </c>
      <c r="I109" s="16">
        <f>'P_Density'!I109*(POWER(1+(INDEX(P_Growth!$M$2:$M$1611,MATCH(A2, P_Growth!$A$2:$A$1611,0))/100), Settings!$C$9-Settings!$C$8))*(Settings!$C$15/100)*(Settings!$C$16/100)*(Settings!$C$17/100)</f>
        <v/>
      </c>
      <c r="J109" s="16">
        <f>'P_Density'!J109*(POWER(1+(INDEX(P_Growth!$M$2:$M$1611,MATCH(A2, P_Growth!$A$2:$A$1611,0))/100), Settings!$C$9-Settings!$C$8))*(Settings!$C$15/100)*(Settings!$C$16/100)*(Settings!$C$17/100)</f>
        <v/>
      </c>
      <c r="K109" s="16">
        <f>'P_Density'!K109*(POWER(1+(INDEX(P_Growth!$M$2:$M$1611,MATCH(A2, P_Growth!$A$2:$A$1611,0))/100), Settings!$C$9-Settings!$C$8))*(Settings!$C$15/100)*(Settings!$C$16/100)*(Settings!$C$17/100)</f>
        <v/>
      </c>
      <c r="L109" s="16">
        <f>'P_Density'!L109*(POWER(1+(INDEX(P_Growth!$M$2:$M$1611,MATCH(A2, P_Growth!$A$2:$A$1611,0))/100), Settings!$C$9-Settings!$C$8))*(Settings!$C$15/100)*(Settings!$C$16/100)*(Settings!$C$17/100)</f>
        <v/>
      </c>
    </row>
    <row r="110">
      <c r="A110" s="16">
        <f>'P_Density'!A110</f>
        <v/>
      </c>
      <c r="B110" s="16">
        <f>'P_Density'!B110</f>
        <v/>
      </c>
      <c r="C110" s="16">
        <f>'P_Density'!C110*(POWER(1+(INDEX(P_Growth!$M$2:$M$1611,MATCH(A2, P_Growth!$A$2:$A$1611,0))/100), Settings!$C$9-Settings!$C$8))*(Settings!$C$15/100)*(Settings!$C$16/100)*(Settings!$C$17/100)</f>
        <v/>
      </c>
      <c r="D110" s="16">
        <f>'P_Density'!D110*(POWER(1+(INDEX(P_Growth!$M$2:$M$1611,MATCH(A2, P_Growth!$A$2:$A$1611,0))/100), Settings!$C$9-Settings!$C$8))*(Settings!$C$15/100)*(Settings!$C$16/100)*(Settings!$C$17/100)</f>
        <v/>
      </c>
      <c r="E110" s="16">
        <f>'P_Density'!E110*(POWER(1+(INDEX(P_Growth!$M$2:$M$1611,MATCH(A2, P_Growth!$A$2:$A$1611,0))/100), Settings!$C$9-Settings!$C$8))*(Settings!$C$15/100)*(Settings!$C$16/100)*(Settings!$C$17/100)</f>
        <v/>
      </c>
      <c r="F110" s="16">
        <f>'P_Density'!F110*(POWER(1+(INDEX(P_Growth!$M$2:$M$1611,MATCH(A2, P_Growth!$A$2:$A$1611,0))/100), Settings!$C$9-Settings!$C$8))*(Settings!$C$15/100)*(Settings!$C$16/100)*(Settings!$C$17/100)</f>
        <v/>
      </c>
      <c r="G110" s="16">
        <f>'P_Density'!G110*(POWER(1+(INDEX(P_Growth!$M$2:$M$1611,MATCH(A2, P_Growth!$A$2:$A$1611,0))/100), Settings!$C$9-Settings!$C$8))*(Settings!$C$15/100)*(Settings!$C$16/100)*(Settings!$C$17/100)</f>
        <v/>
      </c>
      <c r="H110" s="16">
        <f>'P_Density'!H110*(POWER(1+(INDEX(P_Growth!$M$2:$M$1611,MATCH(A2, P_Growth!$A$2:$A$1611,0))/100), Settings!$C$9-Settings!$C$8))*(Settings!$C$15/100)*(Settings!$C$16/100)*(Settings!$C$17/100)</f>
        <v/>
      </c>
      <c r="I110" s="16">
        <f>'P_Density'!I110*(POWER(1+(INDEX(P_Growth!$M$2:$M$1611,MATCH(A2, P_Growth!$A$2:$A$1611,0))/100), Settings!$C$9-Settings!$C$8))*(Settings!$C$15/100)*(Settings!$C$16/100)*(Settings!$C$17/100)</f>
        <v/>
      </c>
      <c r="J110" s="16">
        <f>'P_Density'!J110*(POWER(1+(INDEX(P_Growth!$M$2:$M$1611,MATCH(A2, P_Growth!$A$2:$A$1611,0))/100), Settings!$C$9-Settings!$C$8))*(Settings!$C$15/100)*(Settings!$C$16/100)*(Settings!$C$17/100)</f>
        <v/>
      </c>
      <c r="K110" s="16">
        <f>'P_Density'!K110*(POWER(1+(INDEX(P_Growth!$M$2:$M$1611,MATCH(A2, P_Growth!$A$2:$A$1611,0))/100), Settings!$C$9-Settings!$C$8))*(Settings!$C$15/100)*(Settings!$C$16/100)*(Settings!$C$17/100)</f>
        <v/>
      </c>
      <c r="L110" s="16">
        <f>'P_Density'!L110*(POWER(1+(INDEX(P_Growth!$M$2:$M$1611,MATCH(A2, P_Growth!$A$2:$A$1611,0))/100), Settings!$C$9-Settings!$C$8))*(Settings!$C$15/100)*(Settings!$C$16/100)*(Settings!$C$17/100)</f>
        <v/>
      </c>
    </row>
    <row r="111">
      <c r="A111" s="16">
        <f>'P_Density'!A111</f>
        <v/>
      </c>
      <c r="B111" s="16">
        <f>'P_Density'!B111</f>
        <v/>
      </c>
      <c r="C111" s="16">
        <f>'P_Density'!C111*(POWER(1+(INDEX(P_Growth!$M$2:$M$1611,MATCH(A2, P_Growth!$A$2:$A$1611,0))/100), Settings!$C$9-Settings!$C$8))*(Settings!$C$15/100)*(Settings!$C$16/100)*(Settings!$C$17/100)</f>
        <v/>
      </c>
      <c r="D111" s="16">
        <f>'P_Density'!D111*(POWER(1+(INDEX(P_Growth!$M$2:$M$1611,MATCH(A2, P_Growth!$A$2:$A$1611,0))/100), Settings!$C$9-Settings!$C$8))*(Settings!$C$15/100)*(Settings!$C$16/100)*(Settings!$C$17/100)</f>
        <v/>
      </c>
      <c r="E111" s="16">
        <f>'P_Density'!E111*(POWER(1+(INDEX(P_Growth!$M$2:$M$1611,MATCH(A2, P_Growth!$A$2:$A$1611,0))/100), Settings!$C$9-Settings!$C$8))*(Settings!$C$15/100)*(Settings!$C$16/100)*(Settings!$C$17/100)</f>
        <v/>
      </c>
      <c r="F111" s="16">
        <f>'P_Density'!F111*(POWER(1+(INDEX(P_Growth!$M$2:$M$1611,MATCH(A2, P_Growth!$A$2:$A$1611,0))/100), Settings!$C$9-Settings!$C$8))*(Settings!$C$15/100)*(Settings!$C$16/100)*(Settings!$C$17/100)</f>
        <v/>
      </c>
      <c r="G111" s="16">
        <f>'P_Density'!G111*(POWER(1+(INDEX(P_Growth!$M$2:$M$1611,MATCH(A2, P_Growth!$A$2:$A$1611,0))/100), Settings!$C$9-Settings!$C$8))*(Settings!$C$15/100)*(Settings!$C$16/100)*(Settings!$C$17/100)</f>
        <v/>
      </c>
      <c r="H111" s="16">
        <f>'P_Density'!H111*(POWER(1+(INDEX(P_Growth!$M$2:$M$1611,MATCH(A2, P_Growth!$A$2:$A$1611,0))/100), Settings!$C$9-Settings!$C$8))*(Settings!$C$15/100)*(Settings!$C$16/100)*(Settings!$C$17/100)</f>
        <v/>
      </c>
      <c r="I111" s="16">
        <f>'P_Density'!I111*(POWER(1+(INDEX(P_Growth!$M$2:$M$1611,MATCH(A2, P_Growth!$A$2:$A$1611,0))/100), Settings!$C$9-Settings!$C$8))*(Settings!$C$15/100)*(Settings!$C$16/100)*(Settings!$C$17/100)</f>
        <v/>
      </c>
      <c r="J111" s="16">
        <f>'P_Density'!J111*(POWER(1+(INDEX(P_Growth!$M$2:$M$1611,MATCH(A2, P_Growth!$A$2:$A$1611,0))/100), Settings!$C$9-Settings!$C$8))*(Settings!$C$15/100)*(Settings!$C$16/100)*(Settings!$C$17/100)</f>
        <v/>
      </c>
      <c r="K111" s="16">
        <f>'P_Density'!K111*(POWER(1+(INDEX(P_Growth!$M$2:$M$1611,MATCH(A2, P_Growth!$A$2:$A$1611,0))/100), Settings!$C$9-Settings!$C$8))*(Settings!$C$15/100)*(Settings!$C$16/100)*(Settings!$C$17/100)</f>
        <v/>
      </c>
      <c r="L111" s="16">
        <f>'P_Density'!L111*(POWER(1+(INDEX(P_Growth!$M$2:$M$1611,MATCH(A2, P_Growth!$A$2:$A$1611,0))/100), Settings!$C$9-Settings!$C$8))*(Settings!$C$15/100)*(Settings!$C$16/100)*(Settings!$C$17/100)</f>
        <v/>
      </c>
    </row>
    <row r="112">
      <c r="A112" s="16">
        <f>'P_Density'!A112</f>
        <v/>
      </c>
      <c r="B112" s="16">
        <f>'P_Density'!B112</f>
        <v/>
      </c>
      <c r="C112" s="16">
        <f>'P_Density'!C112*(POWER(1+(INDEX(P_Growth!$M$2:$M$1611,MATCH(A2, P_Growth!$A$2:$A$1611,0))/100), Settings!$C$9-Settings!$C$8))*(Settings!$C$15/100)*(Settings!$C$16/100)*(Settings!$C$17/100)</f>
        <v/>
      </c>
      <c r="D112" s="16">
        <f>'P_Density'!D112*(POWER(1+(INDEX(P_Growth!$M$2:$M$1611,MATCH(A2, P_Growth!$A$2:$A$1611,0))/100), Settings!$C$9-Settings!$C$8))*(Settings!$C$15/100)*(Settings!$C$16/100)*(Settings!$C$17/100)</f>
        <v/>
      </c>
      <c r="E112" s="16">
        <f>'P_Density'!E112*(POWER(1+(INDEX(P_Growth!$M$2:$M$1611,MATCH(A2, P_Growth!$A$2:$A$1611,0))/100), Settings!$C$9-Settings!$C$8))*(Settings!$C$15/100)*(Settings!$C$16/100)*(Settings!$C$17/100)</f>
        <v/>
      </c>
      <c r="F112" s="16">
        <f>'P_Density'!F112*(POWER(1+(INDEX(P_Growth!$M$2:$M$1611,MATCH(A2, P_Growth!$A$2:$A$1611,0))/100), Settings!$C$9-Settings!$C$8))*(Settings!$C$15/100)*(Settings!$C$16/100)*(Settings!$C$17/100)</f>
        <v/>
      </c>
      <c r="G112" s="16">
        <f>'P_Density'!G112*(POWER(1+(INDEX(P_Growth!$M$2:$M$1611,MATCH(A2, P_Growth!$A$2:$A$1611,0))/100), Settings!$C$9-Settings!$C$8))*(Settings!$C$15/100)*(Settings!$C$16/100)*(Settings!$C$17/100)</f>
        <v/>
      </c>
      <c r="H112" s="16">
        <f>'P_Density'!H112*(POWER(1+(INDEX(P_Growth!$M$2:$M$1611,MATCH(A2, P_Growth!$A$2:$A$1611,0))/100), Settings!$C$9-Settings!$C$8))*(Settings!$C$15/100)*(Settings!$C$16/100)*(Settings!$C$17/100)</f>
        <v/>
      </c>
      <c r="I112" s="16">
        <f>'P_Density'!I112*(POWER(1+(INDEX(P_Growth!$M$2:$M$1611,MATCH(A2, P_Growth!$A$2:$A$1611,0))/100), Settings!$C$9-Settings!$C$8))*(Settings!$C$15/100)*(Settings!$C$16/100)*(Settings!$C$17/100)</f>
        <v/>
      </c>
      <c r="J112" s="16">
        <f>'P_Density'!J112*(POWER(1+(INDEX(P_Growth!$M$2:$M$1611,MATCH(A2, P_Growth!$A$2:$A$1611,0))/100), Settings!$C$9-Settings!$C$8))*(Settings!$C$15/100)*(Settings!$C$16/100)*(Settings!$C$17/100)</f>
        <v/>
      </c>
      <c r="K112" s="16">
        <f>'P_Density'!K112*(POWER(1+(INDEX(P_Growth!$M$2:$M$1611,MATCH(A2, P_Growth!$A$2:$A$1611,0))/100), Settings!$C$9-Settings!$C$8))*(Settings!$C$15/100)*(Settings!$C$16/100)*(Settings!$C$17/100)</f>
        <v/>
      </c>
      <c r="L112" s="16">
        <f>'P_Density'!L112*(POWER(1+(INDEX(P_Growth!$M$2:$M$1611,MATCH(A2, P_Growth!$A$2:$A$1611,0))/100), Settings!$C$9-Settings!$C$8))*(Settings!$C$15/100)*(Settings!$C$16/100)*(Settings!$C$17/100)</f>
        <v/>
      </c>
    </row>
    <row r="113">
      <c r="A113" s="16">
        <f>'P_Density'!A113</f>
        <v/>
      </c>
      <c r="B113" s="16">
        <f>'P_Density'!B113</f>
        <v/>
      </c>
      <c r="C113" s="16">
        <f>'P_Density'!C113*(POWER(1+(INDEX(P_Growth!$M$2:$M$1611,MATCH(A2, P_Growth!$A$2:$A$1611,0))/100), Settings!$C$9-Settings!$C$8))*(Settings!$C$15/100)*(Settings!$C$16/100)*(Settings!$C$17/100)</f>
        <v/>
      </c>
      <c r="D113" s="16">
        <f>'P_Density'!D113*(POWER(1+(INDEX(P_Growth!$M$2:$M$1611,MATCH(A2, P_Growth!$A$2:$A$1611,0))/100), Settings!$C$9-Settings!$C$8))*(Settings!$C$15/100)*(Settings!$C$16/100)*(Settings!$C$17/100)</f>
        <v/>
      </c>
      <c r="E113" s="16">
        <f>'P_Density'!E113*(POWER(1+(INDEX(P_Growth!$M$2:$M$1611,MATCH(A2, P_Growth!$A$2:$A$1611,0))/100), Settings!$C$9-Settings!$C$8))*(Settings!$C$15/100)*(Settings!$C$16/100)*(Settings!$C$17/100)</f>
        <v/>
      </c>
      <c r="F113" s="16">
        <f>'P_Density'!F113*(POWER(1+(INDEX(P_Growth!$M$2:$M$1611,MATCH(A2, P_Growth!$A$2:$A$1611,0))/100), Settings!$C$9-Settings!$C$8))*(Settings!$C$15/100)*(Settings!$C$16/100)*(Settings!$C$17/100)</f>
        <v/>
      </c>
      <c r="G113" s="16">
        <f>'P_Density'!G113*(POWER(1+(INDEX(P_Growth!$M$2:$M$1611,MATCH(A2, P_Growth!$A$2:$A$1611,0))/100), Settings!$C$9-Settings!$C$8))*(Settings!$C$15/100)*(Settings!$C$16/100)*(Settings!$C$17/100)</f>
        <v/>
      </c>
      <c r="H113" s="16">
        <f>'P_Density'!H113*(POWER(1+(INDEX(P_Growth!$M$2:$M$1611,MATCH(A2, P_Growth!$A$2:$A$1611,0))/100), Settings!$C$9-Settings!$C$8))*(Settings!$C$15/100)*(Settings!$C$16/100)*(Settings!$C$17/100)</f>
        <v/>
      </c>
      <c r="I113" s="16">
        <f>'P_Density'!I113*(POWER(1+(INDEX(P_Growth!$M$2:$M$1611,MATCH(A2, P_Growth!$A$2:$A$1611,0))/100), Settings!$C$9-Settings!$C$8))*(Settings!$C$15/100)*(Settings!$C$16/100)*(Settings!$C$17/100)</f>
        <v/>
      </c>
      <c r="J113" s="16">
        <f>'P_Density'!J113*(POWER(1+(INDEX(P_Growth!$M$2:$M$1611,MATCH(A2, P_Growth!$A$2:$A$1611,0))/100), Settings!$C$9-Settings!$C$8))*(Settings!$C$15/100)*(Settings!$C$16/100)*(Settings!$C$17/100)</f>
        <v/>
      </c>
      <c r="K113" s="16">
        <f>'P_Density'!K113*(POWER(1+(INDEX(P_Growth!$M$2:$M$1611,MATCH(A2, P_Growth!$A$2:$A$1611,0))/100), Settings!$C$9-Settings!$C$8))*(Settings!$C$15/100)*(Settings!$C$16/100)*(Settings!$C$17/100)</f>
        <v/>
      </c>
      <c r="L113" s="16">
        <f>'P_Density'!L113*(POWER(1+(INDEX(P_Growth!$M$2:$M$1611,MATCH(A2, P_Growth!$A$2:$A$1611,0))/100), Settings!$C$9-Settings!$C$8))*(Settings!$C$15/100)*(Settings!$C$16/100)*(Settings!$C$17/100)</f>
        <v/>
      </c>
    </row>
    <row r="114">
      <c r="A114" s="16">
        <f>'P_Density'!A114</f>
        <v/>
      </c>
      <c r="B114" s="16">
        <f>'P_Density'!B114</f>
        <v/>
      </c>
      <c r="C114" s="16">
        <f>'P_Density'!C114*(POWER(1+(INDEX(P_Growth!$M$2:$M$1611,MATCH(A2, P_Growth!$A$2:$A$1611,0))/100), Settings!$C$9-Settings!$C$8))*(Settings!$C$15/100)*(Settings!$C$16/100)*(Settings!$C$17/100)</f>
        <v/>
      </c>
      <c r="D114" s="16">
        <f>'P_Density'!D114*(POWER(1+(INDEX(P_Growth!$M$2:$M$1611,MATCH(A2, P_Growth!$A$2:$A$1611,0))/100), Settings!$C$9-Settings!$C$8))*(Settings!$C$15/100)*(Settings!$C$16/100)*(Settings!$C$17/100)</f>
        <v/>
      </c>
      <c r="E114" s="16">
        <f>'P_Density'!E114*(POWER(1+(INDEX(P_Growth!$M$2:$M$1611,MATCH(A2, P_Growth!$A$2:$A$1611,0))/100), Settings!$C$9-Settings!$C$8))*(Settings!$C$15/100)*(Settings!$C$16/100)*(Settings!$C$17/100)</f>
        <v/>
      </c>
      <c r="F114" s="16">
        <f>'P_Density'!F114*(POWER(1+(INDEX(P_Growth!$M$2:$M$1611,MATCH(A2, P_Growth!$A$2:$A$1611,0))/100), Settings!$C$9-Settings!$C$8))*(Settings!$C$15/100)*(Settings!$C$16/100)*(Settings!$C$17/100)</f>
        <v/>
      </c>
      <c r="G114" s="16">
        <f>'P_Density'!G114*(POWER(1+(INDEX(P_Growth!$M$2:$M$1611,MATCH(A2, P_Growth!$A$2:$A$1611,0))/100), Settings!$C$9-Settings!$C$8))*(Settings!$C$15/100)*(Settings!$C$16/100)*(Settings!$C$17/100)</f>
        <v/>
      </c>
      <c r="H114" s="16">
        <f>'P_Density'!H114*(POWER(1+(INDEX(P_Growth!$M$2:$M$1611,MATCH(A2, P_Growth!$A$2:$A$1611,0))/100), Settings!$C$9-Settings!$C$8))*(Settings!$C$15/100)*(Settings!$C$16/100)*(Settings!$C$17/100)</f>
        <v/>
      </c>
      <c r="I114" s="16">
        <f>'P_Density'!I114*(POWER(1+(INDEX(P_Growth!$M$2:$M$1611,MATCH(A2, P_Growth!$A$2:$A$1611,0))/100), Settings!$C$9-Settings!$C$8))*(Settings!$C$15/100)*(Settings!$C$16/100)*(Settings!$C$17/100)</f>
        <v/>
      </c>
      <c r="J114" s="16">
        <f>'P_Density'!J114*(POWER(1+(INDEX(P_Growth!$M$2:$M$1611,MATCH(A2, P_Growth!$A$2:$A$1611,0))/100), Settings!$C$9-Settings!$C$8))*(Settings!$C$15/100)*(Settings!$C$16/100)*(Settings!$C$17/100)</f>
        <v/>
      </c>
      <c r="K114" s="16">
        <f>'P_Density'!K114*(POWER(1+(INDEX(P_Growth!$M$2:$M$1611,MATCH(A2, P_Growth!$A$2:$A$1611,0))/100), Settings!$C$9-Settings!$C$8))*(Settings!$C$15/100)*(Settings!$C$16/100)*(Settings!$C$17/100)</f>
        <v/>
      </c>
      <c r="L114" s="16">
        <f>'P_Density'!L114*(POWER(1+(INDEX(P_Growth!$M$2:$M$1611,MATCH(A2, P_Growth!$A$2:$A$1611,0))/100), Settings!$C$9-Settings!$C$8))*(Settings!$C$15/100)*(Settings!$C$16/100)*(Settings!$C$17/100)</f>
        <v/>
      </c>
    </row>
    <row r="115">
      <c r="A115" s="16">
        <f>'P_Density'!A115</f>
        <v/>
      </c>
      <c r="B115" s="16">
        <f>'P_Density'!B115</f>
        <v/>
      </c>
      <c r="C115" s="16">
        <f>'P_Density'!C115*(POWER(1+(INDEX(P_Growth!$M$2:$M$1611,MATCH(A2, P_Growth!$A$2:$A$1611,0))/100), Settings!$C$9-Settings!$C$8))*(Settings!$C$15/100)*(Settings!$C$16/100)*(Settings!$C$17/100)</f>
        <v/>
      </c>
      <c r="D115" s="16">
        <f>'P_Density'!D115*(POWER(1+(INDEX(P_Growth!$M$2:$M$1611,MATCH(A2, P_Growth!$A$2:$A$1611,0))/100), Settings!$C$9-Settings!$C$8))*(Settings!$C$15/100)*(Settings!$C$16/100)*(Settings!$C$17/100)</f>
        <v/>
      </c>
      <c r="E115" s="16">
        <f>'P_Density'!E115*(POWER(1+(INDEX(P_Growth!$M$2:$M$1611,MATCH(A2, P_Growth!$A$2:$A$1611,0))/100), Settings!$C$9-Settings!$C$8))*(Settings!$C$15/100)*(Settings!$C$16/100)*(Settings!$C$17/100)</f>
        <v/>
      </c>
      <c r="F115" s="16">
        <f>'P_Density'!F115*(POWER(1+(INDEX(P_Growth!$M$2:$M$1611,MATCH(A2, P_Growth!$A$2:$A$1611,0))/100), Settings!$C$9-Settings!$C$8))*(Settings!$C$15/100)*(Settings!$C$16/100)*(Settings!$C$17/100)</f>
        <v/>
      </c>
      <c r="G115" s="16">
        <f>'P_Density'!G115*(POWER(1+(INDEX(P_Growth!$M$2:$M$1611,MATCH(A2, P_Growth!$A$2:$A$1611,0))/100), Settings!$C$9-Settings!$C$8))*(Settings!$C$15/100)*(Settings!$C$16/100)*(Settings!$C$17/100)</f>
        <v/>
      </c>
      <c r="H115" s="16">
        <f>'P_Density'!H115*(POWER(1+(INDEX(P_Growth!$M$2:$M$1611,MATCH(A2, P_Growth!$A$2:$A$1611,0))/100), Settings!$C$9-Settings!$C$8))*(Settings!$C$15/100)*(Settings!$C$16/100)*(Settings!$C$17/100)</f>
        <v/>
      </c>
      <c r="I115" s="16">
        <f>'P_Density'!I115*(POWER(1+(INDEX(P_Growth!$M$2:$M$1611,MATCH(A2, P_Growth!$A$2:$A$1611,0))/100), Settings!$C$9-Settings!$C$8))*(Settings!$C$15/100)*(Settings!$C$16/100)*(Settings!$C$17/100)</f>
        <v/>
      </c>
      <c r="J115" s="16">
        <f>'P_Density'!J115*(POWER(1+(INDEX(P_Growth!$M$2:$M$1611,MATCH(A2, P_Growth!$A$2:$A$1611,0))/100), Settings!$C$9-Settings!$C$8))*(Settings!$C$15/100)*(Settings!$C$16/100)*(Settings!$C$17/100)</f>
        <v/>
      </c>
      <c r="K115" s="16">
        <f>'P_Density'!K115*(POWER(1+(INDEX(P_Growth!$M$2:$M$1611,MATCH(A2, P_Growth!$A$2:$A$1611,0))/100), Settings!$C$9-Settings!$C$8))*(Settings!$C$15/100)*(Settings!$C$16/100)*(Settings!$C$17/100)</f>
        <v/>
      </c>
      <c r="L115" s="16">
        <f>'P_Density'!L115*(POWER(1+(INDEX(P_Growth!$M$2:$M$1611,MATCH(A2, P_Growth!$A$2:$A$1611,0))/100), Settings!$C$9-Settings!$C$8))*(Settings!$C$15/100)*(Settings!$C$16/100)*(Settings!$C$17/100)</f>
        <v/>
      </c>
    </row>
    <row r="116">
      <c r="A116" s="16">
        <f>'P_Density'!A116</f>
        <v/>
      </c>
      <c r="B116" s="16">
        <f>'P_Density'!B116</f>
        <v/>
      </c>
      <c r="C116" s="16">
        <f>'P_Density'!C116*(POWER(1+(INDEX(P_Growth!$M$2:$M$1611,MATCH(A2, P_Growth!$A$2:$A$1611,0))/100), Settings!$C$9-Settings!$C$8))*(Settings!$C$15/100)*(Settings!$C$16/100)*(Settings!$C$17/100)</f>
        <v/>
      </c>
      <c r="D116" s="16">
        <f>'P_Density'!D116*(POWER(1+(INDEX(P_Growth!$M$2:$M$1611,MATCH(A2, P_Growth!$A$2:$A$1611,0))/100), Settings!$C$9-Settings!$C$8))*(Settings!$C$15/100)*(Settings!$C$16/100)*(Settings!$C$17/100)</f>
        <v/>
      </c>
      <c r="E116" s="16">
        <f>'P_Density'!E116*(POWER(1+(INDEX(P_Growth!$M$2:$M$1611,MATCH(A2, P_Growth!$A$2:$A$1611,0))/100), Settings!$C$9-Settings!$C$8))*(Settings!$C$15/100)*(Settings!$C$16/100)*(Settings!$C$17/100)</f>
        <v/>
      </c>
      <c r="F116" s="16">
        <f>'P_Density'!F116*(POWER(1+(INDEX(P_Growth!$M$2:$M$1611,MATCH(A2, P_Growth!$A$2:$A$1611,0))/100), Settings!$C$9-Settings!$C$8))*(Settings!$C$15/100)*(Settings!$C$16/100)*(Settings!$C$17/100)</f>
        <v/>
      </c>
      <c r="G116" s="16">
        <f>'P_Density'!G116*(POWER(1+(INDEX(P_Growth!$M$2:$M$1611,MATCH(A2, P_Growth!$A$2:$A$1611,0))/100), Settings!$C$9-Settings!$C$8))*(Settings!$C$15/100)*(Settings!$C$16/100)*(Settings!$C$17/100)</f>
        <v/>
      </c>
      <c r="H116" s="16">
        <f>'P_Density'!H116*(POWER(1+(INDEX(P_Growth!$M$2:$M$1611,MATCH(A2, P_Growth!$A$2:$A$1611,0))/100), Settings!$C$9-Settings!$C$8))*(Settings!$C$15/100)*(Settings!$C$16/100)*(Settings!$C$17/100)</f>
        <v/>
      </c>
      <c r="I116" s="16">
        <f>'P_Density'!I116*(POWER(1+(INDEX(P_Growth!$M$2:$M$1611,MATCH(A2, P_Growth!$A$2:$A$1611,0))/100), Settings!$C$9-Settings!$C$8))*(Settings!$C$15/100)*(Settings!$C$16/100)*(Settings!$C$17/100)</f>
        <v/>
      </c>
      <c r="J116" s="16">
        <f>'P_Density'!J116*(POWER(1+(INDEX(P_Growth!$M$2:$M$1611,MATCH(A2, P_Growth!$A$2:$A$1611,0))/100), Settings!$C$9-Settings!$C$8))*(Settings!$C$15/100)*(Settings!$C$16/100)*(Settings!$C$17/100)</f>
        <v/>
      </c>
      <c r="K116" s="16">
        <f>'P_Density'!K116*(POWER(1+(INDEX(P_Growth!$M$2:$M$1611,MATCH(A2, P_Growth!$A$2:$A$1611,0))/100), Settings!$C$9-Settings!$C$8))*(Settings!$C$15/100)*(Settings!$C$16/100)*(Settings!$C$17/100)</f>
        <v/>
      </c>
      <c r="L116" s="16">
        <f>'P_Density'!L116*(POWER(1+(INDEX(P_Growth!$M$2:$M$1611,MATCH(A2, P_Growth!$A$2:$A$1611,0))/100), Settings!$C$9-Settings!$C$8))*(Settings!$C$15/100)*(Settings!$C$16/100)*(Settings!$C$17/100)</f>
        <v/>
      </c>
    </row>
    <row r="117">
      <c r="A117" s="16">
        <f>'P_Density'!A117</f>
        <v/>
      </c>
      <c r="B117" s="16">
        <f>'P_Density'!B117</f>
        <v/>
      </c>
      <c r="C117" s="16">
        <f>'P_Density'!C117*(POWER(1+(INDEX(P_Growth!$M$2:$M$1611,MATCH(A2, P_Growth!$A$2:$A$1611,0))/100), Settings!$C$9-Settings!$C$8))*(Settings!$C$15/100)*(Settings!$C$16/100)*(Settings!$C$17/100)</f>
        <v/>
      </c>
      <c r="D117" s="16">
        <f>'P_Density'!D117*(POWER(1+(INDEX(P_Growth!$M$2:$M$1611,MATCH(A2, P_Growth!$A$2:$A$1611,0))/100), Settings!$C$9-Settings!$C$8))*(Settings!$C$15/100)*(Settings!$C$16/100)*(Settings!$C$17/100)</f>
        <v/>
      </c>
      <c r="E117" s="16">
        <f>'P_Density'!E117*(POWER(1+(INDEX(P_Growth!$M$2:$M$1611,MATCH(A2, P_Growth!$A$2:$A$1611,0))/100), Settings!$C$9-Settings!$C$8))*(Settings!$C$15/100)*(Settings!$C$16/100)*(Settings!$C$17/100)</f>
        <v/>
      </c>
      <c r="F117" s="16">
        <f>'P_Density'!F117*(POWER(1+(INDEX(P_Growth!$M$2:$M$1611,MATCH(A2, P_Growth!$A$2:$A$1611,0))/100), Settings!$C$9-Settings!$C$8))*(Settings!$C$15/100)*(Settings!$C$16/100)*(Settings!$C$17/100)</f>
        <v/>
      </c>
      <c r="G117" s="16">
        <f>'P_Density'!G117*(POWER(1+(INDEX(P_Growth!$M$2:$M$1611,MATCH(A2, P_Growth!$A$2:$A$1611,0))/100), Settings!$C$9-Settings!$C$8))*(Settings!$C$15/100)*(Settings!$C$16/100)*(Settings!$C$17/100)</f>
        <v/>
      </c>
      <c r="H117" s="16">
        <f>'P_Density'!H117*(POWER(1+(INDEX(P_Growth!$M$2:$M$1611,MATCH(A2, P_Growth!$A$2:$A$1611,0))/100), Settings!$C$9-Settings!$C$8))*(Settings!$C$15/100)*(Settings!$C$16/100)*(Settings!$C$17/100)</f>
        <v/>
      </c>
      <c r="I117" s="16">
        <f>'P_Density'!I117*(POWER(1+(INDEX(P_Growth!$M$2:$M$1611,MATCH(A2, P_Growth!$A$2:$A$1611,0))/100), Settings!$C$9-Settings!$C$8))*(Settings!$C$15/100)*(Settings!$C$16/100)*(Settings!$C$17/100)</f>
        <v/>
      </c>
      <c r="J117" s="16">
        <f>'P_Density'!J117*(POWER(1+(INDEX(P_Growth!$M$2:$M$1611,MATCH(A2, P_Growth!$A$2:$A$1611,0))/100), Settings!$C$9-Settings!$C$8))*(Settings!$C$15/100)*(Settings!$C$16/100)*(Settings!$C$17/100)</f>
        <v/>
      </c>
      <c r="K117" s="16">
        <f>'P_Density'!K117*(POWER(1+(INDEX(P_Growth!$M$2:$M$1611,MATCH(A2, P_Growth!$A$2:$A$1611,0))/100), Settings!$C$9-Settings!$C$8))*(Settings!$C$15/100)*(Settings!$C$16/100)*(Settings!$C$17/100)</f>
        <v/>
      </c>
      <c r="L117" s="16">
        <f>'P_Density'!L117*(POWER(1+(INDEX(P_Growth!$M$2:$M$1611,MATCH(A2, P_Growth!$A$2:$A$1611,0))/100), Settings!$C$9-Settings!$C$8))*(Settings!$C$15/100)*(Settings!$C$16/100)*(Settings!$C$17/100)</f>
        <v/>
      </c>
    </row>
    <row r="118">
      <c r="A118" s="16">
        <f>'P_Density'!A118</f>
        <v/>
      </c>
      <c r="B118" s="16">
        <f>'P_Density'!B118</f>
        <v/>
      </c>
      <c r="C118" s="16">
        <f>'P_Density'!C118*(POWER(1+(INDEX(P_Growth!$M$2:$M$1611,MATCH(A2, P_Growth!$A$2:$A$1611,0))/100), Settings!$C$9-Settings!$C$8))*(Settings!$C$15/100)*(Settings!$C$16/100)*(Settings!$C$17/100)</f>
        <v/>
      </c>
      <c r="D118" s="16">
        <f>'P_Density'!D118*(POWER(1+(INDEX(P_Growth!$M$2:$M$1611,MATCH(A2, P_Growth!$A$2:$A$1611,0))/100), Settings!$C$9-Settings!$C$8))*(Settings!$C$15/100)*(Settings!$C$16/100)*(Settings!$C$17/100)</f>
        <v/>
      </c>
      <c r="E118" s="16">
        <f>'P_Density'!E118*(POWER(1+(INDEX(P_Growth!$M$2:$M$1611,MATCH(A2, P_Growth!$A$2:$A$1611,0))/100), Settings!$C$9-Settings!$C$8))*(Settings!$C$15/100)*(Settings!$C$16/100)*(Settings!$C$17/100)</f>
        <v/>
      </c>
      <c r="F118" s="16">
        <f>'P_Density'!F118*(POWER(1+(INDEX(P_Growth!$M$2:$M$1611,MATCH(A2, P_Growth!$A$2:$A$1611,0))/100), Settings!$C$9-Settings!$C$8))*(Settings!$C$15/100)*(Settings!$C$16/100)*(Settings!$C$17/100)</f>
        <v/>
      </c>
      <c r="G118" s="16">
        <f>'P_Density'!G118*(POWER(1+(INDEX(P_Growth!$M$2:$M$1611,MATCH(A2, P_Growth!$A$2:$A$1611,0))/100), Settings!$C$9-Settings!$C$8))*(Settings!$C$15/100)*(Settings!$C$16/100)*(Settings!$C$17/100)</f>
        <v/>
      </c>
      <c r="H118" s="16">
        <f>'P_Density'!H118*(POWER(1+(INDEX(P_Growth!$M$2:$M$1611,MATCH(A2, P_Growth!$A$2:$A$1611,0))/100), Settings!$C$9-Settings!$C$8))*(Settings!$C$15/100)*(Settings!$C$16/100)*(Settings!$C$17/100)</f>
        <v/>
      </c>
      <c r="I118" s="16">
        <f>'P_Density'!I118*(POWER(1+(INDEX(P_Growth!$M$2:$M$1611,MATCH(A2, P_Growth!$A$2:$A$1611,0))/100), Settings!$C$9-Settings!$C$8))*(Settings!$C$15/100)*(Settings!$C$16/100)*(Settings!$C$17/100)</f>
        <v/>
      </c>
      <c r="J118" s="16">
        <f>'P_Density'!J118*(POWER(1+(INDEX(P_Growth!$M$2:$M$1611,MATCH(A2, P_Growth!$A$2:$A$1611,0))/100), Settings!$C$9-Settings!$C$8))*(Settings!$C$15/100)*(Settings!$C$16/100)*(Settings!$C$17/100)</f>
        <v/>
      </c>
      <c r="K118" s="16">
        <f>'P_Density'!K118*(POWER(1+(INDEX(P_Growth!$M$2:$M$1611,MATCH(A2, P_Growth!$A$2:$A$1611,0))/100), Settings!$C$9-Settings!$C$8))*(Settings!$C$15/100)*(Settings!$C$16/100)*(Settings!$C$17/100)</f>
        <v/>
      </c>
      <c r="L118" s="16">
        <f>'P_Density'!L118*(POWER(1+(INDEX(P_Growth!$M$2:$M$1611,MATCH(A2, P_Growth!$A$2:$A$1611,0))/100), Settings!$C$9-Settings!$C$8))*(Settings!$C$15/100)*(Settings!$C$16/100)*(Settings!$C$17/100)</f>
        <v/>
      </c>
    </row>
    <row r="119">
      <c r="A119" s="16">
        <f>'P_Density'!A119</f>
        <v/>
      </c>
      <c r="B119" s="16">
        <f>'P_Density'!B119</f>
        <v/>
      </c>
      <c r="C119" s="16">
        <f>'P_Density'!C119*(POWER(1+(INDEX(P_Growth!$M$2:$M$1611,MATCH(A2, P_Growth!$A$2:$A$1611,0))/100), Settings!$C$9-Settings!$C$8))*(Settings!$C$15/100)*(Settings!$C$16/100)*(Settings!$C$17/100)</f>
        <v/>
      </c>
      <c r="D119" s="16">
        <f>'P_Density'!D119*(POWER(1+(INDEX(P_Growth!$M$2:$M$1611,MATCH(A2, P_Growth!$A$2:$A$1611,0))/100), Settings!$C$9-Settings!$C$8))*(Settings!$C$15/100)*(Settings!$C$16/100)*(Settings!$C$17/100)</f>
        <v/>
      </c>
      <c r="E119" s="16">
        <f>'P_Density'!E119*(POWER(1+(INDEX(P_Growth!$M$2:$M$1611,MATCH(A2, P_Growth!$A$2:$A$1611,0))/100), Settings!$C$9-Settings!$C$8))*(Settings!$C$15/100)*(Settings!$C$16/100)*(Settings!$C$17/100)</f>
        <v/>
      </c>
      <c r="F119" s="16">
        <f>'P_Density'!F119*(POWER(1+(INDEX(P_Growth!$M$2:$M$1611,MATCH(A2, P_Growth!$A$2:$A$1611,0))/100), Settings!$C$9-Settings!$C$8))*(Settings!$C$15/100)*(Settings!$C$16/100)*(Settings!$C$17/100)</f>
        <v/>
      </c>
      <c r="G119" s="16">
        <f>'P_Density'!G119*(POWER(1+(INDEX(P_Growth!$M$2:$M$1611,MATCH(A2, P_Growth!$A$2:$A$1611,0))/100), Settings!$C$9-Settings!$C$8))*(Settings!$C$15/100)*(Settings!$C$16/100)*(Settings!$C$17/100)</f>
        <v/>
      </c>
      <c r="H119" s="16">
        <f>'P_Density'!H119*(POWER(1+(INDEX(P_Growth!$M$2:$M$1611,MATCH(A2, P_Growth!$A$2:$A$1611,0))/100), Settings!$C$9-Settings!$C$8))*(Settings!$C$15/100)*(Settings!$C$16/100)*(Settings!$C$17/100)</f>
        <v/>
      </c>
      <c r="I119" s="16">
        <f>'P_Density'!I119*(POWER(1+(INDEX(P_Growth!$M$2:$M$1611,MATCH(A2, P_Growth!$A$2:$A$1611,0))/100), Settings!$C$9-Settings!$C$8))*(Settings!$C$15/100)*(Settings!$C$16/100)*(Settings!$C$17/100)</f>
        <v/>
      </c>
      <c r="J119" s="16">
        <f>'P_Density'!J119*(POWER(1+(INDEX(P_Growth!$M$2:$M$1611,MATCH(A2, P_Growth!$A$2:$A$1611,0))/100), Settings!$C$9-Settings!$C$8))*(Settings!$C$15/100)*(Settings!$C$16/100)*(Settings!$C$17/100)</f>
        <v/>
      </c>
      <c r="K119" s="16">
        <f>'P_Density'!K119*(POWER(1+(INDEX(P_Growth!$M$2:$M$1611,MATCH(A2, P_Growth!$A$2:$A$1611,0))/100), Settings!$C$9-Settings!$C$8))*(Settings!$C$15/100)*(Settings!$C$16/100)*(Settings!$C$17/100)</f>
        <v/>
      </c>
      <c r="L119" s="16">
        <f>'P_Density'!L119*(POWER(1+(INDEX(P_Growth!$M$2:$M$1611,MATCH(A2, P_Growth!$A$2:$A$1611,0))/100), Settings!$C$9-Settings!$C$8))*(Settings!$C$15/100)*(Settings!$C$16/100)*(Settings!$C$17/100)</f>
        <v/>
      </c>
    </row>
    <row r="120">
      <c r="A120" s="16">
        <f>'P_Density'!A120</f>
        <v/>
      </c>
      <c r="B120" s="16">
        <f>'P_Density'!B120</f>
        <v/>
      </c>
      <c r="C120" s="16">
        <f>'P_Density'!C120*(POWER(1+(INDEX(P_Growth!$M$2:$M$1611,MATCH(A2, P_Growth!$A$2:$A$1611,0))/100), Settings!$C$9-Settings!$C$8))*(Settings!$C$15/100)*(Settings!$C$16/100)*(Settings!$C$17/100)</f>
        <v/>
      </c>
      <c r="D120" s="16">
        <f>'P_Density'!D120*(POWER(1+(INDEX(P_Growth!$M$2:$M$1611,MATCH(A2, P_Growth!$A$2:$A$1611,0))/100), Settings!$C$9-Settings!$C$8))*(Settings!$C$15/100)*(Settings!$C$16/100)*(Settings!$C$17/100)</f>
        <v/>
      </c>
      <c r="E120" s="16">
        <f>'P_Density'!E120*(POWER(1+(INDEX(P_Growth!$M$2:$M$1611,MATCH(A2, P_Growth!$A$2:$A$1611,0))/100), Settings!$C$9-Settings!$C$8))*(Settings!$C$15/100)*(Settings!$C$16/100)*(Settings!$C$17/100)</f>
        <v/>
      </c>
      <c r="F120" s="16">
        <f>'P_Density'!F120*(POWER(1+(INDEX(P_Growth!$M$2:$M$1611,MATCH(A2, P_Growth!$A$2:$A$1611,0))/100), Settings!$C$9-Settings!$C$8))*(Settings!$C$15/100)*(Settings!$C$16/100)*(Settings!$C$17/100)</f>
        <v/>
      </c>
      <c r="G120" s="16">
        <f>'P_Density'!G120*(POWER(1+(INDEX(P_Growth!$M$2:$M$1611,MATCH(A2, P_Growth!$A$2:$A$1611,0))/100), Settings!$C$9-Settings!$C$8))*(Settings!$C$15/100)*(Settings!$C$16/100)*(Settings!$C$17/100)</f>
        <v/>
      </c>
      <c r="H120" s="16">
        <f>'P_Density'!H120*(POWER(1+(INDEX(P_Growth!$M$2:$M$1611,MATCH(A2, P_Growth!$A$2:$A$1611,0))/100), Settings!$C$9-Settings!$C$8))*(Settings!$C$15/100)*(Settings!$C$16/100)*(Settings!$C$17/100)</f>
        <v/>
      </c>
      <c r="I120" s="16">
        <f>'P_Density'!I120*(POWER(1+(INDEX(P_Growth!$M$2:$M$1611,MATCH(A2, P_Growth!$A$2:$A$1611,0))/100), Settings!$C$9-Settings!$C$8))*(Settings!$C$15/100)*(Settings!$C$16/100)*(Settings!$C$17/100)</f>
        <v/>
      </c>
      <c r="J120" s="16">
        <f>'P_Density'!J120*(POWER(1+(INDEX(P_Growth!$M$2:$M$1611,MATCH(A2, P_Growth!$A$2:$A$1611,0))/100), Settings!$C$9-Settings!$C$8))*(Settings!$C$15/100)*(Settings!$C$16/100)*(Settings!$C$17/100)</f>
        <v/>
      </c>
      <c r="K120" s="16">
        <f>'P_Density'!K120*(POWER(1+(INDEX(P_Growth!$M$2:$M$1611,MATCH(A2, P_Growth!$A$2:$A$1611,0))/100), Settings!$C$9-Settings!$C$8))*(Settings!$C$15/100)*(Settings!$C$16/100)*(Settings!$C$17/100)</f>
        <v/>
      </c>
      <c r="L120" s="16">
        <f>'P_Density'!L120*(POWER(1+(INDEX(P_Growth!$M$2:$M$1611,MATCH(A2, P_Growth!$A$2:$A$1611,0))/100), Settings!$C$9-Settings!$C$8))*(Settings!$C$15/100)*(Settings!$C$16/100)*(Settings!$C$17/100)</f>
        <v/>
      </c>
    </row>
    <row r="121">
      <c r="A121" s="16">
        <f>'P_Density'!A121</f>
        <v/>
      </c>
      <c r="B121" s="16">
        <f>'P_Density'!B121</f>
        <v/>
      </c>
      <c r="C121" s="16">
        <f>'P_Density'!C121*(POWER(1+(INDEX(P_Growth!$M$2:$M$1611,MATCH(A2, P_Growth!$A$2:$A$1611,0))/100), Settings!$C$9-Settings!$C$8))*(Settings!$C$15/100)*(Settings!$C$16/100)*(Settings!$C$17/100)</f>
        <v/>
      </c>
      <c r="D121" s="16">
        <f>'P_Density'!D121*(POWER(1+(INDEX(P_Growth!$M$2:$M$1611,MATCH(A2, P_Growth!$A$2:$A$1611,0))/100), Settings!$C$9-Settings!$C$8))*(Settings!$C$15/100)*(Settings!$C$16/100)*(Settings!$C$17/100)</f>
        <v/>
      </c>
      <c r="E121" s="16">
        <f>'P_Density'!E121*(POWER(1+(INDEX(P_Growth!$M$2:$M$1611,MATCH(A2, P_Growth!$A$2:$A$1611,0))/100), Settings!$C$9-Settings!$C$8))*(Settings!$C$15/100)*(Settings!$C$16/100)*(Settings!$C$17/100)</f>
        <v/>
      </c>
      <c r="F121" s="16">
        <f>'P_Density'!F121*(POWER(1+(INDEX(P_Growth!$M$2:$M$1611,MATCH(A2, P_Growth!$A$2:$A$1611,0))/100), Settings!$C$9-Settings!$C$8))*(Settings!$C$15/100)*(Settings!$C$16/100)*(Settings!$C$17/100)</f>
        <v/>
      </c>
      <c r="G121" s="16">
        <f>'P_Density'!G121*(POWER(1+(INDEX(P_Growth!$M$2:$M$1611,MATCH(A2, P_Growth!$A$2:$A$1611,0))/100), Settings!$C$9-Settings!$C$8))*(Settings!$C$15/100)*(Settings!$C$16/100)*(Settings!$C$17/100)</f>
        <v/>
      </c>
      <c r="H121" s="16">
        <f>'P_Density'!H121*(POWER(1+(INDEX(P_Growth!$M$2:$M$1611,MATCH(A2, P_Growth!$A$2:$A$1611,0))/100), Settings!$C$9-Settings!$C$8))*(Settings!$C$15/100)*(Settings!$C$16/100)*(Settings!$C$17/100)</f>
        <v/>
      </c>
      <c r="I121" s="16">
        <f>'P_Density'!I121*(POWER(1+(INDEX(P_Growth!$M$2:$M$1611,MATCH(A2, P_Growth!$A$2:$A$1611,0))/100), Settings!$C$9-Settings!$C$8))*(Settings!$C$15/100)*(Settings!$C$16/100)*(Settings!$C$17/100)</f>
        <v/>
      </c>
      <c r="J121" s="16">
        <f>'P_Density'!J121*(POWER(1+(INDEX(P_Growth!$M$2:$M$1611,MATCH(A2, P_Growth!$A$2:$A$1611,0))/100), Settings!$C$9-Settings!$C$8))*(Settings!$C$15/100)*(Settings!$C$16/100)*(Settings!$C$17/100)</f>
        <v/>
      </c>
      <c r="K121" s="16">
        <f>'P_Density'!K121*(POWER(1+(INDEX(P_Growth!$M$2:$M$1611,MATCH(A2, P_Growth!$A$2:$A$1611,0))/100), Settings!$C$9-Settings!$C$8))*(Settings!$C$15/100)*(Settings!$C$16/100)*(Settings!$C$17/100)</f>
        <v/>
      </c>
      <c r="L121" s="16">
        <f>'P_Density'!L121*(POWER(1+(INDEX(P_Growth!$M$2:$M$1611,MATCH(A2, P_Growth!$A$2:$A$1611,0))/100), Settings!$C$9-Settings!$C$8))*(Settings!$C$15/100)*(Settings!$C$16/100)*(Settings!$C$17/100)</f>
        <v/>
      </c>
    </row>
    <row r="122">
      <c r="A122" s="16">
        <f>'P_Density'!A122</f>
        <v/>
      </c>
      <c r="B122" s="16">
        <f>'P_Density'!B122</f>
        <v/>
      </c>
      <c r="C122" s="16">
        <f>'P_Density'!C122*(POWER(1+(INDEX(P_Growth!$M$2:$M$1611,MATCH(A2, P_Growth!$A$2:$A$1611,0))/100), Settings!$C$9-Settings!$C$8))*(Settings!$C$15/100)*(Settings!$C$16/100)*(Settings!$C$17/100)</f>
        <v/>
      </c>
      <c r="D122" s="16">
        <f>'P_Density'!D122*(POWER(1+(INDEX(P_Growth!$M$2:$M$1611,MATCH(A2, P_Growth!$A$2:$A$1611,0))/100), Settings!$C$9-Settings!$C$8))*(Settings!$C$15/100)*(Settings!$C$16/100)*(Settings!$C$17/100)</f>
        <v/>
      </c>
      <c r="E122" s="16">
        <f>'P_Density'!E122*(POWER(1+(INDEX(P_Growth!$M$2:$M$1611,MATCH(A2, P_Growth!$A$2:$A$1611,0))/100), Settings!$C$9-Settings!$C$8))*(Settings!$C$15/100)*(Settings!$C$16/100)*(Settings!$C$17/100)</f>
        <v/>
      </c>
      <c r="F122" s="16">
        <f>'P_Density'!F122*(POWER(1+(INDEX(P_Growth!$M$2:$M$1611,MATCH(A2, P_Growth!$A$2:$A$1611,0))/100), Settings!$C$9-Settings!$C$8))*(Settings!$C$15/100)*(Settings!$C$16/100)*(Settings!$C$17/100)</f>
        <v/>
      </c>
      <c r="G122" s="16">
        <f>'P_Density'!G122*(POWER(1+(INDEX(P_Growth!$M$2:$M$1611,MATCH(A2, P_Growth!$A$2:$A$1611,0))/100), Settings!$C$9-Settings!$C$8))*(Settings!$C$15/100)*(Settings!$C$16/100)*(Settings!$C$17/100)</f>
        <v/>
      </c>
      <c r="H122" s="16">
        <f>'P_Density'!H122*(POWER(1+(INDEX(P_Growth!$M$2:$M$1611,MATCH(A2, P_Growth!$A$2:$A$1611,0))/100), Settings!$C$9-Settings!$C$8))*(Settings!$C$15/100)*(Settings!$C$16/100)*(Settings!$C$17/100)</f>
        <v/>
      </c>
      <c r="I122" s="16">
        <f>'P_Density'!I122*(POWER(1+(INDEX(P_Growth!$M$2:$M$1611,MATCH(A2, P_Growth!$A$2:$A$1611,0))/100), Settings!$C$9-Settings!$C$8))*(Settings!$C$15/100)*(Settings!$C$16/100)*(Settings!$C$17/100)</f>
        <v/>
      </c>
      <c r="J122" s="16">
        <f>'P_Density'!J122*(POWER(1+(INDEX(P_Growth!$M$2:$M$1611,MATCH(A2, P_Growth!$A$2:$A$1611,0))/100), Settings!$C$9-Settings!$C$8))*(Settings!$C$15/100)*(Settings!$C$16/100)*(Settings!$C$17/100)</f>
        <v/>
      </c>
      <c r="K122" s="16">
        <f>'P_Density'!K122*(POWER(1+(INDEX(P_Growth!$M$2:$M$1611,MATCH(A2, P_Growth!$A$2:$A$1611,0))/100), Settings!$C$9-Settings!$C$8))*(Settings!$C$15/100)*(Settings!$C$16/100)*(Settings!$C$17/100)</f>
        <v/>
      </c>
      <c r="L122" s="16">
        <f>'P_Density'!L122*(POWER(1+(INDEX(P_Growth!$M$2:$M$1611,MATCH(A2, P_Growth!$A$2:$A$1611,0))/100), Settings!$C$9-Settings!$C$8))*(Settings!$C$15/100)*(Settings!$C$16/100)*(Settings!$C$17/100)</f>
        <v/>
      </c>
    </row>
    <row r="123">
      <c r="A123" s="16">
        <f>'P_Density'!A123</f>
        <v/>
      </c>
      <c r="B123" s="16">
        <f>'P_Density'!B123</f>
        <v/>
      </c>
      <c r="C123" s="16">
        <f>'P_Density'!C123*(POWER(1+(INDEX(P_Growth!$M$2:$M$1611,MATCH(A2, P_Growth!$A$2:$A$1611,0))/100), Settings!$C$9-Settings!$C$8))*(Settings!$C$15/100)*(Settings!$C$16/100)*(Settings!$C$17/100)</f>
        <v/>
      </c>
      <c r="D123" s="16">
        <f>'P_Density'!D123*(POWER(1+(INDEX(P_Growth!$M$2:$M$1611,MATCH(A2, P_Growth!$A$2:$A$1611,0))/100), Settings!$C$9-Settings!$C$8))*(Settings!$C$15/100)*(Settings!$C$16/100)*(Settings!$C$17/100)</f>
        <v/>
      </c>
      <c r="E123" s="16">
        <f>'P_Density'!E123*(POWER(1+(INDEX(P_Growth!$M$2:$M$1611,MATCH(A2, P_Growth!$A$2:$A$1611,0))/100), Settings!$C$9-Settings!$C$8))*(Settings!$C$15/100)*(Settings!$C$16/100)*(Settings!$C$17/100)</f>
        <v/>
      </c>
      <c r="F123" s="16">
        <f>'P_Density'!F123*(POWER(1+(INDEX(P_Growth!$M$2:$M$1611,MATCH(A2, P_Growth!$A$2:$A$1611,0))/100), Settings!$C$9-Settings!$C$8))*(Settings!$C$15/100)*(Settings!$C$16/100)*(Settings!$C$17/100)</f>
        <v/>
      </c>
      <c r="G123" s="16">
        <f>'P_Density'!G123*(POWER(1+(INDEX(P_Growth!$M$2:$M$1611,MATCH(A2, P_Growth!$A$2:$A$1611,0))/100), Settings!$C$9-Settings!$C$8))*(Settings!$C$15/100)*(Settings!$C$16/100)*(Settings!$C$17/100)</f>
        <v/>
      </c>
      <c r="H123" s="16">
        <f>'P_Density'!H123*(POWER(1+(INDEX(P_Growth!$M$2:$M$1611,MATCH(A2, P_Growth!$A$2:$A$1611,0))/100), Settings!$C$9-Settings!$C$8))*(Settings!$C$15/100)*(Settings!$C$16/100)*(Settings!$C$17/100)</f>
        <v/>
      </c>
      <c r="I123" s="16">
        <f>'P_Density'!I123*(POWER(1+(INDEX(P_Growth!$M$2:$M$1611,MATCH(A2, P_Growth!$A$2:$A$1611,0))/100), Settings!$C$9-Settings!$C$8))*(Settings!$C$15/100)*(Settings!$C$16/100)*(Settings!$C$17/100)</f>
        <v/>
      </c>
      <c r="J123" s="16">
        <f>'P_Density'!J123*(POWER(1+(INDEX(P_Growth!$M$2:$M$1611,MATCH(A2, P_Growth!$A$2:$A$1611,0))/100), Settings!$C$9-Settings!$C$8))*(Settings!$C$15/100)*(Settings!$C$16/100)*(Settings!$C$17/100)</f>
        <v/>
      </c>
      <c r="K123" s="16">
        <f>'P_Density'!K123*(POWER(1+(INDEX(P_Growth!$M$2:$M$1611,MATCH(A2, P_Growth!$A$2:$A$1611,0))/100), Settings!$C$9-Settings!$C$8))*(Settings!$C$15/100)*(Settings!$C$16/100)*(Settings!$C$17/100)</f>
        <v/>
      </c>
      <c r="L123" s="16">
        <f>'P_Density'!L123*(POWER(1+(INDEX(P_Growth!$M$2:$M$1611,MATCH(A2, P_Growth!$A$2:$A$1611,0))/100), Settings!$C$9-Settings!$C$8))*(Settings!$C$15/100)*(Settings!$C$16/100)*(Settings!$C$17/100)</f>
        <v/>
      </c>
    </row>
    <row r="124">
      <c r="A124" s="16">
        <f>'P_Density'!A124</f>
        <v/>
      </c>
      <c r="B124" s="16">
        <f>'P_Density'!B124</f>
        <v/>
      </c>
      <c r="C124" s="16">
        <f>'P_Density'!C124*(POWER(1+(INDEX(P_Growth!$M$2:$M$1611,MATCH(A2, P_Growth!$A$2:$A$1611,0))/100), Settings!$C$9-Settings!$C$8))*(Settings!$C$15/100)*(Settings!$C$16/100)*(Settings!$C$17/100)</f>
        <v/>
      </c>
      <c r="D124" s="16">
        <f>'P_Density'!D124*(POWER(1+(INDEX(P_Growth!$M$2:$M$1611,MATCH(A2, P_Growth!$A$2:$A$1611,0))/100), Settings!$C$9-Settings!$C$8))*(Settings!$C$15/100)*(Settings!$C$16/100)*(Settings!$C$17/100)</f>
        <v/>
      </c>
      <c r="E124" s="16">
        <f>'P_Density'!E124*(POWER(1+(INDEX(P_Growth!$M$2:$M$1611,MATCH(A2, P_Growth!$A$2:$A$1611,0))/100), Settings!$C$9-Settings!$C$8))*(Settings!$C$15/100)*(Settings!$C$16/100)*(Settings!$C$17/100)</f>
        <v/>
      </c>
      <c r="F124" s="16">
        <f>'P_Density'!F124*(POWER(1+(INDEX(P_Growth!$M$2:$M$1611,MATCH(A2, P_Growth!$A$2:$A$1611,0))/100), Settings!$C$9-Settings!$C$8))*(Settings!$C$15/100)*(Settings!$C$16/100)*(Settings!$C$17/100)</f>
        <v/>
      </c>
      <c r="G124" s="16">
        <f>'P_Density'!G124*(POWER(1+(INDEX(P_Growth!$M$2:$M$1611,MATCH(A2, P_Growth!$A$2:$A$1611,0))/100), Settings!$C$9-Settings!$C$8))*(Settings!$C$15/100)*(Settings!$C$16/100)*(Settings!$C$17/100)</f>
        <v/>
      </c>
      <c r="H124" s="16">
        <f>'P_Density'!H124*(POWER(1+(INDEX(P_Growth!$M$2:$M$1611,MATCH(A2, P_Growth!$A$2:$A$1611,0))/100), Settings!$C$9-Settings!$C$8))*(Settings!$C$15/100)*(Settings!$C$16/100)*(Settings!$C$17/100)</f>
        <v/>
      </c>
      <c r="I124" s="16">
        <f>'P_Density'!I124*(POWER(1+(INDEX(P_Growth!$M$2:$M$1611,MATCH(A2, P_Growth!$A$2:$A$1611,0))/100), Settings!$C$9-Settings!$C$8))*(Settings!$C$15/100)*(Settings!$C$16/100)*(Settings!$C$17/100)</f>
        <v/>
      </c>
      <c r="J124" s="16">
        <f>'P_Density'!J124*(POWER(1+(INDEX(P_Growth!$M$2:$M$1611,MATCH(A2, P_Growth!$A$2:$A$1611,0))/100), Settings!$C$9-Settings!$C$8))*(Settings!$C$15/100)*(Settings!$C$16/100)*(Settings!$C$17/100)</f>
        <v/>
      </c>
      <c r="K124" s="16">
        <f>'P_Density'!K124*(POWER(1+(INDEX(P_Growth!$M$2:$M$1611,MATCH(A2, P_Growth!$A$2:$A$1611,0))/100), Settings!$C$9-Settings!$C$8))*(Settings!$C$15/100)*(Settings!$C$16/100)*(Settings!$C$17/100)</f>
        <v/>
      </c>
      <c r="L124" s="16">
        <f>'P_Density'!L124*(POWER(1+(INDEX(P_Growth!$M$2:$M$1611,MATCH(A2, P_Growth!$A$2:$A$1611,0))/100), Settings!$C$9-Settings!$C$8))*(Settings!$C$15/100)*(Settings!$C$16/100)*(Settings!$C$17/100)</f>
        <v/>
      </c>
    </row>
    <row r="125">
      <c r="A125" s="16">
        <f>'P_Density'!A125</f>
        <v/>
      </c>
      <c r="B125" s="16">
        <f>'P_Density'!B125</f>
        <v/>
      </c>
      <c r="C125" s="16">
        <f>'P_Density'!C125*(POWER(1+(INDEX(P_Growth!$M$2:$M$1611,MATCH(A2, P_Growth!$A$2:$A$1611,0))/100), Settings!$C$9-Settings!$C$8))*(Settings!$C$15/100)*(Settings!$C$16/100)*(Settings!$C$17/100)</f>
        <v/>
      </c>
      <c r="D125" s="16">
        <f>'P_Density'!D125*(POWER(1+(INDEX(P_Growth!$M$2:$M$1611,MATCH(A2, P_Growth!$A$2:$A$1611,0))/100), Settings!$C$9-Settings!$C$8))*(Settings!$C$15/100)*(Settings!$C$16/100)*(Settings!$C$17/100)</f>
        <v/>
      </c>
      <c r="E125" s="16">
        <f>'P_Density'!E125*(POWER(1+(INDEX(P_Growth!$M$2:$M$1611,MATCH(A2, P_Growth!$A$2:$A$1611,0))/100), Settings!$C$9-Settings!$C$8))*(Settings!$C$15/100)*(Settings!$C$16/100)*(Settings!$C$17/100)</f>
        <v/>
      </c>
      <c r="F125" s="16">
        <f>'P_Density'!F125*(POWER(1+(INDEX(P_Growth!$M$2:$M$1611,MATCH(A2, P_Growth!$A$2:$A$1611,0))/100), Settings!$C$9-Settings!$C$8))*(Settings!$C$15/100)*(Settings!$C$16/100)*(Settings!$C$17/100)</f>
        <v/>
      </c>
      <c r="G125" s="16">
        <f>'P_Density'!G125*(POWER(1+(INDEX(P_Growth!$M$2:$M$1611,MATCH(A2, P_Growth!$A$2:$A$1611,0))/100), Settings!$C$9-Settings!$C$8))*(Settings!$C$15/100)*(Settings!$C$16/100)*(Settings!$C$17/100)</f>
        <v/>
      </c>
      <c r="H125" s="16">
        <f>'P_Density'!H125*(POWER(1+(INDEX(P_Growth!$M$2:$M$1611,MATCH(A2, P_Growth!$A$2:$A$1611,0))/100), Settings!$C$9-Settings!$C$8))*(Settings!$C$15/100)*(Settings!$C$16/100)*(Settings!$C$17/100)</f>
        <v/>
      </c>
      <c r="I125" s="16">
        <f>'P_Density'!I125*(POWER(1+(INDEX(P_Growth!$M$2:$M$1611,MATCH(A2, P_Growth!$A$2:$A$1611,0))/100), Settings!$C$9-Settings!$C$8))*(Settings!$C$15/100)*(Settings!$C$16/100)*(Settings!$C$17/100)</f>
        <v/>
      </c>
      <c r="J125" s="16">
        <f>'P_Density'!J125*(POWER(1+(INDEX(P_Growth!$M$2:$M$1611,MATCH(A2, P_Growth!$A$2:$A$1611,0))/100), Settings!$C$9-Settings!$C$8))*(Settings!$C$15/100)*(Settings!$C$16/100)*(Settings!$C$17/100)</f>
        <v/>
      </c>
      <c r="K125" s="16">
        <f>'P_Density'!K125*(POWER(1+(INDEX(P_Growth!$M$2:$M$1611,MATCH(A2, P_Growth!$A$2:$A$1611,0))/100), Settings!$C$9-Settings!$C$8))*(Settings!$C$15/100)*(Settings!$C$16/100)*(Settings!$C$17/100)</f>
        <v/>
      </c>
      <c r="L125" s="16">
        <f>'P_Density'!L125*(POWER(1+(INDEX(P_Growth!$M$2:$M$1611,MATCH(A2, P_Growth!$A$2:$A$1611,0))/100), Settings!$C$9-Settings!$C$8))*(Settings!$C$15/100)*(Settings!$C$16/100)*(Settings!$C$17/100)</f>
        <v/>
      </c>
    </row>
    <row r="126">
      <c r="A126" s="16">
        <f>'P_Density'!A126</f>
        <v/>
      </c>
      <c r="B126" s="16">
        <f>'P_Density'!B126</f>
        <v/>
      </c>
      <c r="C126" s="16">
        <f>'P_Density'!C126*(POWER(1+(INDEX(P_Growth!$M$2:$M$1611,MATCH(A2, P_Growth!$A$2:$A$1611,0))/100), Settings!$C$9-Settings!$C$8))*(Settings!$C$15/100)*(Settings!$C$16/100)*(Settings!$C$17/100)</f>
        <v/>
      </c>
      <c r="D126" s="16">
        <f>'P_Density'!D126*(POWER(1+(INDEX(P_Growth!$M$2:$M$1611,MATCH(A2, P_Growth!$A$2:$A$1611,0))/100), Settings!$C$9-Settings!$C$8))*(Settings!$C$15/100)*(Settings!$C$16/100)*(Settings!$C$17/100)</f>
        <v/>
      </c>
      <c r="E126" s="16">
        <f>'P_Density'!E126*(POWER(1+(INDEX(P_Growth!$M$2:$M$1611,MATCH(A2, P_Growth!$A$2:$A$1611,0))/100), Settings!$C$9-Settings!$C$8))*(Settings!$C$15/100)*(Settings!$C$16/100)*(Settings!$C$17/100)</f>
        <v/>
      </c>
      <c r="F126" s="16">
        <f>'P_Density'!F126*(POWER(1+(INDEX(P_Growth!$M$2:$M$1611,MATCH(A2, P_Growth!$A$2:$A$1611,0))/100), Settings!$C$9-Settings!$C$8))*(Settings!$C$15/100)*(Settings!$C$16/100)*(Settings!$C$17/100)</f>
        <v/>
      </c>
      <c r="G126" s="16">
        <f>'P_Density'!G126*(POWER(1+(INDEX(P_Growth!$M$2:$M$1611,MATCH(A2, P_Growth!$A$2:$A$1611,0))/100), Settings!$C$9-Settings!$C$8))*(Settings!$C$15/100)*(Settings!$C$16/100)*(Settings!$C$17/100)</f>
        <v/>
      </c>
      <c r="H126" s="16">
        <f>'P_Density'!H126*(POWER(1+(INDEX(P_Growth!$M$2:$M$1611,MATCH(A2, P_Growth!$A$2:$A$1611,0))/100), Settings!$C$9-Settings!$C$8))*(Settings!$C$15/100)*(Settings!$C$16/100)*(Settings!$C$17/100)</f>
        <v/>
      </c>
      <c r="I126" s="16">
        <f>'P_Density'!I126*(POWER(1+(INDEX(P_Growth!$M$2:$M$1611,MATCH(A2, P_Growth!$A$2:$A$1611,0))/100), Settings!$C$9-Settings!$C$8))*(Settings!$C$15/100)*(Settings!$C$16/100)*(Settings!$C$17/100)</f>
        <v/>
      </c>
      <c r="J126" s="16">
        <f>'P_Density'!J126*(POWER(1+(INDEX(P_Growth!$M$2:$M$1611,MATCH(A2, P_Growth!$A$2:$A$1611,0))/100), Settings!$C$9-Settings!$C$8))*(Settings!$C$15/100)*(Settings!$C$16/100)*(Settings!$C$17/100)</f>
        <v/>
      </c>
      <c r="K126" s="16">
        <f>'P_Density'!K126*(POWER(1+(INDEX(P_Growth!$M$2:$M$1611,MATCH(A2, P_Growth!$A$2:$A$1611,0))/100), Settings!$C$9-Settings!$C$8))*(Settings!$C$15/100)*(Settings!$C$16/100)*(Settings!$C$17/100)</f>
        <v/>
      </c>
      <c r="L126" s="16">
        <f>'P_Density'!L126*(POWER(1+(INDEX(P_Growth!$M$2:$M$1611,MATCH(A2, P_Growth!$A$2:$A$1611,0))/100), Settings!$C$9-Settings!$C$8))*(Settings!$C$15/100)*(Settings!$C$16/100)*(Settings!$C$17/100)</f>
        <v/>
      </c>
    </row>
    <row r="127">
      <c r="A127" s="16">
        <f>'P_Density'!A127</f>
        <v/>
      </c>
      <c r="B127" s="16">
        <f>'P_Density'!B127</f>
        <v/>
      </c>
      <c r="C127" s="16">
        <f>'P_Density'!C127*(POWER(1+(INDEX(P_Growth!$M$2:$M$1611,MATCH(A2, P_Growth!$A$2:$A$1611,0))/100), Settings!$C$9-Settings!$C$8))*(Settings!$C$15/100)*(Settings!$C$16/100)*(Settings!$C$17/100)</f>
        <v/>
      </c>
      <c r="D127" s="16">
        <f>'P_Density'!D127*(POWER(1+(INDEX(P_Growth!$M$2:$M$1611,MATCH(A2, P_Growth!$A$2:$A$1611,0))/100), Settings!$C$9-Settings!$C$8))*(Settings!$C$15/100)*(Settings!$C$16/100)*(Settings!$C$17/100)</f>
        <v/>
      </c>
      <c r="E127" s="16">
        <f>'P_Density'!E127*(POWER(1+(INDEX(P_Growth!$M$2:$M$1611,MATCH(A2, P_Growth!$A$2:$A$1611,0))/100), Settings!$C$9-Settings!$C$8))*(Settings!$C$15/100)*(Settings!$C$16/100)*(Settings!$C$17/100)</f>
        <v/>
      </c>
      <c r="F127" s="16">
        <f>'P_Density'!F127*(POWER(1+(INDEX(P_Growth!$M$2:$M$1611,MATCH(A2, P_Growth!$A$2:$A$1611,0))/100), Settings!$C$9-Settings!$C$8))*(Settings!$C$15/100)*(Settings!$C$16/100)*(Settings!$C$17/100)</f>
        <v/>
      </c>
      <c r="G127" s="16">
        <f>'P_Density'!G127*(POWER(1+(INDEX(P_Growth!$M$2:$M$1611,MATCH(A2, P_Growth!$A$2:$A$1611,0))/100), Settings!$C$9-Settings!$C$8))*(Settings!$C$15/100)*(Settings!$C$16/100)*(Settings!$C$17/100)</f>
        <v/>
      </c>
      <c r="H127" s="16">
        <f>'P_Density'!H127*(POWER(1+(INDEX(P_Growth!$M$2:$M$1611,MATCH(A2, P_Growth!$A$2:$A$1611,0))/100), Settings!$C$9-Settings!$C$8))*(Settings!$C$15/100)*(Settings!$C$16/100)*(Settings!$C$17/100)</f>
        <v/>
      </c>
      <c r="I127" s="16">
        <f>'P_Density'!I127*(POWER(1+(INDEX(P_Growth!$M$2:$M$1611,MATCH(A2, P_Growth!$A$2:$A$1611,0))/100), Settings!$C$9-Settings!$C$8))*(Settings!$C$15/100)*(Settings!$C$16/100)*(Settings!$C$17/100)</f>
        <v/>
      </c>
      <c r="J127" s="16">
        <f>'P_Density'!J127*(POWER(1+(INDEX(P_Growth!$M$2:$M$1611,MATCH(A2, P_Growth!$A$2:$A$1611,0))/100), Settings!$C$9-Settings!$C$8))*(Settings!$C$15/100)*(Settings!$C$16/100)*(Settings!$C$17/100)</f>
        <v/>
      </c>
      <c r="K127" s="16">
        <f>'P_Density'!K127*(POWER(1+(INDEX(P_Growth!$M$2:$M$1611,MATCH(A2, P_Growth!$A$2:$A$1611,0))/100), Settings!$C$9-Settings!$C$8))*(Settings!$C$15/100)*(Settings!$C$16/100)*(Settings!$C$17/100)</f>
        <v/>
      </c>
      <c r="L127" s="16">
        <f>'P_Density'!L127*(POWER(1+(INDEX(P_Growth!$M$2:$M$1611,MATCH(A2, P_Growth!$A$2:$A$1611,0))/100), Settings!$C$9-Settings!$C$8))*(Settings!$C$15/100)*(Settings!$C$16/100)*(Settings!$C$17/100)</f>
        <v/>
      </c>
    </row>
    <row r="128">
      <c r="A128" s="16">
        <f>'P_Density'!A128</f>
        <v/>
      </c>
      <c r="B128" s="16">
        <f>'P_Density'!B128</f>
        <v/>
      </c>
      <c r="C128" s="16">
        <f>'P_Density'!C128*(POWER(1+(INDEX(P_Growth!$M$2:$M$1611,MATCH(A2, P_Growth!$A$2:$A$1611,0))/100), Settings!$C$9-Settings!$C$8))*(Settings!$C$15/100)*(Settings!$C$16/100)*(Settings!$C$17/100)</f>
        <v/>
      </c>
      <c r="D128" s="16">
        <f>'P_Density'!D128*(POWER(1+(INDEX(P_Growth!$M$2:$M$1611,MATCH(A2, P_Growth!$A$2:$A$1611,0))/100), Settings!$C$9-Settings!$C$8))*(Settings!$C$15/100)*(Settings!$C$16/100)*(Settings!$C$17/100)</f>
        <v/>
      </c>
      <c r="E128" s="16">
        <f>'P_Density'!E128*(POWER(1+(INDEX(P_Growth!$M$2:$M$1611,MATCH(A2, P_Growth!$A$2:$A$1611,0))/100), Settings!$C$9-Settings!$C$8))*(Settings!$C$15/100)*(Settings!$C$16/100)*(Settings!$C$17/100)</f>
        <v/>
      </c>
      <c r="F128" s="16">
        <f>'P_Density'!F128*(POWER(1+(INDEX(P_Growth!$M$2:$M$1611,MATCH(A2, P_Growth!$A$2:$A$1611,0))/100), Settings!$C$9-Settings!$C$8))*(Settings!$C$15/100)*(Settings!$C$16/100)*(Settings!$C$17/100)</f>
        <v/>
      </c>
      <c r="G128" s="16">
        <f>'P_Density'!G128*(POWER(1+(INDEX(P_Growth!$M$2:$M$1611,MATCH(A2, P_Growth!$A$2:$A$1611,0))/100), Settings!$C$9-Settings!$C$8))*(Settings!$C$15/100)*(Settings!$C$16/100)*(Settings!$C$17/100)</f>
        <v/>
      </c>
      <c r="H128" s="16">
        <f>'P_Density'!H128*(POWER(1+(INDEX(P_Growth!$M$2:$M$1611,MATCH(A2, P_Growth!$A$2:$A$1611,0))/100), Settings!$C$9-Settings!$C$8))*(Settings!$C$15/100)*(Settings!$C$16/100)*(Settings!$C$17/100)</f>
        <v/>
      </c>
      <c r="I128" s="16">
        <f>'P_Density'!I128*(POWER(1+(INDEX(P_Growth!$M$2:$M$1611,MATCH(A2, P_Growth!$A$2:$A$1611,0))/100), Settings!$C$9-Settings!$C$8))*(Settings!$C$15/100)*(Settings!$C$16/100)*(Settings!$C$17/100)</f>
        <v/>
      </c>
      <c r="J128" s="16">
        <f>'P_Density'!J128*(POWER(1+(INDEX(P_Growth!$M$2:$M$1611,MATCH(A2, P_Growth!$A$2:$A$1611,0))/100), Settings!$C$9-Settings!$C$8))*(Settings!$C$15/100)*(Settings!$C$16/100)*(Settings!$C$17/100)</f>
        <v/>
      </c>
      <c r="K128" s="16">
        <f>'P_Density'!K128*(POWER(1+(INDEX(P_Growth!$M$2:$M$1611,MATCH(A2, P_Growth!$A$2:$A$1611,0))/100), Settings!$C$9-Settings!$C$8))*(Settings!$C$15/100)*(Settings!$C$16/100)*(Settings!$C$17/100)</f>
        <v/>
      </c>
      <c r="L128" s="16">
        <f>'P_Density'!L128*(POWER(1+(INDEX(P_Growth!$M$2:$M$1611,MATCH(A2, P_Growth!$A$2:$A$1611,0))/100), Settings!$C$9-Settings!$C$8))*(Settings!$C$15/100)*(Settings!$C$16/100)*(Settings!$C$17/100)</f>
        <v/>
      </c>
    </row>
    <row r="129">
      <c r="A129" s="16">
        <f>'P_Density'!A129</f>
        <v/>
      </c>
      <c r="B129" s="16">
        <f>'P_Density'!B129</f>
        <v/>
      </c>
      <c r="C129" s="16">
        <f>'P_Density'!C129*(POWER(1+(INDEX(P_Growth!$M$2:$M$1611,MATCH(A2, P_Growth!$A$2:$A$1611,0))/100), Settings!$C$9-Settings!$C$8))*(Settings!$C$15/100)*(Settings!$C$16/100)*(Settings!$C$17/100)</f>
        <v/>
      </c>
      <c r="D129" s="16">
        <f>'P_Density'!D129*(POWER(1+(INDEX(P_Growth!$M$2:$M$1611,MATCH(A2, P_Growth!$A$2:$A$1611,0))/100), Settings!$C$9-Settings!$C$8))*(Settings!$C$15/100)*(Settings!$C$16/100)*(Settings!$C$17/100)</f>
        <v/>
      </c>
      <c r="E129" s="16">
        <f>'P_Density'!E129*(POWER(1+(INDEX(P_Growth!$M$2:$M$1611,MATCH(A2, P_Growth!$A$2:$A$1611,0))/100), Settings!$C$9-Settings!$C$8))*(Settings!$C$15/100)*(Settings!$C$16/100)*(Settings!$C$17/100)</f>
        <v/>
      </c>
      <c r="F129" s="16">
        <f>'P_Density'!F129*(POWER(1+(INDEX(P_Growth!$M$2:$M$1611,MATCH(A2, P_Growth!$A$2:$A$1611,0))/100), Settings!$C$9-Settings!$C$8))*(Settings!$C$15/100)*(Settings!$C$16/100)*(Settings!$C$17/100)</f>
        <v/>
      </c>
      <c r="G129" s="16">
        <f>'P_Density'!G129*(POWER(1+(INDEX(P_Growth!$M$2:$M$1611,MATCH(A2, P_Growth!$A$2:$A$1611,0))/100), Settings!$C$9-Settings!$C$8))*(Settings!$C$15/100)*(Settings!$C$16/100)*(Settings!$C$17/100)</f>
        <v/>
      </c>
      <c r="H129" s="16">
        <f>'P_Density'!H129*(POWER(1+(INDEX(P_Growth!$M$2:$M$1611,MATCH(A2, P_Growth!$A$2:$A$1611,0))/100), Settings!$C$9-Settings!$C$8))*(Settings!$C$15/100)*(Settings!$C$16/100)*(Settings!$C$17/100)</f>
        <v/>
      </c>
      <c r="I129" s="16">
        <f>'P_Density'!I129*(POWER(1+(INDEX(P_Growth!$M$2:$M$1611,MATCH(A2, P_Growth!$A$2:$A$1611,0))/100), Settings!$C$9-Settings!$C$8))*(Settings!$C$15/100)*(Settings!$C$16/100)*(Settings!$C$17/100)</f>
        <v/>
      </c>
      <c r="J129" s="16">
        <f>'P_Density'!J129*(POWER(1+(INDEX(P_Growth!$M$2:$M$1611,MATCH(A2, P_Growth!$A$2:$A$1611,0))/100), Settings!$C$9-Settings!$C$8))*(Settings!$C$15/100)*(Settings!$C$16/100)*(Settings!$C$17/100)</f>
        <v/>
      </c>
      <c r="K129" s="16">
        <f>'P_Density'!K129*(POWER(1+(INDEX(P_Growth!$M$2:$M$1611,MATCH(A2, P_Growth!$A$2:$A$1611,0))/100), Settings!$C$9-Settings!$C$8))*(Settings!$C$15/100)*(Settings!$C$16/100)*(Settings!$C$17/100)</f>
        <v/>
      </c>
      <c r="L129" s="16">
        <f>'P_Density'!L129*(POWER(1+(INDEX(P_Growth!$M$2:$M$1611,MATCH(A2, P_Growth!$A$2:$A$1611,0))/100), Settings!$C$9-Settings!$C$8))*(Settings!$C$15/100)*(Settings!$C$16/100)*(Settings!$C$17/100)</f>
        <v/>
      </c>
    </row>
    <row r="130">
      <c r="A130" s="16">
        <f>'P_Density'!A130</f>
        <v/>
      </c>
      <c r="B130" s="16">
        <f>'P_Density'!B130</f>
        <v/>
      </c>
      <c r="C130" s="16">
        <f>'P_Density'!C130*(POWER(1+(INDEX(P_Growth!$M$2:$M$1611,MATCH(A2, P_Growth!$A$2:$A$1611,0))/100), Settings!$C$9-Settings!$C$8))*(Settings!$C$15/100)*(Settings!$C$16/100)*(Settings!$C$17/100)</f>
        <v/>
      </c>
      <c r="D130" s="16">
        <f>'P_Density'!D130*(POWER(1+(INDEX(P_Growth!$M$2:$M$1611,MATCH(A2, P_Growth!$A$2:$A$1611,0))/100), Settings!$C$9-Settings!$C$8))*(Settings!$C$15/100)*(Settings!$C$16/100)*(Settings!$C$17/100)</f>
        <v/>
      </c>
      <c r="E130" s="16">
        <f>'P_Density'!E130*(POWER(1+(INDEX(P_Growth!$M$2:$M$1611,MATCH(A2, P_Growth!$A$2:$A$1611,0))/100), Settings!$C$9-Settings!$C$8))*(Settings!$C$15/100)*(Settings!$C$16/100)*(Settings!$C$17/100)</f>
        <v/>
      </c>
      <c r="F130" s="16">
        <f>'P_Density'!F130*(POWER(1+(INDEX(P_Growth!$M$2:$M$1611,MATCH(A2, P_Growth!$A$2:$A$1611,0))/100), Settings!$C$9-Settings!$C$8))*(Settings!$C$15/100)*(Settings!$C$16/100)*(Settings!$C$17/100)</f>
        <v/>
      </c>
      <c r="G130" s="16">
        <f>'P_Density'!G130*(POWER(1+(INDEX(P_Growth!$M$2:$M$1611,MATCH(A2, P_Growth!$A$2:$A$1611,0))/100), Settings!$C$9-Settings!$C$8))*(Settings!$C$15/100)*(Settings!$C$16/100)*(Settings!$C$17/100)</f>
        <v/>
      </c>
      <c r="H130" s="16">
        <f>'P_Density'!H130*(POWER(1+(INDEX(P_Growth!$M$2:$M$1611,MATCH(A2, P_Growth!$A$2:$A$1611,0))/100), Settings!$C$9-Settings!$C$8))*(Settings!$C$15/100)*(Settings!$C$16/100)*(Settings!$C$17/100)</f>
        <v/>
      </c>
      <c r="I130" s="16">
        <f>'P_Density'!I130*(POWER(1+(INDEX(P_Growth!$M$2:$M$1611,MATCH(A2, P_Growth!$A$2:$A$1611,0))/100), Settings!$C$9-Settings!$C$8))*(Settings!$C$15/100)*(Settings!$C$16/100)*(Settings!$C$17/100)</f>
        <v/>
      </c>
      <c r="J130" s="16">
        <f>'P_Density'!J130*(POWER(1+(INDEX(P_Growth!$M$2:$M$1611,MATCH(A2, P_Growth!$A$2:$A$1611,0))/100), Settings!$C$9-Settings!$C$8))*(Settings!$C$15/100)*(Settings!$C$16/100)*(Settings!$C$17/100)</f>
        <v/>
      </c>
      <c r="K130" s="16">
        <f>'P_Density'!K130*(POWER(1+(INDEX(P_Growth!$M$2:$M$1611,MATCH(A2, P_Growth!$A$2:$A$1611,0))/100), Settings!$C$9-Settings!$C$8))*(Settings!$C$15/100)*(Settings!$C$16/100)*(Settings!$C$17/100)</f>
        <v/>
      </c>
      <c r="L130" s="16">
        <f>'P_Density'!L130*(POWER(1+(INDEX(P_Growth!$M$2:$M$1611,MATCH(A2, P_Growth!$A$2:$A$1611,0))/100), Settings!$C$9-Settings!$C$8))*(Settings!$C$15/100)*(Settings!$C$16/100)*(Settings!$C$17/100)</f>
        <v/>
      </c>
    </row>
    <row r="131">
      <c r="A131" s="16">
        <f>'P_Density'!A131</f>
        <v/>
      </c>
      <c r="B131" s="16">
        <f>'P_Density'!B131</f>
        <v/>
      </c>
      <c r="C131" s="16">
        <f>'P_Density'!C131*(POWER(1+(INDEX(P_Growth!$M$2:$M$1611,MATCH(A2, P_Growth!$A$2:$A$1611,0))/100), Settings!$C$9-Settings!$C$8))*(Settings!$C$15/100)*(Settings!$C$16/100)*(Settings!$C$17/100)</f>
        <v/>
      </c>
      <c r="D131" s="16">
        <f>'P_Density'!D131*(POWER(1+(INDEX(P_Growth!$M$2:$M$1611,MATCH(A2, P_Growth!$A$2:$A$1611,0))/100), Settings!$C$9-Settings!$C$8))*(Settings!$C$15/100)*(Settings!$C$16/100)*(Settings!$C$17/100)</f>
        <v/>
      </c>
      <c r="E131" s="16">
        <f>'P_Density'!E131*(POWER(1+(INDEX(P_Growth!$M$2:$M$1611,MATCH(A2, P_Growth!$A$2:$A$1611,0))/100), Settings!$C$9-Settings!$C$8))*(Settings!$C$15/100)*(Settings!$C$16/100)*(Settings!$C$17/100)</f>
        <v/>
      </c>
      <c r="F131" s="16">
        <f>'P_Density'!F131*(POWER(1+(INDEX(P_Growth!$M$2:$M$1611,MATCH(A2, P_Growth!$A$2:$A$1611,0))/100), Settings!$C$9-Settings!$C$8))*(Settings!$C$15/100)*(Settings!$C$16/100)*(Settings!$C$17/100)</f>
        <v/>
      </c>
      <c r="G131" s="16">
        <f>'P_Density'!G131*(POWER(1+(INDEX(P_Growth!$M$2:$M$1611,MATCH(A2, P_Growth!$A$2:$A$1611,0))/100), Settings!$C$9-Settings!$C$8))*(Settings!$C$15/100)*(Settings!$C$16/100)*(Settings!$C$17/100)</f>
        <v/>
      </c>
      <c r="H131" s="16">
        <f>'P_Density'!H131*(POWER(1+(INDEX(P_Growth!$M$2:$M$1611,MATCH(A2, P_Growth!$A$2:$A$1611,0))/100), Settings!$C$9-Settings!$C$8))*(Settings!$C$15/100)*(Settings!$C$16/100)*(Settings!$C$17/100)</f>
        <v/>
      </c>
      <c r="I131" s="16">
        <f>'P_Density'!I131*(POWER(1+(INDEX(P_Growth!$M$2:$M$1611,MATCH(A2, P_Growth!$A$2:$A$1611,0))/100), Settings!$C$9-Settings!$C$8))*(Settings!$C$15/100)*(Settings!$C$16/100)*(Settings!$C$17/100)</f>
        <v/>
      </c>
      <c r="J131" s="16">
        <f>'P_Density'!J131*(POWER(1+(INDEX(P_Growth!$M$2:$M$1611,MATCH(A2, P_Growth!$A$2:$A$1611,0))/100), Settings!$C$9-Settings!$C$8))*(Settings!$C$15/100)*(Settings!$C$16/100)*(Settings!$C$17/100)</f>
        <v/>
      </c>
      <c r="K131" s="16">
        <f>'P_Density'!K131*(POWER(1+(INDEX(P_Growth!$M$2:$M$1611,MATCH(A2, P_Growth!$A$2:$A$1611,0))/100), Settings!$C$9-Settings!$C$8))*(Settings!$C$15/100)*(Settings!$C$16/100)*(Settings!$C$17/100)</f>
        <v/>
      </c>
      <c r="L131" s="16">
        <f>'P_Density'!L131*(POWER(1+(INDEX(P_Growth!$M$2:$M$1611,MATCH(A2, P_Growth!$A$2:$A$1611,0))/100), Settings!$C$9-Settings!$C$8))*(Settings!$C$15/100)*(Settings!$C$16/100)*(Settings!$C$17/100)</f>
        <v/>
      </c>
    </row>
    <row r="132">
      <c r="A132" s="16">
        <f>'P_Density'!A132</f>
        <v/>
      </c>
      <c r="B132" s="16">
        <f>'P_Density'!B132</f>
        <v/>
      </c>
      <c r="C132" s="16">
        <f>'P_Density'!C132*(POWER(1+(INDEX(P_Growth!$M$2:$M$1611,MATCH(A2, P_Growth!$A$2:$A$1611,0))/100), Settings!$C$9-Settings!$C$8))*(Settings!$C$15/100)*(Settings!$C$16/100)*(Settings!$C$17/100)</f>
        <v/>
      </c>
      <c r="D132" s="16">
        <f>'P_Density'!D132*(POWER(1+(INDEX(P_Growth!$M$2:$M$1611,MATCH(A2, P_Growth!$A$2:$A$1611,0))/100), Settings!$C$9-Settings!$C$8))*(Settings!$C$15/100)*(Settings!$C$16/100)*(Settings!$C$17/100)</f>
        <v/>
      </c>
      <c r="E132" s="16">
        <f>'P_Density'!E132*(POWER(1+(INDEX(P_Growth!$M$2:$M$1611,MATCH(A2, P_Growth!$A$2:$A$1611,0))/100), Settings!$C$9-Settings!$C$8))*(Settings!$C$15/100)*(Settings!$C$16/100)*(Settings!$C$17/100)</f>
        <v/>
      </c>
      <c r="F132" s="16">
        <f>'P_Density'!F132*(POWER(1+(INDEX(P_Growth!$M$2:$M$1611,MATCH(A2, P_Growth!$A$2:$A$1611,0))/100), Settings!$C$9-Settings!$C$8))*(Settings!$C$15/100)*(Settings!$C$16/100)*(Settings!$C$17/100)</f>
        <v/>
      </c>
      <c r="G132" s="16">
        <f>'P_Density'!G132*(POWER(1+(INDEX(P_Growth!$M$2:$M$1611,MATCH(A2, P_Growth!$A$2:$A$1611,0))/100), Settings!$C$9-Settings!$C$8))*(Settings!$C$15/100)*(Settings!$C$16/100)*(Settings!$C$17/100)</f>
        <v/>
      </c>
      <c r="H132" s="16">
        <f>'P_Density'!H132*(POWER(1+(INDEX(P_Growth!$M$2:$M$1611,MATCH(A2, P_Growth!$A$2:$A$1611,0))/100), Settings!$C$9-Settings!$C$8))*(Settings!$C$15/100)*(Settings!$C$16/100)*(Settings!$C$17/100)</f>
        <v/>
      </c>
      <c r="I132" s="16">
        <f>'P_Density'!I132*(POWER(1+(INDEX(P_Growth!$M$2:$M$1611,MATCH(A2, P_Growth!$A$2:$A$1611,0))/100), Settings!$C$9-Settings!$C$8))*(Settings!$C$15/100)*(Settings!$C$16/100)*(Settings!$C$17/100)</f>
        <v/>
      </c>
      <c r="J132" s="16">
        <f>'P_Density'!J132*(POWER(1+(INDEX(P_Growth!$M$2:$M$1611,MATCH(A2, P_Growth!$A$2:$A$1611,0))/100), Settings!$C$9-Settings!$C$8))*(Settings!$C$15/100)*(Settings!$C$16/100)*(Settings!$C$17/100)</f>
        <v/>
      </c>
      <c r="K132" s="16">
        <f>'P_Density'!K132*(POWER(1+(INDEX(P_Growth!$M$2:$M$1611,MATCH(A2, P_Growth!$A$2:$A$1611,0))/100), Settings!$C$9-Settings!$C$8))*(Settings!$C$15/100)*(Settings!$C$16/100)*(Settings!$C$17/100)</f>
        <v/>
      </c>
      <c r="L132" s="16">
        <f>'P_Density'!L132*(POWER(1+(INDEX(P_Growth!$M$2:$M$1611,MATCH(A2, P_Growth!$A$2:$A$1611,0))/100), Settings!$C$9-Settings!$C$8))*(Settings!$C$15/100)*(Settings!$C$16/100)*(Settings!$C$17/100)</f>
        <v/>
      </c>
    </row>
    <row r="133">
      <c r="A133" s="16">
        <f>'P_Density'!A133</f>
        <v/>
      </c>
      <c r="B133" s="16">
        <f>'P_Density'!B133</f>
        <v/>
      </c>
      <c r="C133" s="16">
        <f>'P_Density'!C133*(POWER(1+(INDEX(P_Growth!$M$2:$M$1611,MATCH(A2, P_Growth!$A$2:$A$1611,0))/100), Settings!$C$9-Settings!$C$8))*(Settings!$C$15/100)*(Settings!$C$16/100)*(Settings!$C$17/100)</f>
        <v/>
      </c>
      <c r="D133" s="16">
        <f>'P_Density'!D133*(POWER(1+(INDEX(P_Growth!$M$2:$M$1611,MATCH(A2, P_Growth!$A$2:$A$1611,0))/100), Settings!$C$9-Settings!$C$8))*(Settings!$C$15/100)*(Settings!$C$16/100)*(Settings!$C$17/100)</f>
        <v/>
      </c>
      <c r="E133" s="16">
        <f>'P_Density'!E133*(POWER(1+(INDEX(P_Growth!$M$2:$M$1611,MATCH(A2, P_Growth!$A$2:$A$1611,0))/100), Settings!$C$9-Settings!$C$8))*(Settings!$C$15/100)*(Settings!$C$16/100)*(Settings!$C$17/100)</f>
        <v/>
      </c>
      <c r="F133" s="16">
        <f>'P_Density'!F133*(POWER(1+(INDEX(P_Growth!$M$2:$M$1611,MATCH(A2, P_Growth!$A$2:$A$1611,0))/100), Settings!$C$9-Settings!$C$8))*(Settings!$C$15/100)*(Settings!$C$16/100)*(Settings!$C$17/100)</f>
        <v/>
      </c>
      <c r="G133" s="16">
        <f>'P_Density'!G133*(POWER(1+(INDEX(P_Growth!$M$2:$M$1611,MATCH(A2, P_Growth!$A$2:$A$1611,0))/100), Settings!$C$9-Settings!$C$8))*(Settings!$C$15/100)*(Settings!$C$16/100)*(Settings!$C$17/100)</f>
        <v/>
      </c>
      <c r="H133" s="16">
        <f>'P_Density'!H133*(POWER(1+(INDEX(P_Growth!$M$2:$M$1611,MATCH(A2, P_Growth!$A$2:$A$1611,0))/100), Settings!$C$9-Settings!$C$8))*(Settings!$C$15/100)*(Settings!$C$16/100)*(Settings!$C$17/100)</f>
        <v/>
      </c>
      <c r="I133" s="16">
        <f>'P_Density'!I133*(POWER(1+(INDEX(P_Growth!$M$2:$M$1611,MATCH(A2, P_Growth!$A$2:$A$1611,0))/100), Settings!$C$9-Settings!$C$8))*(Settings!$C$15/100)*(Settings!$C$16/100)*(Settings!$C$17/100)</f>
        <v/>
      </c>
      <c r="J133" s="16">
        <f>'P_Density'!J133*(POWER(1+(INDEX(P_Growth!$M$2:$M$1611,MATCH(A2, P_Growth!$A$2:$A$1611,0))/100), Settings!$C$9-Settings!$C$8))*(Settings!$C$15/100)*(Settings!$C$16/100)*(Settings!$C$17/100)</f>
        <v/>
      </c>
      <c r="K133" s="16">
        <f>'P_Density'!K133*(POWER(1+(INDEX(P_Growth!$M$2:$M$1611,MATCH(A2, P_Growth!$A$2:$A$1611,0))/100), Settings!$C$9-Settings!$C$8))*(Settings!$C$15/100)*(Settings!$C$16/100)*(Settings!$C$17/100)</f>
        <v/>
      </c>
      <c r="L133" s="16">
        <f>'P_Density'!L133*(POWER(1+(INDEX(P_Growth!$M$2:$M$1611,MATCH(A2, P_Growth!$A$2:$A$1611,0))/100), Settings!$C$9-Settings!$C$8))*(Settings!$C$15/100)*(Settings!$C$16/100)*(Settings!$C$17/100)</f>
        <v/>
      </c>
    </row>
    <row r="134">
      <c r="A134" s="16">
        <f>'P_Density'!A134</f>
        <v/>
      </c>
      <c r="B134" s="16">
        <f>'P_Density'!B134</f>
        <v/>
      </c>
      <c r="C134" s="16">
        <f>'P_Density'!C134*(POWER(1+(INDEX(P_Growth!$M$2:$M$1611,MATCH(A2, P_Growth!$A$2:$A$1611,0))/100), Settings!$C$9-Settings!$C$8))*(Settings!$C$15/100)*(Settings!$C$16/100)*(Settings!$C$17/100)</f>
        <v/>
      </c>
      <c r="D134" s="16">
        <f>'P_Density'!D134*(POWER(1+(INDEX(P_Growth!$M$2:$M$1611,MATCH(A2, P_Growth!$A$2:$A$1611,0))/100), Settings!$C$9-Settings!$C$8))*(Settings!$C$15/100)*(Settings!$C$16/100)*(Settings!$C$17/100)</f>
        <v/>
      </c>
      <c r="E134" s="16">
        <f>'P_Density'!E134*(POWER(1+(INDEX(P_Growth!$M$2:$M$1611,MATCH(A2, P_Growth!$A$2:$A$1611,0))/100), Settings!$C$9-Settings!$C$8))*(Settings!$C$15/100)*(Settings!$C$16/100)*(Settings!$C$17/100)</f>
        <v/>
      </c>
      <c r="F134" s="16">
        <f>'P_Density'!F134*(POWER(1+(INDEX(P_Growth!$M$2:$M$1611,MATCH(A2, P_Growth!$A$2:$A$1611,0))/100), Settings!$C$9-Settings!$C$8))*(Settings!$C$15/100)*(Settings!$C$16/100)*(Settings!$C$17/100)</f>
        <v/>
      </c>
      <c r="G134" s="16">
        <f>'P_Density'!G134*(POWER(1+(INDEX(P_Growth!$M$2:$M$1611,MATCH(A2, P_Growth!$A$2:$A$1611,0))/100), Settings!$C$9-Settings!$C$8))*(Settings!$C$15/100)*(Settings!$C$16/100)*(Settings!$C$17/100)</f>
        <v/>
      </c>
      <c r="H134" s="16">
        <f>'P_Density'!H134*(POWER(1+(INDEX(P_Growth!$M$2:$M$1611,MATCH(A2, P_Growth!$A$2:$A$1611,0))/100), Settings!$C$9-Settings!$C$8))*(Settings!$C$15/100)*(Settings!$C$16/100)*(Settings!$C$17/100)</f>
        <v/>
      </c>
      <c r="I134" s="16">
        <f>'P_Density'!I134*(POWER(1+(INDEX(P_Growth!$M$2:$M$1611,MATCH(A2, P_Growth!$A$2:$A$1611,0))/100), Settings!$C$9-Settings!$C$8))*(Settings!$C$15/100)*(Settings!$C$16/100)*(Settings!$C$17/100)</f>
        <v/>
      </c>
      <c r="J134" s="16">
        <f>'P_Density'!J134*(POWER(1+(INDEX(P_Growth!$M$2:$M$1611,MATCH(A2, P_Growth!$A$2:$A$1611,0))/100), Settings!$C$9-Settings!$C$8))*(Settings!$C$15/100)*(Settings!$C$16/100)*(Settings!$C$17/100)</f>
        <v/>
      </c>
      <c r="K134" s="16">
        <f>'P_Density'!K134*(POWER(1+(INDEX(P_Growth!$M$2:$M$1611,MATCH(A2, P_Growth!$A$2:$A$1611,0))/100), Settings!$C$9-Settings!$C$8))*(Settings!$C$15/100)*(Settings!$C$16/100)*(Settings!$C$17/100)</f>
        <v/>
      </c>
      <c r="L134" s="16">
        <f>'P_Density'!L134*(POWER(1+(INDEX(P_Growth!$M$2:$M$1611,MATCH(A2, P_Growth!$A$2:$A$1611,0))/100), Settings!$C$9-Settings!$C$8))*(Settings!$C$15/100)*(Settings!$C$16/100)*(Settings!$C$17/100)</f>
        <v/>
      </c>
    </row>
    <row r="135">
      <c r="A135" s="16">
        <f>'P_Density'!A135</f>
        <v/>
      </c>
      <c r="B135" s="16">
        <f>'P_Density'!B135</f>
        <v/>
      </c>
      <c r="C135" s="16">
        <f>'P_Density'!C135*(POWER(1+(INDEX(P_Growth!$M$2:$M$1611,MATCH(A2, P_Growth!$A$2:$A$1611,0))/100), Settings!$C$9-Settings!$C$8))*(Settings!$C$15/100)*(Settings!$C$16/100)*(Settings!$C$17/100)</f>
        <v/>
      </c>
      <c r="D135" s="16">
        <f>'P_Density'!D135*(POWER(1+(INDEX(P_Growth!$M$2:$M$1611,MATCH(A2, P_Growth!$A$2:$A$1611,0))/100), Settings!$C$9-Settings!$C$8))*(Settings!$C$15/100)*(Settings!$C$16/100)*(Settings!$C$17/100)</f>
        <v/>
      </c>
      <c r="E135" s="16">
        <f>'P_Density'!E135*(POWER(1+(INDEX(P_Growth!$M$2:$M$1611,MATCH(A2, P_Growth!$A$2:$A$1611,0))/100), Settings!$C$9-Settings!$C$8))*(Settings!$C$15/100)*(Settings!$C$16/100)*(Settings!$C$17/100)</f>
        <v/>
      </c>
      <c r="F135" s="16">
        <f>'P_Density'!F135*(POWER(1+(INDEX(P_Growth!$M$2:$M$1611,MATCH(A2, P_Growth!$A$2:$A$1611,0))/100), Settings!$C$9-Settings!$C$8))*(Settings!$C$15/100)*(Settings!$C$16/100)*(Settings!$C$17/100)</f>
        <v/>
      </c>
      <c r="G135" s="16">
        <f>'P_Density'!G135*(POWER(1+(INDEX(P_Growth!$M$2:$M$1611,MATCH(A2, P_Growth!$A$2:$A$1611,0))/100), Settings!$C$9-Settings!$C$8))*(Settings!$C$15/100)*(Settings!$C$16/100)*(Settings!$C$17/100)</f>
        <v/>
      </c>
      <c r="H135" s="16">
        <f>'P_Density'!H135*(POWER(1+(INDEX(P_Growth!$M$2:$M$1611,MATCH(A2, P_Growth!$A$2:$A$1611,0))/100), Settings!$C$9-Settings!$C$8))*(Settings!$C$15/100)*(Settings!$C$16/100)*(Settings!$C$17/100)</f>
        <v/>
      </c>
      <c r="I135" s="16">
        <f>'P_Density'!I135*(POWER(1+(INDEX(P_Growth!$M$2:$M$1611,MATCH(A2, P_Growth!$A$2:$A$1611,0))/100), Settings!$C$9-Settings!$C$8))*(Settings!$C$15/100)*(Settings!$C$16/100)*(Settings!$C$17/100)</f>
        <v/>
      </c>
      <c r="J135" s="16">
        <f>'P_Density'!J135*(POWER(1+(INDEX(P_Growth!$M$2:$M$1611,MATCH(A2, P_Growth!$A$2:$A$1611,0))/100), Settings!$C$9-Settings!$C$8))*(Settings!$C$15/100)*(Settings!$C$16/100)*(Settings!$C$17/100)</f>
        <v/>
      </c>
      <c r="K135" s="16">
        <f>'P_Density'!K135*(POWER(1+(INDEX(P_Growth!$M$2:$M$1611,MATCH(A2, P_Growth!$A$2:$A$1611,0))/100), Settings!$C$9-Settings!$C$8))*(Settings!$C$15/100)*(Settings!$C$16/100)*(Settings!$C$17/100)</f>
        <v/>
      </c>
      <c r="L135" s="16">
        <f>'P_Density'!L135*(POWER(1+(INDEX(P_Growth!$M$2:$M$1611,MATCH(A2, P_Growth!$A$2:$A$1611,0))/100), Settings!$C$9-Settings!$C$8))*(Settings!$C$15/100)*(Settings!$C$16/100)*(Settings!$C$17/100)</f>
        <v/>
      </c>
    </row>
    <row r="136">
      <c r="A136" s="16">
        <f>'P_Density'!A136</f>
        <v/>
      </c>
      <c r="B136" s="16">
        <f>'P_Density'!B136</f>
        <v/>
      </c>
      <c r="C136" s="16">
        <f>'P_Density'!C136*(POWER(1+(INDEX(P_Growth!$M$2:$M$1611,MATCH(A2, P_Growth!$A$2:$A$1611,0))/100), Settings!$C$9-Settings!$C$8))*(Settings!$C$15/100)*(Settings!$C$16/100)*(Settings!$C$17/100)</f>
        <v/>
      </c>
      <c r="D136" s="16">
        <f>'P_Density'!D136*(POWER(1+(INDEX(P_Growth!$M$2:$M$1611,MATCH(A2, P_Growth!$A$2:$A$1611,0))/100), Settings!$C$9-Settings!$C$8))*(Settings!$C$15/100)*(Settings!$C$16/100)*(Settings!$C$17/100)</f>
        <v/>
      </c>
      <c r="E136" s="16">
        <f>'P_Density'!E136*(POWER(1+(INDEX(P_Growth!$M$2:$M$1611,MATCH(A2, P_Growth!$A$2:$A$1611,0))/100), Settings!$C$9-Settings!$C$8))*(Settings!$C$15/100)*(Settings!$C$16/100)*(Settings!$C$17/100)</f>
        <v/>
      </c>
      <c r="F136" s="16">
        <f>'P_Density'!F136*(POWER(1+(INDEX(P_Growth!$M$2:$M$1611,MATCH(A2, P_Growth!$A$2:$A$1611,0))/100), Settings!$C$9-Settings!$C$8))*(Settings!$C$15/100)*(Settings!$C$16/100)*(Settings!$C$17/100)</f>
        <v/>
      </c>
      <c r="G136" s="16">
        <f>'P_Density'!G136*(POWER(1+(INDEX(P_Growth!$M$2:$M$1611,MATCH(A2, P_Growth!$A$2:$A$1611,0))/100), Settings!$C$9-Settings!$C$8))*(Settings!$C$15/100)*(Settings!$C$16/100)*(Settings!$C$17/100)</f>
        <v/>
      </c>
      <c r="H136" s="16">
        <f>'P_Density'!H136*(POWER(1+(INDEX(P_Growth!$M$2:$M$1611,MATCH(A2, P_Growth!$A$2:$A$1611,0))/100), Settings!$C$9-Settings!$C$8))*(Settings!$C$15/100)*(Settings!$C$16/100)*(Settings!$C$17/100)</f>
        <v/>
      </c>
      <c r="I136" s="16">
        <f>'P_Density'!I136*(POWER(1+(INDEX(P_Growth!$M$2:$M$1611,MATCH(A2, P_Growth!$A$2:$A$1611,0))/100), Settings!$C$9-Settings!$C$8))*(Settings!$C$15/100)*(Settings!$C$16/100)*(Settings!$C$17/100)</f>
        <v/>
      </c>
      <c r="J136" s="16">
        <f>'P_Density'!J136*(POWER(1+(INDEX(P_Growth!$M$2:$M$1611,MATCH(A2, P_Growth!$A$2:$A$1611,0))/100), Settings!$C$9-Settings!$C$8))*(Settings!$C$15/100)*(Settings!$C$16/100)*(Settings!$C$17/100)</f>
        <v/>
      </c>
      <c r="K136" s="16">
        <f>'P_Density'!K136*(POWER(1+(INDEX(P_Growth!$M$2:$M$1611,MATCH(A2, P_Growth!$A$2:$A$1611,0))/100), Settings!$C$9-Settings!$C$8))*(Settings!$C$15/100)*(Settings!$C$16/100)*(Settings!$C$17/100)</f>
        <v/>
      </c>
      <c r="L136" s="16">
        <f>'P_Density'!L136*(POWER(1+(INDEX(P_Growth!$M$2:$M$1611,MATCH(A2, P_Growth!$A$2:$A$1611,0))/100), Settings!$C$9-Settings!$C$8))*(Settings!$C$15/100)*(Settings!$C$16/100)*(Settings!$C$17/100)</f>
        <v/>
      </c>
    </row>
    <row r="137">
      <c r="A137" s="16">
        <f>'P_Density'!A137</f>
        <v/>
      </c>
      <c r="B137" s="16">
        <f>'P_Density'!B137</f>
        <v/>
      </c>
      <c r="C137" s="16">
        <f>'P_Density'!C137*(POWER(1+(INDEX(P_Growth!$M$2:$M$1611,MATCH(A2, P_Growth!$A$2:$A$1611,0))/100), Settings!$C$9-Settings!$C$8))*(Settings!$C$15/100)*(Settings!$C$16/100)*(Settings!$C$17/100)</f>
        <v/>
      </c>
      <c r="D137" s="16">
        <f>'P_Density'!D137*(POWER(1+(INDEX(P_Growth!$M$2:$M$1611,MATCH(A2, P_Growth!$A$2:$A$1611,0))/100), Settings!$C$9-Settings!$C$8))*(Settings!$C$15/100)*(Settings!$C$16/100)*(Settings!$C$17/100)</f>
        <v/>
      </c>
      <c r="E137" s="16">
        <f>'P_Density'!E137*(POWER(1+(INDEX(P_Growth!$M$2:$M$1611,MATCH(A2, P_Growth!$A$2:$A$1611,0))/100), Settings!$C$9-Settings!$C$8))*(Settings!$C$15/100)*(Settings!$C$16/100)*(Settings!$C$17/100)</f>
        <v/>
      </c>
      <c r="F137" s="16">
        <f>'P_Density'!F137*(POWER(1+(INDEX(P_Growth!$M$2:$M$1611,MATCH(A2, P_Growth!$A$2:$A$1611,0))/100), Settings!$C$9-Settings!$C$8))*(Settings!$C$15/100)*(Settings!$C$16/100)*(Settings!$C$17/100)</f>
        <v/>
      </c>
      <c r="G137" s="16">
        <f>'P_Density'!G137*(POWER(1+(INDEX(P_Growth!$M$2:$M$1611,MATCH(A2, P_Growth!$A$2:$A$1611,0))/100), Settings!$C$9-Settings!$C$8))*(Settings!$C$15/100)*(Settings!$C$16/100)*(Settings!$C$17/100)</f>
        <v/>
      </c>
      <c r="H137" s="16">
        <f>'P_Density'!H137*(POWER(1+(INDEX(P_Growth!$M$2:$M$1611,MATCH(A2, P_Growth!$A$2:$A$1611,0))/100), Settings!$C$9-Settings!$C$8))*(Settings!$C$15/100)*(Settings!$C$16/100)*(Settings!$C$17/100)</f>
        <v/>
      </c>
      <c r="I137" s="16">
        <f>'P_Density'!I137*(POWER(1+(INDEX(P_Growth!$M$2:$M$1611,MATCH(A2, P_Growth!$A$2:$A$1611,0))/100), Settings!$C$9-Settings!$C$8))*(Settings!$C$15/100)*(Settings!$C$16/100)*(Settings!$C$17/100)</f>
        <v/>
      </c>
      <c r="J137" s="16">
        <f>'P_Density'!J137*(POWER(1+(INDEX(P_Growth!$M$2:$M$1611,MATCH(A2, P_Growth!$A$2:$A$1611,0))/100), Settings!$C$9-Settings!$C$8))*(Settings!$C$15/100)*(Settings!$C$16/100)*(Settings!$C$17/100)</f>
        <v/>
      </c>
      <c r="K137" s="16">
        <f>'P_Density'!K137*(POWER(1+(INDEX(P_Growth!$M$2:$M$1611,MATCH(A2, P_Growth!$A$2:$A$1611,0))/100), Settings!$C$9-Settings!$C$8))*(Settings!$C$15/100)*(Settings!$C$16/100)*(Settings!$C$17/100)</f>
        <v/>
      </c>
      <c r="L137" s="16">
        <f>'P_Density'!L137*(POWER(1+(INDEX(P_Growth!$M$2:$M$1611,MATCH(A2, P_Growth!$A$2:$A$1611,0))/100), Settings!$C$9-Settings!$C$8))*(Settings!$C$15/100)*(Settings!$C$16/100)*(Settings!$C$17/100)</f>
        <v/>
      </c>
    </row>
    <row r="138">
      <c r="A138" s="16">
        <f>'P_Density'!A138</f>
        <v/>
      </c>
      <c r="B138" s="16">
        <f>'P_Density'!B138</f>
        <v/>
      </c>
      <c r="C138" s="16">
        <f>'P_Density'!C138*(POWER(1+(INDEX(P_Growth!$M$2:$M$1611,MATCH(A2, P_Growth!$A$2:$A$1611,0))/100), Settings!$C$9-Settings!$C$8))*(Settings!$C$15/100)*(Settings!$C$16/100)*(Settings!$C$17/100)</f>
        <v/>
      </c>
      <c r="D138" s="16">
        <f>'P_Density'!D138*(POWER(1+(INDEX(P_Growth!$M$2:$M$1611,MATCH(A2, P_Growth!$A$2:$A$1611,0))/100), Settings!$C$9-Settings!$C$8))*(Settings!$C$15/100)*(Settings!$C$16/100)*(Settings!$C$17/100)</f>
        <v/>
      </c>
      <c r="E138" s="16">
        <f>'P_Density'!E138*(POWER(1+(INDEX(P_Growth!$M$2:$M$1611,MATCH(A2, P_Growth!$A$2:$A$1611,0))/100), Settings!$C$9-Settings!$C$8))*(Settings!$C$15/100)*(Settings!$C$16/100)*(Settings!$C$17/100)</f>
        <v/>
      </c>
      <c r="F138" s="16">
        <f>'P_Density'!F138*(POWER(1+(INDEX(P_Growth!$M$2:$M$1611,MATCH(A2, P_Growth!$A$2:$A$1611,0))/100), Settings!$C$9-Settings!$C$8))*(Settings!$C$15/100)*(Settings!$C$16/100)*(Settings!$C$17/100)</f>
        <v/>
      </c>
      <c r="G138" s="16">
        <f>'P_Density'!G138*(POWER(1+(INDEX(P_Growth!$M$2:$M$1611,MATCH(A2, P_Growth!$A$2:$A$1611,0))/100), Settings!$C$9-Settings!$C$8))*(Settings!$C$15/100)*(Settings!$C$16/100)*(Settings!$C$17/100)</f>
        <v/>
      </c>
      <c r="H138" s="16">
        <f>'P_Density'!H138*(POWER(1+(INDEX(P_Growth!$M$2:$M$1611,MATCH(A2, P_Growth!$A$2:$A$1611,0))/100), Settings!$C$9-Settings!$C$8))*(Settings!$C$15/100)*(Settings!$C$16/100)*(Settings!$C$17/100)</f>
        <v/>
      </c>
      <c r="I138" s="16">
        <f>'P_Density'!I138*(POWER(1+(INDEX(P_Growth!$M$2:$M$1611,MATCH(A2, P_Growth!$A$2:$A$1611,0))/100), Settings!$C$9-Settings!$C$8))*(Settings!$C$15/100)*(Settings!$C$16/100)*(Settings!$C$17/100)</f>
        <v/>
      </c>
      <c r="J138" s="16">
        <f>'P_Density'!J138*(POWER(1+(INDEX(P_Growth!$M$2:$M$1611,MATCH(A2, P_Growth!$A$2:$A$1611,0))/100), Settings!$C$9-Settings!$C$8))*(Settings!$C$15/100)*(Settings!$C$16/100)*(Settings!$C$17/100)</f>
        <v/>
      </c>
      <c r="K138" s="16">
        <f>'P_Density'!K138*(POWER(1+(INDEX(P_Growth!$M$2:$M$1611,MATCH(A2, P_Growth!$A$2:$A$1611,0))/100), Settings!$C$9-Settings!$C$8))*(Settings!$C$15/100)*(Settings!$C$16/100)*(Settings!$C$17/100)</f>
        <v/>
      </c>
      <c r="L138" s="16">
        <f>'P_Density'!L138*(POWER(1+(INDEX(P_Growth!$M$2:$M$1611,MATCH(A2, P_Growth!$A$2:$A$1611,0))/100), Settings!$C$9-Settings!$C$8))*(Settings!$C$15/100)*(Settings!$C$16/100)*(Settings!$C$17/100)</f>
        <v/>
      </c>
    </row>
    <row r="139">
      <c r="A139" s="16">
        <f>'P_Density'!A139</f>
        <v/>
      </c>
      <c r="B139" s="16">
        <f>'P_Density'!B139</f>
        <v/>
      </c>
      <c r="C139" s="16">
        <f>'P_Density'!C139*(POWER(1+(INDEX(P_Growth!$M$2:$M$1611,MATCH(A2, P_Growth!$A$2:$A$1611,0))/100), Settings!$C$9-Settings!$C$8))*(Settings!$C$15/100)*(Settings!$C$16/100)*(Settings!$C$17/100)</f>
        <v/>
      </c>
      <c r="D139" s="16">
        <f>'P_Density'!D139*(POWER(1+(INDEX(P_Growth!$M$2:$M$1611,MATCH(A2, P_Growth!$A$2:$A$1611,0))/100), Settings!$C$9-Settings!$C$8))*(Settings!$C$15/100)*(Settings!$C$16/100)*(Settings!$C$17/100)</f>
        <v/>
      </c>
      <c r="E139" s="16">
        <f>'P_Density'!E139*(POWER(1+(INDEX(P_Growth!$M$2:$M$1611,MATCH(A2, P_Growth!$A$2:$A$1611,0))/100), Settings!$C$9-Settings!$C$8))*(Settings!$C$15/100)*(Settings!$C$16/100)*(Settings!$C$17/100)</f>
        <v/>
      </c>
      <c r="F139" s="16">
        <f>'P_Density'!F139*(POWER(1+(INDEX(P_Growth!$M$2:$M$1611,MATCH(A2, P_Growth!$A$2:$A$1611,0))/100), Settings!$C$9-Settings!$C$8))*(Settings!$C$15/100)*(Settings!$C$16/100)*(Settings!$C$17/100)</f>
        <v/>
      </c>
      <c r="G139" s="16">
        <f>'P_Density'!G139*(POWER(1+(INDEX(P_Growth!$M$2:$M$1611,MATCH(A2, P_Growth!$A$2:$A$1611,0))/100), Settings!$C$9-Settings!$C$8))*(Settings!$C$15/100)*(Settings!$C$16/100)*(Settings!$C$17/100)</f>
        <v/>
      </c>
      <c r="H139" s="16">
        <f>'P_Density'!H139*(POWER(1+(INDEX(P_Growth!$M$2:$M$1611,MATCH(A2, P_Growth!$A$2:$A$1611,0))/100), Settings!$C$9-Settings!$C$8))*(Settings!$C$15/100)*(Settings!$C$16/100)*(Settings!$C$17/100)</f>
        <v/>
      </c>
      <c r="I139" s="16">
        <f>'P_Density'!I139*(POWER(1+(INDEX(P_Growth!$M$2:$M$1611,MATCH(A2, P_Growth!$A$2:$A$1611,0))/100), Settings!$C$9-Settings!$C$8))*(Settings!$C$15/100)*(Settings!$C$16/100)*(Settings!$C$17/100)</f>
        <v/>
      </c>
      <c r="J139" s="16">
        <f>'P_Density'!J139*(POWER(1+(INDEX(P_Growth!$M$2:$M$1611,MATCH(A2, P_Growth!$A$2:$A$1611,0))/100), Settings!$C$9-Settings!$C$8))*(Settings!$C$15/100)*(Settings!$C$16/100)*(Settings!$C$17/100)</f>
        <v/>
      </c>
      <c r="K139" s="16">
        <f>'P_Density'!K139*(POWER(1+(INDEX(P_Growth!$M$2:$M$1611,MATCH(A2, P_Growth!$A$2:$A$1611,0))/100), Settings!$C$9-Settings!$C$8))*(Settings!$C$15/100)*(Settings!$C$16/100)*(Settings!$C$17/100)</f>
        <v/>
      </c>
      <c r="L139" s="16">
        <f>'P_Density'!L139*(POWER(1+(INDEX(P_Growth!$M$2:$M$1611,MATCH(A2, P_Growth!$A$2:$A$1611,0))/100), Settings!$C$9-Settings!$C$8))*(Settings!$C$15/100)*(Settings!$C$16/100)*(Settings!$C$17/100)</f>
        <v/>
      </c>
    </row>
    <row r="140">
      <c r="A140" s="16">
        <f>'P_Density'!A140</f>
        <v/>
      </c>
      <c r="B140" s="16">
        <f>'P_Density'!B140</f>
        <v/>
      </c>
      <c r="C140" s="16">
        <f>'P_Density'!C140*(POWER(1+(INDEX(P_Growth!$M$2:$M$1611,MATCH(A2, P_Growth!$A$2:$A$1611,0))/100), Settings!$C$9-Settings!$C$8))*(Settings!$C$15/100)*(Settings!$C$16/100)*(Settings!$C$17/100)</f>
        <v/>
      </c>
      <c r="D140" s="16">
        <f>'P_Density'!D140*(POWER(1+(INDEX(P_Growth!$M$2:$M$1611,MATCH(A2, P_Growth!$A$2:$A$1611,0))/100), Settings!$C$9-Settings!$C$8))*(Settings!$C$15/100)*(Settings!$C$16/100)*(Settings!$C$17/100)</f>
        <v/>
      </c>
      <c r="E140" s="16">
        <f>'P_Density'!E140*(POWER(1+(INDEX(P_Growth!$M$2:$M$1611,MATCH(A2, P_Growth!$A$2:$A$1611,0))/100), Settings!$C$9-Settings!$C$8))*(Settings!$C$15/100)*(Settings!$C$16/100)*(Settings!$C$17/100)</f>
        <v/>
      </c>
      <c r="F140" s="16">
        <f>'P_Density'!F140*(POWER(1+(INDEX(P_Growth!$M$2:$M$1611,MATCH(A2, P_Growth!$A$2:$A$1611,0))/100), Settings!$C$9-Settings!$C$8))*(Settings!$C$15/100)*(Settings!$C$16/100)*(Settings!$C$17/100)</f>
        <v/>
      </c>
      <c r="G140" s="16">
        <f>'P_Density'!G140*(POWER(1+(INDEX(P_Growth!$M$2:$M$1611,MATCH(A2, P_Growth!$A$2:$A$1611,0))/100), Settings!$C$9-Settings!$C$8))*(Settings!$C$15/100)*(Settings!$C$16/100)*(Settings!$C$17/100)</f>
        <v/>
      </c>
      <c r="H140" s="16">
        <f>'P_Density'!H140*(POWER(1+(INDEX(P_Growth!$M$2:$M$1611,MATCH(A2, P_Growth!$A$2:$A$1611,0))/100), Settings!$C$9-Settings!$C$8))*(Settings!$C$15/100)*(Settings!$C$16/100)*(Settings!$C$17/100)</f>
        <v/>
      </c>
      <c r="I140" s="16">
        <f>'P_Density'!I140*(POWER(1+(INDEX(P_Growth!$M$2:$M$1611,MATCH(A2, P_Growth!$A$2:$A$1611,0))/100), Settings!$C$9-Settings!$C$8))*(Settings!$C$15/100)*(Settings!$C$16/100)*(Settings!$C$17/100)</f>
        <v/>
      </c>
      <c r="J140" s="16">
        <f>'P_Density'!J140*(POWER(1+(INDEX(P_Growth!$M$2:$M$1611,MATCH(A2, P_Growth!$A$2:$A$1611,0))/100), Settings!$C$9-Settings!$C$8))*(Settings!$C$15/100)*(Settings!$C$16/100)*(Settings!$C$17/100)</f>
        <v/>
      </c>
      <c r="K140" s="16">
        <f>'P_Density'!K140*(POWER(1+(INDEX(P_Growth!$M$2:$M$1611,MATCH(A2, P_Growth!$A$2:$A$1611,0))/100), Settings!$C$9-Settings!$C$8))*(Settings!$C$15/100)*(Settings!$C$16/100)*(Settings!$C$17/100)</f>
        <v/>
      </c>
      <c r="L140" s="16">
        <f>'P_Density'!L140*(POWER(1+(INDEX(P_Growth!$M$2:$M$1611,MATCH(A2, P_Growth!$A$2:$A$1611,0))/100), Settings!$C$9-Settings!$C$8))*(Settings!$C$15/100)*(Settings!$C$16/100)*(Settings!$C$17/100)</f>
        <v/>
      </c>
    </row>
    <row r="141">
      <c r="A141" s="16">
        <f>'P_Density'!A141</f>
        <v/>
      </c>
      <c r="B141" s="16">
        <f>'P_Density'!B141</f>
        <v/>
      </c>
      <c r="C141" s="16">
        <f>'P_Density'!C141*(POWER(1+(INDEX(P_Growth!$M$2:$M$1611,MATCH(A2, P_Growth!$A$2:$A$1611,0))/100), Settings!$C$9-Settings!$C$8))*(Settings!$C$15/100)*(Settings!$C$16/100)*(Settings!$C$17/100)</f>
        <v/>
      </c>
      <c r="D141" s="16">
        <f>'P_Density'!D141*(POWER(1+(INDEX(P_Growth!$M$2:$M$1611,MATCH(A2, P_Growth!$A$2:$A$1611,0))/100), Settings!$C$9-Settings!$C$8))*(Settings!$C$15/100)*(Settings!$C$16/100)*(Settings!$C$17/100)</f>
        <v/>
      </c>
      <c r="E141" s="16">
        <f>'P_Density'!E141*(POWER(1+(INDEX(P_Growth!$M$2:$M$1611,MATCH(A2, P_Growth!$A$2:$A$1611,0))/100), Settings!$C$9-Settings!$C$8))*(Settings!$C$15/100)*(Settings!$C$16/100)*(Settings!$C$17/100)</f>
        <v/>
      </c>
      <c r="F141" s="16">
        <f>'P_Density'!F141*(POWER(1+(INDEX(P_Growth!$M$2:$M$1611,MATCH(A2, P_Growth!$A$2:$A$1611,0))/100), Settings!$C$9-Settings!$C$8))*(Settings!$C$15/100)*(Settings!$C$16/100)*(Settings!$C$17/100)</f>
        <v/>
      </c>
      <c r="G141" s="16">
        <f>'P_Density'!G141*(POWER(1+(INDEX(P_Growth!$M$2:$M$1611,MATCH(A2, P_Growth!$A$2:$A$1611,0))/100), Settings!$C$9-Settings!$C$8))*(Settings!$C$15/100)*(Settings!$C$16/100)*(Settings!$C$17/100)</f>
        <v/>
      </c>
      <c r="H141" s="16">
        <f>'P_Density'!H141*(POWER(1+(INDEX(P_Growth!$M$2:$M$1611,MATCH(A2, P_Growth!$A$2:$A$1611,0))/100), Settings!$C$9-Settings!$C$8))*(Settings!$C$15/100)*(Settings!$C$16/100)*(Settings!$C$17/100)</f>
        <v/>
      </c>
      <c r="I141" s="16">
        <f>'P_Density'!I141*(POWER(1+(INDEX(P_Growth!$M$2:$M$1611,MATCH(A2, P_Growth!$A$2:$A$1611,0))/100), Settings!$C$9-Settings!$C$8))*(Settings!$C$15/100)*(Settings!$C$16/100)*(Settings!$C$17/100)</f>
        <v/>
      </c>
      <c r="J141" s="16">
        <f>'P_Density'!J141*(POWER(1+(INDEX(P_Growth!$M$2:$M$1611,MATCH(A2, P_Growth!$A$2:$A$1611,0))/100), Settings!$C$9-Settings!$C$8))*(Settings!$C$15/100)*(Settings!$C$16/100)*(Settings!$C$17/100)</f>
        <v/>
      </c>
      <c r="K141" s="16">
        <f>'P_Density'!K141*(POWER(1+(INDEX(P_Growth!$M$2:$M$1611,MATCH(A2, P_Growth!$A$2:$A$1611,0))/100), Settings!$C$9-Settings!$C$8))*(Settings!$C$15/100)*(Settings!$C$16/100)*(Settings!$C$17/100)</f>
        <v/>
      </c>
      <c r="L141" s="16">
        <f>'P_Density'!L141*(POWER(1+(INDEX(P_Growth!$M$2:$M$1611,MATCH(A2, P_Growth!$A$2:$A$1611,0))/100), Settings!$C$9-Settings!$C$8))*(Settings!$C$15/100)*(Settings!$C$16/100)*(Settings!$C$17/100)</f>
        <v/>
      </c>
    </row>
    <row r="142">
      <c r="A142" s="16">
        <f>'P_Density'!A142</f>
        <v/>
      </c>
      <c r="B142" s="16">
        <f>'P_Density'!B142</f>
        <v/>
      </c>
      <c r="C142" s="16">
        <f>'P_Density'!C142*(POWER(1+(INDEX(P_Growth!$M$2:$M$1611,MATCH(A2, P_Growth!$A$2:$A$1611,0))/100), Settings!$C$9-Settings!$C$8))*(Settings!$C$15/100)*(Settings!$C$16/100)*(Settings!$C$17/100)</f>
        <v/>
      </c>
      <c r="D142" s="16">
        <f>'P_Density'!D142*(POWER(1+(INDEX(P_Growth!$M$2:$M$1611,MATCH(A2, P_Growth!$A$2:$A$1611,0))/100), Settings!$C$9-Settings!$C$8))*(Settings!$C$15/100)*(Settings!$C$16/100)*(Settings!$C$17/100)</f>
        <v/>
      </c>
      <c r="E142" s="16">
        <f>'P_Density'!E142*(POWER(1+(INDEX(P_Growth!$M$2:$M$1611,MATCH(A2, P_Growth!$A$2:$A$1611,0))/100), Settings!$C$9-Settings!$C$8))*(Settings!$C$15/100)*(Settings!$C$16/100)*(Settings!$C$17/100)</f>
        <v/>
      </c>
      <c r="F142" s="16">
        <f>'P_Density'!F142*(POWER(1+(INDEX(P_Growth!$M$2:$M$1611,MATCH(A2, P_Growth!$A$2:$A$1611,0))/100), Settings!$C$9-Settings!$C$8))*(Settings!$C$15/100)*(Settings!$C$16/100)*(Settings!$C$17/100)</f>
        <v/>
      </c>
      <c r="G142" s="16">
        <f>'P_Density'!G142*(POWER(1+(INDEX(P_Growth!$M$2:$M$1611,MATCH(A2, P_Growth!$A$2:$A$1611,0))/100), Settings!$C$9-Settings!$C$8))*(Settings!$C$15/100)*(Settings!$C$16/100)*(Settings!$C$17/100)</f>
        <v/>
      </c>
      <c r="H142" s="16">
        <f>'P_Density'!H142*(POWER(1+(INDEX(P_Growth!$M$2:$M$1611,MATCH(A2, P_Growth!$A$2:$A$1611,0))/100), Settings!$C$9-Settings!$C$8))*(Settings!$C$15/100)*(Settings!$C$16/100)*(Settings!$C$17/100)</f>
        <v/>
      </c>
      <c r="I142" s="16">
        <f>'P_Density'!I142*(POWER(1+(INDEX(P_Growth!$M$2:$M$1611,MATCH(A2, P_Growth!$A$2:$A$1611,0))/100), Settings!$C$9-Settings!$C$8))*(Settings!$C$15/100)*(Settings!$C$16/100)*(Settings!$C$17/100)</f>
        <v/>
      </c>
      <c r="J142" s="16">
        <f>'P_Density'!J142*(POWER(1+(INDEX(P_Growth!$M$2:$M$1611,MATCH(A2, P_Growth!$A$2:$A$1611,0))/100), Settings!$C$9-Settings!$C$8))*(Settings!$C$15/100)*(Settings!$C$16/100)*(Settings!$C$17/100)</f>
        <v/>
      </c>
      <c r="K142" s="16">
        <f>'P_Density'!K142*(POWER(1+(INDEX(P_Growth!$M$2:$M$1611,MATCH(A2, P_Growth!$A$2:$A$1611,0))/100), Settings!$C$9-Settings!$C$8))*(Settings!$C$15/100)*(Settings!$C$16/100)*(Settings!$C$17/100)</f>
        <v/>
      </c>
      <c r="L142" s="16">
        <f>'P_Density'!L142*(POWER(1+(INDEX(P_Growth!$M$2:$M$1611,MATCH(A2, P_Growth!$A$2:$A$1611,0))/100), Settings!$C$9-Settings!$C$8))*(Settings!$C$15/100)*(Settings!$C$16/100)*(Settings!$C$17/100)</f>
        <v/>
      </c>
    </row>
    <row r="143">
      <c r="A143" s="16">
        <f>'P_Density'!A143</f>
        <v/>
      </c>
      <c r="B143" s="16">
        <f>'P_Density'!B143</f>
        <v/>
      </c>
      <c r="C143" s="16">
        <f>'P_Density'!C143*(POWER(1+(INDEX(P_Growth!$M$2:$M$1611,MATCH(A2, P_Growth!$A$2:$A$1611,0))/100), Settings!$C$9-Settings!$C$8))*(Settings!$C$15/100)*(Settings!$C$16/100)*(Settings!$C$17/100)</f>
        <v/>
      </c>
      <c r="D143" s="16">
        <f>'P_Density'!D143*(POWER(1+(INDEX(P_Growth!$M$2:$M$1611,MATCH(A2, P_Growth!$A$2:$A$1611,0))/100), Settings!$C$9-Settings!$C$8))*(Settings!$C$15/100)*(Settings!$C$16/100)*(Settings!$C$17/100)</f>
        <v/>
      </c>
      <c r="E143" s="16">
        <f>'P_Density'!E143*(POWER(1+(INDEX(P_Growth!$M$2:$M$1611,MATCH(A2, P_Growth!$A$2:$A$1611,0))/100), Settings!$C$9-Settings!$C$8))*(Settings!$C$15/100)*(Settings!$C$16/100)*(Settings!$C$17/100)</f>
        <v/>
      </c>
      <c r="F143" s="16">
        <f>'P_Density'!F143*(POWER(1+(INDEX(P_Growth!$M$2:$M$1611,MATCH(A2, P_Growth!$A$2:$A$1611,0))/100), Settings!$C$9-Settings!$C$8))*(Settings!$C$15/100)*(Settings!$C$16/100)*(Settings!$C$17/100)</f>
        <v/>
      </c>
      <c r="G143" s="16">
        <f>'P_Density'!G143*(POWER(1+(INDEX(P_Growth!$M$2:$M$1611,MATCH(A2, P_Growth!$A$2:$A$1611,0))/100), Settings!$C$9-Settings!$C$8))*(Settings!$C$15/100)*(Settings!$C$16/100)*(Settings!$C$17/100)</f>
        <v/>
      </c>
      <c r="H143" s="16">
        <f>'P_Density'!H143*(POWER(1+(INDEX(P_Growth!$M$2:$M$1611,MATCH(A2, P_Growth!$A$2:$A$1611,0))/100), Settings!$C$9-Settings!$C$8))*(Settings!$C$15/100)*(Settings!$C$16/100)*(Settings!$C$17/100)</f>
        <v/>
      </c>
      <c r="I143" s="16">
        <f>'P_Density'!I143*(POWER(1+(INDEX(P_Growth!$M$2:$M$1611,MATCH(A2, P_Growth!$A$2:$A$1611,0))/100), Settings!$C$9-Settings!$C$8))*(Settings!$C$15/100)*(Settings!$C$16/100)*(Settings!$C$17/100)</f>
        <v/>
      </c>
      <c r="J143" s="16">
        <f>'P_Density'!J143*(POWER(1+(INDEX(P_Growth!$M$2:$M$1611,MATCH(A2, P_Growth!$A$2:$A$1611,0))/100), Settings!$C$9-Settings!$C$8))*(Settings!$C$15/100)*(Settings!$C$16/100)*(Settings!$C$17/100)</f>
        <v/>
      </c>
      <c r="K143" s="16">
        <f>'P_Density'!K143*(POWER(1+(INDEX(P_Growth!$M$2:$M$1611,MATCH(A2, P_Growth!$A$2:$A$1611,0))/100), Settings!$C$9-Settings!$C$8))*(Settings!$C$15/100)*(Settings!$C$16/100)*(Settings!$C$17/100)</f>
        <v/>
      </c>
      <c r="L143" s="16">
        <f>'P_Density'!L143*(POWER(1+(INDEX(P_Growth!$M$2:$M$1611,MATCH(A2, P_Growth!$A$2:$A$1611,0))/100), Settings!$C$9-Settings!$C$8))*(Settings!$C$15/100)*(Settings!$C$16/100)*(Settings!$C$17/100)</f>
        <v/>
      </c>
    </row>
    <row r="144">
      <c r="A144" s="16">
        <f>'P_Density'!A144</f>
        <v/>
      </c>
      <c r="B144" s="16">
        <f>'P_Density'!B144</f>
        <v/>
      </c>
      <c r="C144" s="16">
        <f>'P_Density'!C144*(POWER(1+(INDEX(P_Growth!$M$2:$M$1611,MATCH(A2, P_Growth!$A$2:$A$1611,0))/100), Settings!$C$9-Settings!$C$8))*(Settings!$C$15/100)*(Settings!$C$16/100)*(Settings!$C$17/100)</f>
        <v/>
      </c>
      <c r="D144" s="16">
        <f>'P_Density'!D144*(POWER(1+(INDEX(P_Growth!$M$2:$M$1611,MATCH(A2, P_Growth!$A$2:$A$1611,0))/100), Settings!$C$9-Settings!$C$8))*(Settings!$C$15/100)*(Settings!$C$16/100)*(Settings!$C$17/100)</f>
        <v/>
      </c>
      <c r="E144" s="16">
        <f>'P_Density'!E144*(POWER(1+(INDEX(P_Growth!$M$2:$M$1611,MATCH(A2, P_Growth!$A$2:$A$1611,0))/100), Settings!$C$9-Settings!$C$8))*(Settings!$C$15/100)*(Settings!$C$16/100)*(Settings!$C$17/100)</f>
        <v/>
      </c>
      <c r="F144" s="16">
        <f>'P_Density'!F144*(POWER(1+(INDEX(P_Growth!$M$2:$M$1611,MATCH(A2, P_Growth!$A$2:$A$1611,0))/100), Settings!$C$9-Settings!$C$8))*(Settings!$C$15/100)*(Settings!$C$16/100)*(Settings!$C$17/100)</f>
        <v/>
      </c>
      <c r="G144" s="16">
        <f>'P_Density'!G144*(POWER(1+(INDEX(P_Growth!$M$2:$M$1611,MATCH(A2, P_Growth!$A$2:$A$1611,0))/100), Settings!$C$9-Settings!$C$8))*(Settings!$C$15/100)*(Settings!$C$16/100)*(Settings!$C$17/100)</f>
        <v/>
      </c>
      <c r="H144" s="16">
        <f>'P_Density'!H144*(POWER(1+(INDEX(P_Growth!$M$2:$M$1611,MATCH(A2, P_Growth!$A$2:$A$1611,0))/100), Settings!$C$9-Settings!$C$8))*(Settings!$C$15/100)*(Settings!$C$16/100)*(Settings!$C$17/100)</f>
        <v/>
      </c>
      <c r="I144" s="16">
        <f>'P_Density'!I144*(POWER(1+(INDEX(P_Growth!$M$2:$M$1611,MATCH(A2, P_Growth!$A$2:$A$1611,0))/100), Settings!$C$9-Settings!$C$8))*(Settings!$C$15/100)*(Settings!$C$16/100)*(Settings!$C$17/100)</f>
        <v/>
      </c>
      <c r="J144" s="16">
        <f>'P_Density'!J144*(POWER(1+(INDEX(P_Growth!$M$2:$M$1611,MATCH(A2, P_Growth!$A$2:$A$1611,0))/100), Settings!$C$9-Settings!$C$8))*(Settings!$C$15/100)*(Settings!$C$16/100)*(Settings!$C$17/100)</f>
        <v/>
      </c>
      <c r="K144" s="16">
        <f>'P_Density'!K144*(POWER(1+(INDEX(P_Growth!$M$2:$M$1611,MATCH(A2, P_Growth!$A$2:$A$1611,0))/100), Settings!$C$9-Settings!$C$8))*(Settings!$C$15/100)*(Settings!$C$16/100)*(Settings!$C$17/100)</f>
        <v/>
      </c>
      <c r="L144" s="16">
        <f>'P_Density'!L144*(POWER(1+(INDEX(P_Growth!$M$2:$M$1611,MATCH(A2, P_Growth!$A$2:$A$1611,0))/100), Settings!$C$9-Settings!$C$8))*(Settings!$C$15/100)*(Settings!$C$16/100)*(Settings!$C$17/100)</f>
        <v/>
      </c>
    </row>
    <row r="145">
      <c r="A145" s="16">
        <f>'P_Density'!A145</f>
        <v/>
      </c>
      <c r="B145" s="16">
        <f>'P_Density'!B145</f>
        <v/>
      </c>
      <c r="C145" s="16">
        <f>'P_Density'!C145*(POWER(1+(INDEX(P_Growth!$M$2:$M$1611,MATCH(A2, P_Growth!$A$2:$A$1611,0))/100), Settings!$C$9-Settings!$C$8))*(Settings!$C$15/100)*(Settings!$C$16/100)*(Settings!$C$17/100)</f>
        <v/>
      </c>
      <c r="D145" s="16">
        <f>'P_Density'!D145*(POWER(1+(INDEX(P_Growth!$M$2:$M$1611,MATCH(A2, P_Growth!$A$2:$A$1611,0))/100), Settings!$C$9-Settings!$C$8))*(Settings!$C$15/100)*(Settings!$C$16/100)*(Settings!$C$17/100)</f>
        <v/>
      </c>
      <c r="E145" s="16">
        <f>'P_Density'!E145*(POWER(1+(INDEX(P_Growth!$M$2:$M$1611,MATCH(A2, P_Growth!$A$2:$A$1611,0))/100), Settings!$C$9-Settings!$C$8))*(Settings!$C$15/100)*(Settings!$C$16/100)*(Settings!$C$17/100)</f>
        <v/>
      </c>
      <c r="F145" s="16">
        <f>'P_Density'!F145*(POWER(1+(INDEX(P_Growth!$M$2:$M$1611,MATCH(A2, P_Growth!$A$2:$A$1611,0))/100), Settings!$C$9-Settings!$C$8))*(Settings!$C$15/100)*(Settings!$C$16/100)*(Settings!$C$17/100)</f>
        <v/>
      </c>
      <c r="G145" s="16">
        <f>'P_Density'!G145*(POWER(1+(INDEX(P_Growth!$M$2:$M$1611,MATCH(A2, P_Growth!$A$2:$A$1611,0))/100), Settings!$C$9-Settings!$C$8))*(Settings!$C$15/100)*(Settings!$C$16/100)*(Settings!$C$17/100)</f>
        <v/>
      </c>
      <c r="H145" s="16">
        <f>'P_Density'!H145*(POWER(1+(INDEX(P_Growth!$M$2:$M$1611,MATCH(A2, P_Growth!$A$2:$A$1611,0))/100), Settings!$C$9-Settings!$C$8))*(Settings!$C$15/100)*(Settings!$C$16/100)*(Settings!$C$17/100)</f>
        <v/>
      </c>
      <c r="I145" s="16">
        <f>'P_Density'!I145*(POWER(1+(INDEX(P_Growth!$M$2:$M$1611,MATCH(A2, P_Growth!$A$2:$A$1611,0))/100), Settings!$C$9-Settings!$C$8))*(Settings!$C$15/100)*(Settings!$C$16/100)*(Settings!$C$17/100)</f>
        <v/>
      </c>
      <c r="J145" s="16">
        <f>'P_Density'!J145*(POWER(1+(INDEX(P_Growth!$M$2:$M$1611,MATCH(A2, P_Growth!$A$2:$A$1611,0))/100), Settings!$C$9-Settings!$C$8))*(Settings!$C$15/100)*(Settings!$C$16/100)*(Settings!$C$17/100)</f>
        <v/>
      </c>
      <c r="K145" s="16">
        <f>'P_Density'!K145*(POWER(1+(INDEX(P_Growth!$M$2:$M$1611,MATCH(A2, P_Growth!$A$2:$A$1611,0))/100), Settings!$C$9-Settings!$C$8))*(Settings!$C$15/100)*(Settings!$C$16/100)*(Settings!$C$17/100)</f>
        <v/>
      </c>
      <c r="L145" s="16">
        <f>'P_Density'!L145*(POWER(1+(INDEX(P_Growth!$M$2:$M$1611,MATCH(A2, P_Growth!$A$2:$A$1611,0))/100), Settings!$C$9-Settings!$C$8))*(Settings!$C$15/100)*(Settings!$C$16/100)*(Settings!$C$17/100)</f>
        <v/>
      </c>
    </row>
    <row r="146">
      <c r="A146" s="16">
        <f>'P_Density'!A146</f>
        <v/>
      </c>
      <c r="B146" s="16">
        <f>'P_Density'!B146</f>
        <v/>
      </c>
      <c r="C146" s="16">
        <f>'P_Density'!C146*(POWER(1+(INDEX(P_Growth!$M$2:$M$1611,MATCH(A2, P_Growth!$A$2:$A$1611,0))/100), Settings!$C$9-Settings!$C$8))*(Settings!$C$15/100)*(Settings!$C$16/100)*(Settings!$C$17/100)</f>
        <v/>
      </c>
      <c r="D146" s="16">
        <f>'P_Density'!D146*(POWER(1+(INDEX(P_Growth!$M$2:$M$1611,MATCH(A2, P_Growth!$A$2:$A$1611,0))/100), Settings!$C$9-Settings!$C$8))*(Settings!$C$15/100)*(Settings!$C$16/100)*(Settings!$C$17/100)</f>
        <v/>
      </c>
      <c r="E146" s="16">
        <f>'P_Density'!E146*(POWER(1+(INDEX(P_Growth!$M$2:$M$1611,MATCH(A2, P_Growth!$A$2:$A$1611,0))/100), Settings!$C$9-Settings!$C$8))*(Settings!$C$15/100)*(Settings!$C$16/100)*(Settings!$C$17/100)</f>
        <v/>
      </c>
      <c r="F146" s="16">
        <f>'P_Density'!F146*(POWER(1+(INDEX(P_Growth!$M$2:$M$1611,MATCH(A2, P_Growth!$A$2:$A$1611,0))/100), Settings!$C$9-Settings!$C$8))*(Settings!$C$15/100)*(Settings!$C$16/100)*(Settings!$C$17/100)</f>
        <v/>
      </c>
      <c r="G146" s="16">
        <f>'P_Density'!G146*(POWER(1+(INDEX(P_Growth!$M$2:$M$1611,MATCH(A2, P_Growth!$A$2:$A$1611,0))/100), Settings!$C$9-Settings!$C$8))*(Settings!$C$15/100)*(Settings!$C$16/100)*(Settings!$C$17/100)</f>
        <v/>
      </c>
      <c r="H146" s="16">
        <f>'P_Density'!H146*(POWER(1+(INDEX(P_Growth!$M$2:$M$1611,MATCH(A2, P_Growth!$A$2:$A$1611,0))/100), Settings!$C$9-Settings!$C$8))*(Settings!$C$15/100)*(Settings!$C$16/100)*(Settings!$C$17/100)</f>
        <v/>
      </c>
      <c r="I146" s="16">
        <f>'P_Density'!I146*(POWER(1+(INDEX(P_Growth!$M$2:$M$1611,MATCH(A2, P_Growth!$A$2:$A$1611,0))/100), Settings!$C$9-Settings!$C$8))*(Settings!$C$15/100)*(Settings!$C$16/100)*(Settings!$C$17/100)</f>
        <v/>
      </c>
      <c r="J146" s="16">
        <f>'P_Density'!J146*(POWER(1+(INDEX(P_Growth!$M$2:$M$1611,MATCH(A2, P_Growth!$A$2:$A$1611,0))/100), Settings!$C$9-Settings!$C$8))*(Settings!$C$15/100)*(Settings!$C$16/100)*(Settings!$C$17/100)</f>
        <v/>
      </c>
      <c r="K146" s="16">
        <f>'P_Density'!K146*(POWER(1+(INDEX(P_Growth!$M$2:$M$1611,MATCH(A2, P_Growth!$A$2:$A$1611,0))/100), Settings!$C$9-Settings!$C$8))*(Settings!$C$15/100)*(Settings!$C$16/100)*(Settings!$C$17/100)</f>
        <v/>
      </c>
      <c r="L146" s="16">
        <f>'P_Density'!L146*(POWER(1+(INDEX(P_Growth!$M$2:$M$1611,MATCH(A2, P_Growth!$A$2:$A$1611,0))/100), Settings!$C$9-Settings!$C$8))*(Settings!$C$15/100)*(Settings!$C$16/100)*(Settings!$C$17/100)</f>
        <v/>
      </c>
    </row>
    <row r="147">
      <c r="A147" s="16">
        <f>'P_Density'!A147</f>
        <v/>
      </c>
      <c r="B147" s="16">
        <f>'P_Density'!B147</f>
        <v/>
      </c>
      <c r="C147" s="16">
        <f>'P_Density'!C147*(POWER(1+(INDEX(P_Growth!$M$2:$M$1611,MATCH(A2, P_Growth!$A$2:$A$1611,0))/100), Settings!$C$9-Settings!$C$8))*(Settings!$C$15/100)*(Settings!$C$16/100)*(Settings!$C$17/100)</f>
        <v/>
      </c>
      <c r="D147" s="16">
        <f>'P_Density'!D147*(POWER(1+(INDEX(P_Growth!$M$2:$M$1611,MATCH(A2, P_Growth!$A$2:$A$1611,0))/100), Settings!$C$9-Settings!$C$8))*(Settings!$C$15/100)*(Settings!$C$16/100)*(Settings!$C$17/100)</f>
        <v/>
      </c>
      <c r="E147" s="16">
        <f>'P_Density'!E147*(POWER(1+(INDEX(P_Growth!$M$2:$M$1611,MATCH(A2, P_Growth!$A$2:$A$1611,0))/100), Settings!$C$9-Settings!$C$8))*(Settings!$C$15/100)*(Settings!$C$16/100)*(Settings!$C$17/100)</f>
        <v/>
      </c>
      <c r="F147" s="16">
        <f>'P_Density'!F147*(POWER(1+(INDEX(P_Growth!$M$2:$M$1611,MATCH(A2, P_Growth!$A$2:$A$1611,0))/100), Settings!$C$9-Settings!$C$8))*(Settings!$C$15/100)*(Settings!$C$16/100)*(Settings!$C$17/100)</f>
        <v/>
      </c>
      <c r="G147" s="16">
        <f>'P_Density'!G147*(POWER(1+(INDEX(P_Growth!$M$2:$M$1611,MATCH(A2, P_Growth!$A$2:$A$1611,0))/100), Settings!$C$9-Settings!$C$8))*(Settings!$C$15/100)*(Settings!$C$16/100)*(Settings!$C$17/100)</f>
        <v/>
      </c>
      <c r="H147" s="16">
        <f>'P_Density'!H147*(POWER(1+(INDEX(P_Growth!$M$2:$M$1611,MATCH(A2, P_Growth!$A$2:$A$1611,0))/100), Settings!$C$9-Settings!$C$8))*(Settings!$C$15/100)*(Settings!$C$16/100)*(Settings!$C$17/100)</f>
        <v/>
      </c>
      <c r="I147" s="16">
        <f>'P_Density'!I147*(POWER(1+(INDEX(P_Growth!$M$2:$M$1611,MATCH(A2, P_Growth!$A$2:$A$1611,0))/100), Settings!$C$9-Settings!$C$8))*(Settings!$C$15/100)*(Settings!$C$16/100)*(Settings!$C$17/100)</f>
        <v/>
      </c>
      <c r="J147" s="16">
        <f>'P_Density'!J147*(POWER(1+(INDEX(P_Growth!$M$2:$M$1611,MATCH(A2, P_Growth!$A$2:$A$1611,0))/100), Settings!$C$9-Settings!$C$8))*(Settings!$C$15/100)*(Settings!$C$16/100)*(Settings!$C$17/100)</f>
        <v/>
      </c>
      <c r="K147" s="16">
        <f>'P_Density'!K147*(POWER(1+(INDEX(P_Growth!$M$2:$M$1611,MATCH(A2, P_Growth!$A$2:$A$1611,0))/100), Settings!$C$9-Settings!$C$8))*(Settings!$C$15/100)*(Settings!$C$16/100)*(Settings!$C$17/100)</f>
        <v/>
      </c>
      <c r="L147" s="16">
        <f>'P_Density'!L147*(POWER(1+(INDEX(P_Growth!$M$2:$M$1611,MATCH(A2, P_Growth!$A$2:$A$1611,0))/100), Settings!$C$9-Settings!$C$8))*(Settings!$C$15/100)*(Settings!$C$16/100)*(Settings!$C$17/100)</f>
        <v/>
      </c>
    </row>
    <row r="148">
      <c r="A148" s="16">
        <f>'P_Density'!A148</f>
        <v/>
      </c>
      <c r="B148" s="16">
        <f>'P_Density'!B148</f>
        <v/>
      </c>
      <c r="C148" s="16">
        <f>'P_Density'!C148*(POWER(1+(INDEX(P_Growth!$M$2:$M$1611,MATCH(A2, P_Growth!$A$2:$A$1611,0))/100), Settings!$C$9-Settings!$C$8))*(Settings!$C$15/100)*(Settings!$C$16/100)*(Settings!$C$17/100)</f>
        <v/>
      </c>
      <c r="D148" s="16">
        <f>'P_Density'!D148*(POWER(1+(INDEX(P_Growth!$M$2:$M$1611,MATCH(A2, P_Growth!$A$2:$A$1611,0))/100), Settings!$C$9-Settings!$C$8))*(Settings!$C$15/100)*(Settings!$C$16/100)*(Settings!$C$17/100)</f>
        <v/>
      </c>
      <c r="E148" s="16">
        <f>'P_Density'!E148*(POWER(1+(INDEX(P_Growth!$M$2:$M$1611,MATCH(A2, P_Growth!$A$2:$A$1611,0))/100), Settings!$C$9-Settings!$C$8))*(Settings!$C$15/100)*(Settings!$C$16/100)*(Settings!$C$17/100)</f>
        <v/>
      </c>
      <c r="F148" s="16">
        <f>'P_Density'!F148*(POWER(1+(INDEX(P_Growth!$M$2:$M$1611,MATCH(A2, P_Growth!$A$2:$A$1611,0))/100), Settings!$C$9-Settings!$C$8))*(Settings!$C$15/100)*(Settings!$C$16/100)*(Settings!$C$17/100)</f>
        <v/>
      </c>
      <c r="G148" s="16">
        <f>'P_Density'!G148*(POWER(1+(INDEX(P_Growth!$M$2:$M$1611,MATCH(A2, P_Growth!$A$2:$A$1611,0))/100), Settings!$C$9-Settings!$C$8))*(Settings!$C$15/100)*(Settings!$C$16/100)*(Settings!$C$17/100)</f>
        <v/>
      </c>
      <c r="H148" s="16">
        <f>'P_Density'!H148*(POWER(1+(INDEX(P_Growth!$M$2:$M$1611,MATCH(A2, P_Growth!$A$2:$A$1611,0))/100), Settings!$C$9-Settings!$C$8))*(Settings!$C$15/100)*(Settings!$C$16/100)*(Settings!$C$17/100)</f>
        <v/>
      </c>
      <c r="I148" s="16">
        <f>'P_Density'!I148*(POWER(1+(INDEX(P_Growth!$M$2:$M$1611,MATCH(A2, P_Growth!$A$2:$A$1611,0))/100), Settings!$C$9-Settings!$C$8))*(Settings!$C$15/100)*(Settings!$C$16/100)*(Settings!$C$17/100)</f>
        <v/>
      </c>
      <c r="J148" s="16">
        <f>'P_Density'!J148*(POWER(1+(INDEX(P_Growth!$M$2:$M$1611,MATCH(A2, P_Growth!$A$2:$A$1611,0))/100), Settings!$C$9-Settings!$C$8))*(Settings!$C$15/100)*(Settings!$C$16/100)*(Settings!$C$17/100)</f>
        <v/>
      </c>
      <c r="K148" s="16">
        <f>'P_Density'!K148*(POWER(1+(INDEX(P_Growth!$M$2:$M$1611,MATCH(A2, P_Growth!$A$2:$A$1611,0))/100), Settings!$C$9-Settings!$C$8))*(Settings!$C$15/100)*(Settings!$C$16/100)*(Settings!$C$17/100)</f>
        <v/>
      </c>
      <c r="L148" s="16">
        <f>'P_Density'!L148*(POWER(1+(INDEX(P_Growth!$M$2:$M$1611,MATCH(A2, P_Growth!$A$2:$A$1611,0))/100), Settings!$C$9-Settings!$C$8))*(Settings!$C$15/100)*(Settings!$C$16/100)*(Settings!$C$17/100)</f>
        <v/>
      </c>
    </row>
    <row r="149">
      <c r="A149" s="16">
        <f>'P_Density'!A149</f>
        <v/>
      </c>
      <c r="B149" s="16">
        <f>'P_Density'!B149</f>
        <v/>
      </c>
      <c r="C149" s="16">
        <f>'P_Density'!C149*(POWER(1+(INDEX(P_Growth!$M$2:$M$1611,MATCH(A2, P_Growth!$A$2:$A$1611,0))/100), Settings!$C$9-Settings!$C$8))*(Settings!$C$15/100)*(Settings!$C$16/100)*(Settings!$C$17/100)</f>
        <v/>
      </c>
      <c r="D149" s="16">
        <f>'P_Density'!D149*(POWER(1+(INDEX(P_Growth!$M$2:$M$1611,MATCH(A2, P_Growth!$A$2:$A$1611,0))/100), Settings!$C$9-Settings!$C$8))*(Settings!$C$15/100)*(Settings!$C$16/100)*(Settings!$C$17/100)</f>
        <v/>
      </c>
      <c r="E149" s="16">
        <f>'P_Density'!E149*(POWER(1+(INDEX(P_Growth!$M$2:$M$1611,MATCH(A2, P_Growth!$A$2:$A$1611,0))/100), Settings!$C$9-Settings!$C$8))*(Settings!$C$15/100)*(Settings!$C$16/100)*(Settings!$C$17/100)</f>
        <v/>
      </c>
      <c r="F149" s="16">
        <f>'P_Density'!F149*(POWER(1+(INDEX(P_Growth!$M$2:$M$1611,MATCH(A2, P_Growth!$A$2:$A$1611,0))/100), Settings!$C$9-Settings!$C$8))*(Settings!$C$15/100)*(Settings!$C$16/100)*(Settings!$C$17/100)</f>
        <v/>
      </c>
      <c r="G149" s="16">
        <f>'P_Density'!G149*(POWER(1+(INDEX(P_Growth!$M$2:$M$1611,MATCH(A2, P_Growth!$A$2:$A$1611,0))/100), Settings!$C$9-Settings!$C$8))*(Settings!$C$15/100)*(Settings!$C$16/100)*(Settings!$C$17/100)</f>
        <v/>
      </c>
      <c r="H149" s="16">
        <f>'P_Density'!H149*(POWER(1+(INDEX(P_Growth!$M$2:$M$1611,MATCH(A2, P_Growth!$A$2:$A$1611,0))/100), Settings!$C$9-Settings!$C$8))*(Settings!$C$15/100)*(Settings!$C$16/100)*(Settings!$C$17/100)</f>
        <v/>
      </c>
      <c r="I149" s="16">
        <f>'P_Density'!I149*(POWER(1+(INDEX(P_Growth!$M$2:$M$1611,MATCH(A2, P_Growth!$A$2:$A$1611,0))/100), Settings!$C$9-Settings!$C$8))*(Settings!$C$15/100)*(Settings!$C$16/100)*(Settings!$C$17/100)</f>
        <v/>
      </c>
      <c r="J149" s="16">
        <f>'P_Density'!J149*(POWER(1+(INDEX(P_Growth!$M$2:$M$1611,MATCH(A2, P_Growth!$A$2:$A$1611,0))/100), Settings!$C$9-Settings!$C$8))*(Settings!$C$15/100)*(Settings!$C$16/100)*(Settings!$C$17/100)</f>
        <v/>
      </c>
      <c r="K149" s="16">
        <f>'P_Density'!K149*(POWER(1+(INDEX(P_Growth!$M$2:$M$1611,MATCH(A2, P_Growth!$A$2:$A$1611,0))/100), Settings!$C$9-Settings!$C$8))*(Settings!$C$15/100)*(Settings!$C$16/100)*(Settings!$C$17/100)</f>
        <v/>
      </c>
      <c r="L149" s="16">
        <f>'P_Density'!L149*(POWER(1+(INDEX(P_Growth!$M$2:$M$1611,MATCH(A2, P_Growth!$A$2:$A$1611,0))/100), Settings!$C$9-Settings!$C$8))*(Settings!$C$15/100)*(Settings!$C$16/100)*(Settings!$C$17/100)</f>
        <v/>
      </c>
    </row>
    <row r="150">
      <c r="A150" s="16">
        <f>'P_Density'!A150</f>
        <v/>
      </c>
      <c r="B150" s="16">
        <f>'P_Density'!B150</f>
        <v/>
      </c>
      <c r="C150" s="16">
        <f>'P_Density'!C150*(POWER(1+(INDEX(P_Growth!$M$2:$M$1611,MATCH(A2, P_Growth!$A$2:$A$1611,0))/100), Settings!$C$9-Settings!$C$8))*(Settings!$C$15/100)*(Settings!$C$16/100)*(Settings!$C$17/100)</f>
        <v/>
      </c>
      <c r="D150" s="16">
        <f>'P_Density'!D150*(POWER(1+(INDEX(P_Growth!$M$2:$M$1611,MATCH(A2, P_Growth!$A$2:$A$1611,0))/100), Settings!$C$9-Settings!$C$8))*(Settings!$C$15/100)*(Settings!$C$16/100)*(Settings!$C$17/100)</f>
        <v/>
      </c>
      <c r="E150" s="16">
        <f>'P_Density'!E150*(POWER(1+(INDEX(P_Growth!$M$2:$M$1611,MATCH(A2, P_Growth!$A$2:$A$1611,0))/100), Settings!$C$9-Settings!$C$8))*(Settings!$C$15/100)*(Settings!$C$16/100)*(Settings!$C$17/100)</f>
        <v/>
      </c>
      <c r="F150" s="16">
        <f>'P_Density'!F150*(POWER(1+(INDEX(P_Growth!$M$2:$M$1611,MATCH(A2, P_Growth!$A$2:$A$1611,0))/100), Settings!$C$9-Settings!$C$8))*(Settings!$C$15/100)*(Settings!$C$16/100)*(Settings!$C$17/100)</f>
        <v/>
      </c>
      <c r="G150" s="16">
        <f>'P_Density'!G150*(POWER(1+(INDEX(P_Growth!$M$2:$M$1611,MATCH(A2, P_Growth!$A$2:$A$1611,0))/100), Settings!$C$9-Settings!$C$8))*(Settings!$C$15/100)*(Settings!$C$16/100)*(Settings!$C$17/100)</f>
        <v/>
      </c>
      <c r="H150" s="16">
        <f>'P_Density'!H150*(POWER(1+(INDEX(P_Growth!$M$2:$M$1611,MATCH(A2, P_Growth!$A$2:$A$1611,0))/100), Settings!$C$9-Settings!$C$8))*(Settings!$C$15/100)*(Settings!$C$16/100)*(Settings!$C$17/100)</f>
        <v/>
      </c>
      <c r="I150" s="16">
        <f>'P_Density'!I150*(POWER(1+(INDEX(P_Growth!$M$2:$M$1611,MATCH(A2, P_Growth!$A$2:$A$1611,0))/100), Settings!$C$9-Settings!$C$8))*(Settings!$C$15/100)*(Settings!$C$16/100)*(Settings!$C$17/100)</f>
        <v/>
      </c>
      <c r="J150" s="16">
        <f>'P_Density'!J150*(POWER(1+(INDEX(P_Growth!$M$2:$M$1611,MATCH(A2, P_Growth!$A$2:$A$1611,0))/100), Settings!$C$9-Settings!$C$8))*(Settings!$C$15/100)*(Settings!$C$16/100)*(Settings!$C$17/100)</f>
        <v/>
      </c>
      <c r="K150" s="16">
        <f>'P_Density'!K150*(POWER(1+(INDEX(P_Growth!$M$2:$M$1611,MATCH(A2, P_Growth!$A$2:$A$1611,0))/100), Settings!$C$9-Settings!$C$8))*(Settings!$C$15/100)*(Settings!$C$16/100)*(Settings!$C$17/100)</f>
        <v/>
      </c>
      <c r="L150" s="16">
        <f>'P_Density'!L150*(POWER(1+(INDEX(P_Growth!$M$2:$M$1611,MATCH(A2, P_Growth!$A$2:$A$1611,0))/100), Settings!$C$9-Settings!$C$8))*(Settings!$C$15/100)*(Settings!$C$16/100)*(Settings!$C$17/100)</f>
        <v/>
      </c>
    </row>
    <row r="151">
      <c r="A151" s="16">
        <f>'P_Density'!A151</f>
        <v/>
      </c>
      <c r="B151" s="16">
        <f>'P_Density'!B151</f>
        <v/>
      </c>
      <c r="C151" s="16">
        <f>'P_Density'!C151*(POWER(1+(INDEX(P_Growth!$M$2:$M$1611,MATCH(A2, P_Growth!$A$2:$A$1611,0))/100), Settings!$C$9-Settings!$C$8))*(Settings!$C$15/100)*(Settings!$C$16/100)*(Settings!$C$17/100)</f>
        <v/>
      </c>
      <c r="D151" s="16">
        <f>'P_Density'!D151*(POWER(1+(INDEX(P_Growth!$M$2:$M$1611,MATCH(A2, P_Growth!$A$2:$A$1611,0))/100), Settings!$C$9-Settings!$C$8))*(Settings!$C$15/100)*(Settings!$C$16/100)*(Settings!$C$17/100)</f>
        <v/>
      </c>
      <c r="E151" s="16">
        <f>'P_Density'!E151*(POWER(1+(INDEX(P_Growth!$M$2:$M$1611,MATCH(A2, P_Growth!$A$2:$A$1611,0))/100), Settings!$C$9-Settings!$C$8))*(Settings!$C$15/100)*(Settings!$C$16/100)*(Settings!$C$17/100)</f>
        <v/>
      </c>
      <c r="F151" s="16">
        <f>'P_Density'!F151*(POWER(1+(INDEX(P_Growth!$M$2:$M$1611,MATCH(A2, P_Growth!$A$2:$A$1611,0))/100), Settings!$C$9-Settings!$C$8))*(Settings!$C$15/100)*(Settings!$C$16/100)*(Settings!$C$17/100)</f>
        <v/>
      </c>
      <c r="G151" s="16">
        <f>'P_Density'!G151*(POWER(1+(INDEX(P_Growth!$M$2:$M$1611,MATCH(A2, P_Growth!$A$2:$A$1611,0))/100), Settings!$C$9-Settings!$C$8))*(Settings!$C$15/100)*(Settings!$C$16/100)*(Settings!$C$17/100)</f>
        <v/>
      </c>
      <c r="H151" s="16">
        <f>'P_Density'!H151*(POWER(1+(INDEX(P_Growth!$M$2:$M$1611,MATCH(A2, P_Growth!$A$2:$A$1611,0))/100), Settings!$C$9-Settings!$C$8))*(Settings!$C$15/100)*(Settings!$C$16/100)*(Settings!$C$17/100)</f>
        <v/>
      </c>
      <c r="I151" s="16">
        <f>'P_Density'!I151*(POWER(1+(INDEX(P_Growth!$M$2:$M$1611,MATCH(A2, P_Growth!$A$2:$A$1611,0))/100), Settings!$C$9-Settings!$C$8))*(Settings!$C$15/100)*(Settings!$C$16/100)*(Settings!$C$17/100)</f>
        <v/>
      </c>
      <c r="J151" s="16">
        <f>'P_Density'!J151*(POWER(1+(INDEX(P_Growth!$M$2:$M$1611,MATCH(A2, P_Growth!$A$2:$A$1611,0))/100), Settings!$C$9-Settings!$C$8))*(Settings!$C$15/100)*(Settings!$C$16/100)*(Settings!$C$17/100)</f>
        <v/>
      </c>
      <c r="K151" s="16">
        <f>'P_Density'!K151*(POWER(1+(INDEX(P_Growth!$M$2:$M$1611,MATCH(A2, P_Growth!$A$2:$A$1611,0))/100), Settings!$C$9-Settings!$C$8))*(Settings!$C$15/100)*(Settings!$C$16/100)*(Settings!$C$17/100)</f>
        <v/>
      </c>
      <c r="L151" s="16">
        <f>'P_Density'!L151*(POWER(1+(INDEX(P_Growth!$M$2:$M$1611,MATCH(A2, P_Growth!$A$2:$A$1611,0))/100), Settings!$C$9-Settings!$C$8))*(Settings!$C$15/100)*(Settings!$C$16/100)*(Settings!$C$17/100)</f>
        <v/>
      </c>
    </row>
    <row r="152">
      <c r="A152" s="16">
        <f>'P_Density'!A152</f>
        <v/>
      </c>
      <c r="B152" s="16">
        <f>'P_Density'!B152</f>
        <v/>
      </c>
      <c r="C152" s="16">
        <f>'P_Density'!C152*(POWER(1+(INDEX(P_Growth!$M$2:$M$1611,MATCH(A2, P_Growth!$A$2:$A$1611,0))/100), Settings!$C$9-Settings!$C$8))*(Settings!$C$15/100)*(Settings!$C$16/100)*(Settings!$C$17/100)</f>
        <v/>
      </c>
      <c r="D152" s="16">
        <f>'P_Density'!D152*(POWER(1+(INDEX(P_Growth!$M$2:$M$1611,MATCH(A2, P_Growth!$A$2:$A$1611,0))/100), Settings!$C$9-Settings!$C$8))*(Settings!$C$15/100)*(Settings!$C$16/100)*(Settings!$C$17/100)</f>
        <v/>
      </c>
      <c r="E152" s="16">
        <f>'P_Density'!E152*(POWER(1+(INDEX(P_Growth!$M$2:$M$1611,MATCH(A2, P_Growth!$A$2:$A$1611,0))/100), Settings!$C$9-Settings!$C$8))*(Settings!$C$15/100)*(Settings!$C$16/100)*(Settings!$C$17/100)</f>
        <v/>
      </c>
      <c r="F152" s="16">
        <f>'P_Density'!F152*(POWER(1+(INDEX(P_Growth!$M$2:$M$1611,MATCH(A2, P_Growth!$A$2:$A$1611,0))/100), Settings!$C$9-Settings!$C$8))*(Settings!$C$15/100)*(Settings!$C$16/100)*(Settings!$C$17/100)</f>
        <v/>
      </c>
      <c r="G152" s="16">
        <f>'P_Density'!G152*(POWER(1+(INDEX(P_Growth!$M$2:$M$1611,MATCH(A2, P_Growth!$A$2:$A$1611,0))/100), Settings!$C$9-Settings!$C$8))*(Settings!$C$15/100)*(Settings!$C$16/100)*(Settings!$C$17/100)</f>
        <v/>
      </c>
      <c r="H152" s="16">
        <f>'P_Density'!H152*(POWER(1+(INDEX(P_Growth!$M$2:$M$1611,MATCH(A2, P_Growth!$A$2:$A$1611,0))/100), Settings!$C$9-Settings!$C$8))*(Settings!$C$15/100)*(Settings!$C$16/100)*(Settings!$C$17/100)</f>
        <v/>
      </c>
      <c r="I152" s="16">
        <f>'P_Density'!I152*(POWER(1+(INDEX(P_Growth!$M$2:$M$1611,MATCH(A2, P_Growth!$A$2:$A$1611,0))/100), Settings!$C$9-Settings!$C$8))*(Settings!$C$15/100)*(Settings!$C$16/100)*(Settings!$C$17/100)</f>
        <v/>
      </c>
      <c r="J152" s="16">
        <f>'P_Density'!J152*(POWER(1+(INDEX(P_Growth!$M$2:$M$1611,MATCH(A2, P_Growth!$A$2:$A$1611,0))/100), Settings!$C$9-Settings!$C$8))*(Settings!$C$15/100)*(Settings!$C$16/100)*(Settings!$C$17/100)</f>
        <v/>
      </c>
      <c r="K152" s="16">
        <f>'P_Density'!K152*(POWER(1+(INDEX(P_Growth!$M$2:$M$1611,MATCH(A2, P_Growth!$A$2:$A$1611,0))/100), Settings!$C$9-Settings!$C$8))*(Settings!$C$15/100)*(Settings!$C$16/100)*(Settings!$C$17/100)</f>
        <v/>
      </c>
      <c r="L152" s="16">
        <f>'P_Density'!L152*(POWER(1+(INDEX(P_Growth!$M$2:$M$1611,MATCH(A2, P_Growth!$A$2:$A$1611,0))/100), Settings!$C$9-Settings!$C$8))*(Settings!$C$15/100)*(Settings!$C$16/100)*(Settings!$C$17/100)</f>
        <v/>
      </c>
    </row>
    <row r="153">
      <c r="A153" s="16">
        <f>'P_Density'!A153</f>
        <v/>
      </c>
      <c r="B153" s="16">
        <f>'P_Density'!B153</f>
        <v/>
      </c>
      <c r="C153" s="16">
        <f>'P_Density'!C153*(POWER(1+(INDEX(P_Growth!$M$2:$M$1611,MATCH(A2, P_Growth!$A$2:$A$1611,0))/100), Settings!$C$9-Settings!$C$8))*(Settings!$C$15/100)*(Settings!$C$16/100)*(Settings!$C$17/100)</f>
        <v/>
      </c>
      <c r="D153" s="16">
        <f>'P_Density'!D153*(POWER(1+(INDEX(P_Growth!$M$2:$M$1611,MATCH(A2, P_Growth!$A$2:$A$1611,0))/100), Settings!$C$9-Settings!$C$8))*(Settings!$C$15/100)*(Settings!$C$16/100)*(Settings!$C$17/100)</f>
        <v/>
      </c>
      <c r="E153" s="16">
        <f>'P_Density'!E153*(POWER(1+(INDEX(P_Growth!$M$2:$M$1611,MATCH(A2, P_Growth!$A$2:$A$1611,0))/100), Settings!$C$9-Settings!$C$8))*(Settings!$C$15/100)*(Settings!$C$16/100)*(Settings!$C$17/100)</f>
        <v/>
      </c>
      <c r="F153" s="16">
        <f>'P_Density'!F153*(POWER(1+(INDEX(P_Growth!$M$2:$M$1611,MATCH(A2, P_Growth!$A$2:$A$1611,0))/100), Settings!$C$9-Settings!$C$8))*(Settings!$C$15/100)*(Settings!$C$16/100)*(Settings!$C$17/100)</f>
        <v/>
      </c>
      <c r="G153" s="16">
        <f>'P_Density'!G153*(POWER(1+(INDEX(P_Growth!$M$2:$M$1611,MATCH(A2, P_Growth!$A$2:$A$1611,0))/100), Settings!$C$9-Settings!$C$8))*(Settings!$C$15/100)*(Settings!$C$16/100)*(Settings!$C$17/100)</f>
        <v/>
      </c>
      <c r="H153" s="16">
        <f>'P_Density'!H153*(POWER(1+(INDEX(P_Growth!$M$2:$M$1611,MATCH(A2, P_Growth!$A$2:$A$1611,0))/100), Settings!$C$9-Settings!$C$8))*(Settings!$C$15/100)*(Settings!$C$16/100)*(Settings!$C$17/100)</f>
        <v/>
      </c>
      <c r="I153" s="16">
        <f>'P_Density'!I153*(POWER(1+(INDEX(P_Growth!$M$2:$M$1611,MATCH(A2, P_Growth!$A$2:$A$1611,0))/100), Settings!$C$9-Settings!$C$8))*(Settings!$C$15/100)*(Settings!$C$16/100)*(Settings!$C$17/100)</f>
        <v/>
      </c>
      <c r="J153" s="16">
        <f>'P_Density'!J153*(POWER(1+(INDEX(P_Growth!$M$2:$M$1611,MATCH(A2, P_Growth!$A$2:$A$1611,0))/100), Settings!$C$9-Settings!$C$8))*(Settings!$C$15/100)*(Settings!$C$16/100)*(Settings!$C$17/100)</f>
        <v/>
      </c>
      <c r="K153" s="16">
        <f>'P_Density'!K153*(POWER(1+(INDEX(P_Growth!$M$2:$M$1611,MATCH(A2, P_Growth!$A$2:$A$1611,0))/100), Settings!$C$9-Settings!$C$8))*(Settings!$C$15/100)*(Settings!$C$16/100)*(Settings!$C$17/100)</f>
        <v/>
      </c>
      <c r="L153" s="16">
        <f>'P_Density'!L153*(POWER(1+(INDEX(P_Growth!$M$2:$M$1611,MATCH(A2, P_Growth!$A$2:$A$1611,0))/100), Settings!$C$9-Settings!$C$8))*(Settings!$C$15/100)*(Settings!$C$16/100)*(Settings!$C$17/100)</f>
        <v/>
      </c>
    </row>
    <row r="154">
      <c r="A154" s="16">
        <f>'P_Density'!A154</f>
        <v/>
      </c>
      <c r="B154" s="16">
        <f>'P_Density'!B154</f>
        <v/>
      </c>
      <c r="C154" s="16">
        <f>'P_Density'!C154*(POWER(1+(INDEX(P_Growth!$M$2:$M$1611,MATCH(A2, P_Growth!$A$2:$A$1611,0))/100), Settings!$C$9-Settings!$C$8))*(Settings!$C$15/100)*(Settings!$C$16/100)*(Settings!$C$17/100)</f>
        <v/>
      </c>
      <c r="D154" s="16">
        <f>'P_Density'!D154*(POWER(1+(INDEX(P_Growth!$M$2:$M$1611,MATCH(A2, P_Growth!$A$2:$A$1611,0))/100), Settings!$C$9-Settings!$C$8))*(Settings!$C$15/100)*(Settings!$C$16/100)*(Settings!$C$17/100)</f>
        <v/>
      </c>
      <c r="E154" s="16">
        <f>'P_Density'!E154*(POWER(1+(INDEX(P_Growth!$M$2:$M$1611,MATCH(A2, P_Growth!$A$2:$A$1611,0))/100), Settings!$C$9-Settings!$C$8))*(Settings!$C$15/100)*(Settings!$C$16/100)*(Settings!$C$17/100)</f>
        <v/>
      </c>
      <c r="F154" s="16">
        <f>'P_Density'!F154*(POWER(1+(INDEX(P_Growth!$M$2:$M$1611,MATCH(A2, P_Growth!$A$2:$A$1611,0))/100), Settings!$C$9-Settings!$C$8))*(Settings!$C$15/100)*(Settings!$C$16/100)*(Settings!$C$17/100)</f>
        <v/>
      </c>
      <c r="G154" s="16">
        <f>'P_Density'!G154*(POWER(1+(INDEX(P_Growth!$M$2:$M$1611,MATCH(A2, P_Growth!$A$2:$A$1611,0))/100), Settings!$C$9-Settings!$C$8))*(Settings!$C$15/100)*(Settings!$C$16/100)*(Settings!$C$17/100)</f>
        <v/>
      </c>
      <c r="H154" s="16">
        <f>'P_Density'!H154*(POWER(1+(INDEX(P_Growth!$M$2:$M$1611,MATCH(A2, P_Growth!$A$2:$A$1611,0))/100), Settings!$C$9-Settings!$C$8))*(Settings!$C$15/100)*(Settings!$C$16/100)*(Settings!$C$17/100)</f>
        <v/>
      </c>
      <c r="I154" s="16">
        <f>'P_Density'!I154*(POWER(1+(INDEX(P_Growth!$M$2:$M$1611,MATCH(A2, P_Growth!$A$2:$A$1611,0))/100), Settings!$C$9-Settings!$C$8))*(Settings!$C$15/100)*(Settings!$C$16/100)*(Settings!$C$17/100)</f>
        <v/>
      </c>
      <c r="J154" s="16">
        <f>'P_Density'!J154*(POWER(1+(INDEX(P_Growth!$M$2:$M$1611,MATCH(A2, P_Growth!$A$2:$A$1611,0))/100), Settings!$C$9-Settings!$C$8))*(Settings!$C$15/100)*(Settings!$C$16/100)*(Settings!$C$17/100)</f>
        <v/>
      </c>
      <c r="K154" s="16">
        <f>'P_Density'!K154*(POWER(1+(INDEX(P_Growth!$M$2:$M$1611,MATCH(A2, P_Growth!$A$2:$A$1611,0))/100), Settings!$C$9-Settings!$C$8))*(Settings!$C$15/100)*(Settings!$C$16/100)*(Settings!$C$17/100)</f>
        <v/>
      </c>
      <c r="L154" s="16">
        <f>'P_Density'!L154*(POWER(1+(INDEX(P_Growth!$M$2:$M$1611,MATCH(A2, P_Growth!$A$2:$A$1611,0))/100), Settings!$C$9-Settings!$C$8))*(Settings!$C$15/100)*(Settings!$C$16/100)*(Settings!$C$17/100)</f>
        <v/>
      </c>
    </row>
    <row r="155">
      <c r="A155" s="16">
        <f>'P_Density'!A155</f>
        <v/>
      </c>
      <c r="B155" s="16">
        <f>'P_Density'!B155</f>
        <v/>
      </c>
      <c r="C155" s="16">
        <f>'P_Density'!C155*(POWER(1+(INDEX(P_Growth!$M$2:$M$1611,MATCH(A2, P_Growth!$A$2:$A$1611,0))/100), Settings!$C$9-Settings!$C$8))*(Settings!$C$15/100)*(Settings!$C$16/100)*(Settings!$C$17/100)</f>
        <v/>
      </c>
      <c r="D155" s="16">
        <f>'P_Density'!D155*(POWER(1+(INDEX(P_Growth!$M$2:$M$1611,MATCH(A2, P_Growth!$A$2:$A$1611,0))/100), Settings!$C$9-Settings!$C$8))*(Settings!$C$15/100)*(Settings!$C$16/100)*(Settings!$C$17/100)</f>
        <v/>
      </c>
      <c r="E155" s="16">
        <f>'P_Density'!E155*(POWER(1+(INDEX(P_Growth!$M$2:$M$1611,MATCH(A2, P_Growth!$A$2:$A$1611,0))/100), Settings!$C$9-Settings!$C$8))*(Settings!$C$15/100)*(Settings!$C$16/100)*(Settings!$C$17/100)</f>
        <v/>
      </c>
      <c r="F155" s="16">
        <f>'P_Density'!F155*(POWER(1+(INDEX(P_Growth!$M$2:$M$1611,MATCH(A2, P_Growth!$A$2:$A$1611,0))/100), Settings!$C$9-Settings!$C$8))*(Settings!$C$15/100)*(Settings!$C$16/100)*(Settings!$C$17/100)</f>
        <v/>
      </c>
      <c r="G155" s="16">
        <f>'P_Density'!G155*(POWER(1+(INDEX(P_Growth!$M$2:$M$1611,MATCH(A2, P_Growth!$A$2:$A$1611,0))/100), Settings!$C$9-Settings!$C$8))*(Settings!$C$15/100)*(Settings!$C$16/100)*(Settings!$C$17/100)</f>
        <v/>
      </c>
      <c r="H155" s="16">
        <f>'P_Density'!H155*(POWER(1+(INDEX(P_Growth!$M$2:$M$1611,MATCH(A2, P_Growth!$A$2:$A$1611,0))/100), Settings!$C$9-Settings!$C$8))*(Settings!$C$15/100)*(Settings!$C$16/100)*(Settings!$C$17/100)</f>
        <v/>
      </c>
      <c r="I155" s="16">
        <f>'P_Density'!I155*(POWER(1+(INDEX(P_Growth!$M$2:$M$1611,MATCH(A2, P_Growth!$A$2:$A$1611,0))/100), Settings!$C$9-Settings!$C$8))*(Settings!$C$15/100)*(Settings!$C$16/100)*(Settings!$C$17/100)</f>
        <v/>
      </c>
      <c r="J155" s="16">
        <f>'P_Density'!J155*(POWER(1+(INDEX(P_Growth!$M$2:$M$1611,MATCH(A2, P_Growth!$A$2:$A$1611,0))/100), Settings!$C$9-Settings!$C$8))*(Settings!$C$15/100)*(Settings!$C$16/100)*(Settings!$C$17/100)</f>
        <v/>
      </c>
      <c r="K155" s="16">
        <f>'P_Density'!K155*(POWER(1+(INDEX(P_Growth!$M$2:$M$1611,MATCH(A2, P_Growth!$A$2:$A$1611,0))/100), Settings!$C$9-Settings!$C$8))*(Settings!$C$15/100)*(Settings!$C$16/100)*(Settings!$C$17/100)</f>
        <v/>
      </c>
      <c r="L155" s="16">
        <f>'P_Density'!L155*(POWER(1+(INDEX(P_Growth!$M$2:$M$1611,MATCH(A2, P_Growth!$A$2:$A$1611,0))/100), Settings!$C$9-Settings!$C$8))*(Settings!$C$15/100)*(Settings!$C$16/100)*(Settings!$C$17/100)</f>
        <v/>
      </c>
    </row>
    <row r="156">
      <c r="A156" s="16">
        <f>'P_Density'!A156</f>
        <v/>
      </c>
      <c r="B156" s="16">
        <f>'P_Density'!B156</f>
        <v/>
      </c>
      <c r="C156" s="16">
        <f>'P_Density'!C156*(POWER(1+(INDEX(P_Growth!$M$2:$M$1611,MATCH(A2, P_Growth!$A$2:$A$1611,0))/100), Settings!$C$9-Settings!$C$8))*(Settings!$C$15/100)*(Settings!$C$16/100)*(Settings!$C$17/100)</f>
        <v/>
      </c>
      <c r="D156" s="16">
        <f>'P_Density'!D156*(POWER(1+(INDEX(P_Growth!$M$2:$M$1611,MATCH(A2, P_Growth!$A$2:$A$1611,0))/100), Settings!$C$9-Settings!$C$8))*(Settings!$C$15/100)*(Settings!$C$16/100)*(Settings!$C$17/100)</f>
        <v/>
      </c>
      <c r="E156" s="16">
        <f>'P_Density'!E156*(POWER(1+(INDEX(P_Growth!$M$2:$M$1611,MATCH(A2, P_Growth!$A$2:$A$1611,0))/100), Settings!$C$9-Settings!$C$8))*(Settings!$C$15/100)*(Settings!$C$16/100)*(Settings!$C$17/100)</f>
        <v/>
      </c>
      <c r="F156" s="16">
        <f>'P_Density'!F156*(POWER(1+(INDEX(P_Growth!$M$2:$M$1611,MATCH(A2, P_Growth!$A$2:$A$1611,0))/100), Settings!$C$9-Settings!$C$8))*(Settings!$C$15/100)*(Settings!$C$16/100)*(Settings!$C$17/100)</f>
        <v/>
      </c>
      <c r="G156" s="16">
        <f>'P_Density'!G156*(POWER(1+(INDEX(P_Growth!$M$2:$M$1611,MATCH(A2, P_Growth!$A$2:$A$1611,0))/100), Settings!$C$9-Settings!$C$8))*(Settings!$C$15/100)*(Settings!$C$16/100)*(Settings!$C$17/100)</f>
        <v/>
      </c>
      <c r="H156" s="16">
        <f>'P_Density'!H156*(POWER(1+(INDEX(P_Growth!$M$2:$M$1611,MATCH(A2, P_Growth!$A$2:$A$1611,0))/100), Settings!$C$9-Settings!$C$8))*(Settings!$C$15/100)*(Settings!$C$16/100)*(Settings!$C$17/100)</f>
        <v/>
      </c>
      <c r="I156" s="16">
        <f>'P_Density'!I156*(POWER(1+(INDEX(P_Growth!$M$2:$M$1611,MATCH(A2, P_Growth!$A$2:$A$1611,0))/100), Settings!$C$9-Settings!$C$8))*(Settings!$C$15/100)*(Settings!$C$16/100)*(Settings!$C$17/100)</f>
        <v/>
      </c>
      <c r="J156" s="16">
        <f>'P_Density'!J156*(POWER(1+(INDEX(P_Growth!$M$2:$M$1611,MATCH(A2, P_Growth!$A$2:$A$1611,0))/100), Settings!$C$9-Settings!$C$8))*(Settings!$C$15/100)*(Settings!$C$16/100)*(Settings!$C$17/100)</f>
        <v/>
      </c>
      <c r="K156" s="16">
        <f>'P_Density'!K156*(POWER(1+(INDEX(P_Growth!$M$2:$M$1611,MATCH(A2, P_Growth!$A$2:$A$1611,0))/100), Settings!$C$9-Settings!$C$8))*(Settings!$C$15/100)*(Settings!$C$16/100)*(Settings!$C$17/100)</f>
        <v/>
      </c>
      <c r="L156" s="16">
        <f>'P_Density'!L156*(POWER(1+(INDEX(P_Growth!$M$2:$M$1611,MATCH(A2, P_Growth!$A$2:$A$1611,0))/100), Settings!$C$9-Settings!$C$8))*(Settings!$C$15/100)*(Settings!$C$16/100)*(Settings!$C$17/100)</f>
        <v/>
      </c>
    </row>
    <row r="157">
      <c r="A157" s="16">
        <f>'P_Density'!A157</f>
        <v/>
      </c>
      <c r="B157" s="16">
        <f>'P_Density'!B157</f>
        <v/>
      </c>
      <c r="C157" s="16">
        <f>'P_Density'!C157*(POWER(1+(INDEX(P_Growth!$M$2:$M$1611,MATCH(A2, P_Growth!$A$2:$A$1611,0))/100), Settings!$C$9-Settings!$C$8))*(Settings!$C$15/100)*(Settings!$C$16/100)*(Settings!$C$17/100)</f>
        <v/>
      </c>
      <c r="D157" s="16">
        <f>'P_Density'!D157*(POWER(1+(INDEX(P_Growth!$M$2:$M$1611,MATCH(A2, P_Growth!$A$2:$A$1611,0))/100), Settings!$C$9-Settings!$C$8))*(Settings!$C$15/100)*(Settings!$C$16/100)*(Settings!$C$17/100)</f>
        <v/>
      </c>
      <c r="E157" s="16">
        <f>'P_Density'!E157*(POWER(1+(INDEX(P_Growth!$M$2:$M$1611,MATCH(A2, P_Growth!$A$2:$A$1611,0))/100), Settings!$C$9-Settings!$C$8))*(Settings!$C$15/100)*(Settings!$C$16/100)*(Settings!$C$17/100)</f>
        <v/>
      </c>
      <c r="F157" s="16">
        <f>'P_Density'!F157*(POWER(1+(INDEX(P_Growth!$M$2:$M$1611,MATCH(A2, P_Growth!$A$2:$A$1611,0))/100), Settings!$C$9-Settings!$C$8))*(Settings!$C$15/100)*(Settings!$C$16/100)*(Settings!$C$17/100)</f>
        <v/>
      </c>
      <c r="G157" s="16">
        <f>'P_Density'!G157*(POWER(1+(INDEX(P_Growth!$M$2:$M$1611,MATCH(A2, P_Growth!$A$2:$A$1611,0))/100), Settings!$C$9-Settings!$C$8))*(Settings!$C$15/100)*(Settings!$C$16/100)*(Settings!$C$17/100)</f>
        <v/>
      </c>
      <c r="H157" s="16">
        <f>'P_Density'!H157*(POWER(1+(INDEX(P_Growth!$M$2:$M$1611,MATCH(A2, P_Growth!$A$2:$A$1611,0))/100), Settings!$C$9-Settings!$C$8))*(Settings!$C$15/100)*(Settings!$C$16/100)*(Settings!$C$17/100)</f>
        <v/>
      </c>
      <c r="I157" s="16">
        <f>'P_Density'!I157*(POWER(1+(INDEX(P_Growth!$M$2:$M$1611,MATCH(A2, P_Growth!$A$2:$A$1611,0))/100), Settings!$C$9-Settings!$C$8))*(Settings!$C$15/100)*(Settings!$C$16/100)*(Settings!$C$17/100)</f>
        <v/>
      </c>
      <c r="J157" s="16">
        <f>'P_Density'!J157*(POWER(1+(INDEX(P_Growth!$M$2:$M$1611,MATCH(A2, P_Growth!$A$2:$A$1611,0))/100), Settings!$C$9-Settings!$C$8))*(Settings!$C$15/100)*(Settings!$C$16/100)*(Settings!$C$17/100)</f>
        <v/>
      </c>
      <c r="K157" s="16">
        <f>'P_Density'!K157*(POWER(1+(INDEX(P_Growth!$M$2:$M$1611,MATCH(A2, P_Growth!$A$2:$A$1611,0))/100), Settings!$C$9-Settings!$C$8))*(Settings!$C$15/100)*(Settings!$C$16/100)*(Settings!$C$17/100)</f>
        <v/>
      </c>
      <c r="L157" s="16">
        <f>'P_Density'!L157*(POWER(1+(INDEX(P_Growth!$M$2:$M$1611,MATCH(A2, P_Growth!$A$2:$A$1611,0))/100), Settings!$C$9-Settings!$C$8))*(Settings!$C$15/100)*(Settings!$C$16/100)*(Settings!$C$17/100)</f>
        <v/>
      </c>
    </row>
    <row r="158">
      <c r="A158" s="16">
        <f>'P_Density'!A158</f>
        <v/>
      </c>
      <c r="B158" s="16">
        <f>'P_Density'!B158</f>
        <v/>
      </c>
      <c r="C158" s="16">
        <f>'P_Density'!C158*(POWER(1+(INDEX(P_Growth!$M$2:$M$1611,MATCH(A2, P_Growth!$A$2:$A$1611,0))/100), Settings!$C$9-Settings!$C$8))*(Settings!$C$15/100)*(Settings!$C$16/100)*(Settings!$C$17/100)</f>
        <v/>
      </c>
      <c r="D158" s="16">
        <f>'P_Density'!D158*(POWER(1+(INDEX(P_Growth!$M$2:$M$1611,MATCH(A2, P_Growth!$A$2:$A$1611,0))/100), Settings!$C$9-Settings!$C$8))*(Settings!$C$15/100)*(Settings!$C$16/100)*(Settings!$C$17/100)</f>
        <v/>
      </c>
      <c r="E158" s="16">
        <f>'P_Density'!E158*(POWER(1+(INDEX(P_Growth!$M$2:$M$1611,MATCH(A2, P_Growth!$A$2:$A$1611,0))/100), Settings!$C$9-Settings!$C$8))*(Settings!$C$15/100)*(Settings!$C$16/100)*(Settings!$C$17/100)</f>
        <v/>
      </c>
      <c r="F158" s="16">
        <f>'P_Density'!F158*(POWER(1+(INDEX(P_Growth!$M$2:$M$1611,MATCH(A2, P_Growth!$A$2:$A$1611,0))/100), Settings!$C$9-Settings!$C$8))*(Settings!$C$15/100)*(Settings!$C$16/100)*(Settings!$C$17/100)</f>
        <v/>
      </c>
      <c r="G158" s="16">
        <f>'P_Density'!G158*(POWER(1+(INDEX(P_Growth!$M$2:$M$1611,MATCH(A2, P_Growth!$A$2:$A$1611,0))/100), Settings!$C$9-Settings!$C$8))*(Settings!$C$15/100)*(Settings!$C$16/100)*(Settings!$C$17/100)</f>
        <v/>
      </c>
      <c r="H158" s="16">
        <f>'P_Density'!H158*(POWER(1+(INDEX(P_Growth!$M$2:$M$1611,MATCH(A2, P_Growth!$A$2:$A$1611,0))/100), Settings!$C$9-Settings!$C$8))*(Settings!$C$15/100)*(Settings!$C$16/100)*(Settings!$C$17/100)</f>
        <v/>
      </c>
      <c r="I158" s="16">
        <f>'P_Density'!I158*(POWER(1+(INDEX(P_Growth!$M$2:$M$1611,MATCH(A2, P_Growth!$A$2:$A$1611,0))/100), Settings!$C$9-Settings!$C$8))*(Settings!$C$15/100)*(Settings!$C$16/100)*(Settings!$C$17/100)</f>
        <v/>
      </c>
      <c r="J158" s="16">
        <f>'P_Density'!J158*(POWER(1+(INDEX(P_Growth!$M$2:$M$1611,MATCH(A2, P_Growth!$A$2:$A$1611,0))/100), Settings!$C$9-Settings!$C$8))*(Settings!$C$15/100)*(Settings!$C$16/100)*(Settings!$C$17/100)</f>
        <v/>
      </c>
      <c r="K158" s="16">
        <f>'P_Density'!K158*(POWER(1+(INDEX(P_Growth!$M$2:$M$1611,MATCH(A2, P_Growth!$A$2:$A$1611,0))/100), Settings!$C$9-Settings!$C$8))*(Settings!$C$15/100)*(Settings!$C$16/100)*(Settings!$C$17/100)</f>
        <v/>
      </c>
      <c r="L158" s="16">
        <f>'P_Density'!L158*(POWER(1+(INDEX(P_Growth!$M$2:$M$1611,MATCH(A2, P_Growth!$A$2:$A$1611,0))/100), Settings!$C$9-Settings!$C$8))*(Settings!$C$15/100)*(Settings!$C$16/100)*(Settings!$C$17/100)</f>
        <v/>
      </c>
    </row>
    <row r="159">
      <c r="A159" s="16">
        <f>'P_Density'!A159</f>
        <v/>
      </c>
      <c r="B159" s="16">
        <f>'P_Density'!B159</f>
        <v/>
      </c>
      <c r="C159" s="16">
        <f>'P_Density'!C159*(POWER(1+(INDEX(P_Growth!$M$2:$M$1611,MATCH(A2, P_Growth!$A$2:$A$1611,0))/100), Settings!$C$9-Settings!$C$8))*(Settings!$C$15/100)*(Settings!$C$16/100)*(Settings!$C$17/100)</f>
        <v/>
      </c>
      <c r="D159" s="16">
        <f>'P_Density'!D159*(POWER(1+(INDEX(P_Growth!$M$2:$M$1611,MATCH(A2, P_Growth!$A$2:$A$1611,0))/100), Settings!$C$9-Settings!$C$8))*(Settings!$C$15/100)*(Settings!$C$16/100)*(Settings!$C$17/100)</f>
        <v/>
      </c>
      <c r="E159" s="16">
        <f>'P_Density'!E159*(POWER(1+(INDEX(P_Growth!$M$2:$M$1611,MATCH(A2, P_Growth!$A$2:$A$1611,0))/100), Settings!$C$9-Settings!$C$8))*(Settings!$C$15/100)*(Settings!$C$16/100)*(Settings!$C$17/100)</f>
        <v/>
      </c>
      <c r="F159" s="16">
        <f>'P_Density'!F159*(POWER(1+(INDEX(P_Growth!$M$2:$M$1611,MATCH(A2, P_Growth!$A$2:$A$1611,0))/100), Settings!$C$9-Settings!$C$8))*(Settings!$C$15/100)*(Settings!$C$16/100)*(Settings!$C$17/100)</f>
        <v/>
      </c>
      <c r="G159" s="16">
        <f>'P_Density'!G159*(POWER(1+(INDEX(P_Growth!$M$2:$M$1611,MATCH(A2, P_Growth!$A$2:$A$1611,0))/100), Settings!$C$9-Settings!$C$8))*(Settings!$C$15/100)*(Settings!$C$16/100)*(Settings!$C$17/100)</f>
        <v/>
      </c>
      <c r="H159" s="16">
        <f>'P_Density'!H159*(POWER(1+(INDEX(P_Growth!$M$2:$M$1611,MATCH(A2, P_Growth!$A$2:$A$1611,0))/100), Settings!$C$9-Settings!$C$8))*(Settings!$C$15/100)*(Settings!$C$16/100)*(Settings!$C$17/100)</f>
        <v/>
      </c>
      <c r="I159" s="16">
        <f>'P_Density'!I159*(POWER(1+(INDEX(P_Growth!$M$2:$M$1611,MATCH(A2, P_Growth!$A$2:$A$1611,0))/100), Settings!$C$9-Settings!$C$8))*(Settings!$C$15/100)*(Settings!$C$16/100)*(Settings!$C$17/100)</f>
        <v/>
      </c>
      <c r="J159" s="16">
        <f>'P_Density'!J159*(POWER(1+(INDEX(P_Growth!$M$2:$M$1611,MATCH(A2, P_Growth!$A$2:$A$1611,0))/100), Settings!$C$9-Settings!$C$8))*(Settings!$C$15/100)*(Settings!$C$16/100)*(Settings!$C$17/100)</f>
        <v/>
      </c>
      <c r="K159" s="16">
        <f>'P_Density'!K159*(POWER(1+(INDEX(P_Growth!$M$2:$M$1611,MATCH(A2, P_Growth!$A$2:$A$1611,0))/100), Settings!$C$9-Settings!$C$8))*(Settings!$C$15/100)*(Settings!$C$16/100)*(Settings!$C$17/100)</f>
        <v/>
      </c>
      <c r="L159" s="16">
        <f>'P_Density'!L159*(POWER(1+(INDEX(P_Growth!$M$2:$M$1611,MATCH(A2, P_Growth!$A$2:$A$1611,0))/100), Settings!$C$9-Settings!$C$8))*(Settings!$C$15/100)*(Settings!$C$16/100)*(Settings!$C$17/100)</f>
        <v/>
      </c>
    </row>
    <row r="160">
      <c r="A160" s="16">
        <f>'P_Density'!A160</f>
        <v/>
      </c>
      <c r="B160" s="16">
        <f>'P_Density'!B160</f>
        <v/>
      </c>
      <c r="C160" s="16">
        <f>'P_Density'!C160*(POWER(1+(INDEX(P_Growth!$M$2:$M$1611,MATCH(A2, P_Growth!$A$2:$A$1611,0))/100), Settings!$C$9-Settings!$C$8))*(Settings!$C$15/100)*(Settings!$C$16/100)*(Settings!$C$17/100)</f>
        <v/>
      </c>
      <c r="D160" s="16">
        <f>'P_Density'!D160*(POWER(1+(INDEX(P_Growth!$M$2:$M$1611,MATCH(A2, P_Growth!$A$2:$A$1611,0))/100), Settings!$C$9-Settings!$C$8))*(Settings!$C$15/100)*(Settings!$C$16/100)*(Settings!$C$17/100)</f>
        <v/>
      </c>
      <c r="E160" s="16">
        <f>'P_Density'!E160*(POWER(1+(INDEX(P_Growth!$M$2:$M$1611,MATCH(A2, P_Growth!$A$2:$A$1611,0))/100), Settings!$C$9-Settings!$C$8))*(Settings!$C$15/100)*(Settings!$C$16/100)*(Settings!$C$17/100)</f>
        <v/>
      </c>
      <c r="F160" s="16">
        <f>'P_Density'!F160*(POWER(1+(INDEX(P_Growth!$M$2:$M$1611,MATCH(A2, P_Growth!$A$2:$A$1611,0))/100), Settings!$C$9-Settings!$C$8))*(Settings!$C$15/100)*(Settings!$C$16/100)*(Settings!$C$17/100)</f>
        <v/>
      </c>
      <c r="G160" s="16">
        <f>'P_Density'!G160*(POWER(1+(INDEX(P_Growth!$M$2:$M$1611,MATCH(A2, P_Growth!$A$2:$A$1611,0))/100), Settings!$C$9-Settings!$C$8))*(Settings!$C$15/100)*(Settings!$C$16/100)*(Settings!$C$17/100)</f>
        <v/>
      </c>
      <c r="H160" s="16">
        <f>'P_Density'!H160*(POWER(1+(INDEX(P_Growth!$M$2:$M$1611,MATCH(A2, P_Growth!$A$2:$A$1611,0))/100), Settings!$C$9-Settings!$C$8))*(Settings!$C$15/100)*(Settings!$C$16/100)*(Settings!$C$17/100)</f>
        <v/>
      </c>
      <c r="I160" s="16">
        <f>'P_Density'!I160*(POWER(1+(INDEX(P_Growth!$M$2:$M$1611,MATCH(A2, P_Growth!$A$2:$A$1611,0))/100), Settings!$C$9-Settings!$C$8))*(Settings!$C$15/100)*(Settings!$C$16/100)*(Settings!$C$17/100)</f>
        <v/>
      </c>
      <c r="J160" s="16">
        <f>'P_Density'!J160*(POWER(1+(INDEX(P_Growth!$M$2:$M$1611,MATCH(A2, P_Growth!$A$2:$A$1611,0))/100), Settings!$C$9-Settings!$C$8))*(Settings!$C$15/100)*(Settings!$C$16/100)*(Settings!$C$17/100)</f>
        <v/>
      </c>
      <c r="K160" s="16">
        <f>'P_Density'!K160*(POWER(1+(INDEX(P_Growth!$M$2:$M$1611,MATCH(A2, P_Growth!$A$2:$A$1611,0))/100), Settings!$C$9-Settings!$C$8))*(Settings!$C$15/100)*(Settings!$C$16/100)*(Settings!$C$17/100)</f>
        <v/>
      </c>
      <c r="L160" s="16">
        <f>'P_Density'!L160*(POWER(1+(INDEX(P_Growth!$M$2:$M$1611,MATCH(A2, P_Growth!$A$2:$A$1611,0))/100), Settings!$C$9-Settings!$C$8))*(Settings!$C$15/100)*(Settings!$C$16/100)*(Settings!$C$17/100)</f>
        <v/>
      </c>
    </row>
    <row r="161">
      <c r="A161" s="16">
        <f>'P_Density'!A161</f>
        <v/>
      </c>
      <c r="B161" s="16">
        <f>'P_Density'!B161</f>
        <v/>
      </c>
      <c r="C161" s="16">
        <f>'P_Density'!C161*(POWER(1+(INDEX(P_Growth!$M$2:$M$1611,MATCH(A2, P_Growth!$A$2:$A$1611,0))/100), Settings!$C$9-Settings!$C$8))*(Settings!$C$15/100)*(Settings!$C$16/100)*(Settings!$C$17/100)</f>
        <v/>
      </c>
      <c r="D161" s="16">
        <f>'P_Density'!D161*(POWER(1+(INDEX(P_Growth!$M$2:$M$1611,MATCH(A2, P_Growth!$A$2:$A$1611,0))/100), Settings!$C$9-Settings!$C$8))*(Settings!$C$15/100)*(Settings!$C$16/100)*(Settings!$C$17/100)</f>
        <v/>
      </c>
      <c r="E161" s="16">
        <f>'P_Density'!E161*(POWER(1+(INDEX(P_Growth!$M$2:$M$1611,MATCH(A2, P_Growth!$A$2:$A$1611,0))/100), Settings!$C$9-Settings!$C$8))*(Settings!$C$15/100)*(Settings!$C$16/100)*(Settings!$C$17/100)</f>
        <v/>
      </c>
      <c r="F161" s="16">
        <f>'P_Density'!F161*(POWER(1+(INDEX(P_Growth!$M$2:$M$1611,MATCH(A2, P_Growth!$A$2:$A$1611,0))/100), Settings!$C$9-Settings!$C$8))*(Settings!$C$15/100)*(Settings!$C$16/100)*(Settings!$C$17/100)</f>
        <v/>
      </c>
      <c r="G161" s="16">
        <f>'P_Density'!G161*(POWER(1+(INDEX(P_Growth!$M$2:$M$1611,MATCH(A2, P_Growth!$A$2:$A$1611,0))/100), Settings!$C$9-Settings!$C$8))*(Settings!$C$15/100)*(Settings!$C$16/100)*(Settings!$C$17/100)</f>
        <v/>
      </c>
      <c r="H161" s="16">
        <f>'P_Density'!H161*(POWER(1+(INDEX(P_Growth!$M$2:$M$1611,MATCH(A2, P_Growth!$A$2:$A$1611,0))/100), Settings!$C$9-Settings!$C$8))*(Settings!$C$15/100)*(Settings!$C$16/100)*(Settings!$C$17/100)</f>
        <v/>
      </c>
      <c r="I161" s="16">
        <f>'P_Density'!I161*(POWER(1+(INDEX(P_Growth!$M$2:$M$1611,MATCH(A2, P_Growth!$A$2:$A$1611,0))/100), Settings!$C$9-Settings!$C$8))*(Settings!$C$15/100)*(Settings!$C$16/100)*(Settings!$C$17/100)</f>
        <v/>
      </c>
      <c r="J161" s="16">
        <f>'P_Density'!J161*(POWER(1+(INDEX(P_Growth!$M$2:$M$1611,MATCH(A2, P_Growth!$A$2:$A$1611,0))/100), Settings!$C$9-Settings!$C$8))*(Settings!$C$15/100)*(Settings!$C$16/100)*(Settings!$C$17/100)</f>
        <v/>
      </c>
      <c r="K161" s="16">
        <f>'P_Density'!K161*(POWER(1+(INDEX(P_Growth!$M$2:$M$1611,MATCH(A2, P_Growth!$A$2:$A$1611,0))/100), Settings!$C$9-Settings!$C$8))*(Settings!$C$15/100)*(Settings!$C$16/100)*(Settings!$C$17/100)</f>
        <v/>
      </c>
      <c r="L161" s="16">
        <f>'P_Density'!L161*(POWER(1+(INDEX(P_Growth!$M$2:$M$1611,MATCH(A2, P_Growth!$A$2:$A$1611,0))/100), Settings!$C$9-Settings!$C$8))*(Settings!$C$15/100)*(Settings!$C$16/100)*(Settings!$C$17/100)</f>
        <v/>
      </c>
    </row>
    <row r="162">
      <c r="A162" s="16">
        <f>'P_Density'!A162</f>
        <v/>
      </c>
      <c r="B162" s="16">
        <f>'P_Density'!B162</f>
        <v/>
      </c>
      <c r="C162" s="16">
        <f>'P_Density'!C162*(POWER(1+(INDEX(P_Growth!$M$2:$M$1611,MATCH(A2, P_Growth!$A$2:$A$1611,0))/100), Settings!$C$9-Settings!$C$8))*(Settings!$C$15/100)*(Settings!$C$16/100)*(Settings!$C$17/100)</f>
        <v/>
      </c>
      <c r="D162" s="16">
        <f>'P_Density'!D162*(POWER(1+(INDEX(P_Growth!$M$2:$M$1611,MATCH(A2, P_Growth!$A$2:$A$1611,0))/100), Settings!$C$9-Settings!$C$8))*(Settings!$C$15/100)*(Settings!$C$16/100)*(Settings!$C$17/100)</f>
        <v/>
      </c>
      <c r="E162" s="16">
        <f>'P_Density'!E162*(POWER(1+(INDEX(P_Growth!$M$2:$M$1611,MATCH(A2, P_Growth!$A$2:$A$1611,0))/100), Settings!$C$9-Settings!$C$8))*(Settings!$C$15/100)*(Settings!$C$16/100)*(Settings!$C$17/100)</f>
        <v/>
      </c>
      <c r="F162" s="16">
        <f>'P_Density'!F162*(POWER(1+(INDEX(P_Growth!$M$2:$M$1611,MATCH(A2, P_Growth!$A$2:$A$1611,0))/100), Settings!$C$9-Settings!$C$8))*(Settings!$C$15/100)*(Settings!$C$16/100)*(Settings!$C$17/100)</f>
        <v/>
      </c>
      <c r="G162" s="16">
        <f>'P_Density'!G162*(POWER(1+(INDEX(P_Growth!$M$2:$M$1611,MATCH(A2, P_Growth!$A$2:$A$1611,0))/100), Settings!$C$9-Settings!$C$8))*(Settings!$C$15/100)*(Settings!$C$16/100)*(Settings!$C$17/100)</f>
        <v/>
      </c>
      <c r="H162" s="16">
        <f>'P_Density'!H162*(POWER(1+(INDEX(P_Growth!$M$2:$M$1611,MATCH(A2, P_Growth!$A$2:$A$1611,0))/100), Settings!$C$9-Settings!$C$8))*(Settings!$C$15/100)*(Settings!$C$16/100)*(Settings!$C$17/100)</f>
        <v/>
      </c>
      <c r="I162" s="16">
        <f>'P_Density'!I162*(POWER(1+(INDEX(P_Growth!$M$2:$M$1611,MATCH(A2, P_Growth!$A$2:$A$1611,0))/100), Settings!$C$9-Settings!$C$8))*(Settings!$C$15/100)*(Settings!$C$16/100)*(Settings!$C$17/100)</f>
        <v/>
      </c>
      <c r="J162" s="16">
        <f>'P_Density'!J162*(POWER(1+(INDEX(P_Growth!$M$2:$M$1611,MATCH(A2, P_Growth!$A$2:$A$1611,0))/100), Settings!$C$9-Settings!$C$8))*(Settings!$C$15/100)*(Settings!$C$16/100)*(Settings!$C$17/100)</f>
        <v/>
      </c>
      <c r="K162" s="16">
        <f>'P_Density'!K162*(POWER(1+(INDEX(P_Growth!$M$2:$M$1611,MATCH(A2, P_Growth!$A$2:$A$1611,0))/100), Settings!$C$9-Settings!$C$8))*(Settings!$C$15/100)*(Settings!$C$16/100)*(Settings!$C$17/100)</f>
        <v/>
      </c>
      <c r="L162" s="16">
        <f>'P_Density'!L162*(POWER(1+(INDEX(P_Growth!$M$2:$M$1611,MATCH(A2, P_Growth!$A$2:$A$1611,0))/100), Settings!$C$9-Settings!$C$8))*(Settings!$C$15/100)*(Settings!$C$16/100)*(Settings!$C$17/100)</f>
        <v/>
      </c>
    </row>
    <row r="163">
      <c r="A163" s="16">
        <f>'P_Density'!A163</f>
        <v/>
      </c>
      <c r="B163" s="16">
        <f>'P_Density'!B163</f>
        <v/>
      </c>
      <c r="C163" s="16">
        <f>'P_Density'!C163*(POWER(1+(INDEX(P_Growth!$M$2:$M$1611,MATCH(A2, P_Growth!$A$2:$A$1611,0))/100), Settings!$C$9-Settings!$C$8))*(Settings!$C$15/100)*(Settings!$C$16/100)*(Settings!$C$17/100)</f>
        <v/>
      </c>
      <c r="D163" s="16">
        <f>'P_Density'!D163*(POWER(1+(INDEX(P_Growth!$M$2:$M$1611,MATCH(A2, P_Growth!$A$2:$A$1611,0))/100), Settings!$C$9-Settings!$C$8))*(Settings!$C$15/100)*(Settings!$C$16/100)*(Settings!$C$17/100)</f>
        <v/>
      </c>
      <c r="E163" s="16">
        <f>'P_Density'!E163*(POWER(1+(INDEX(P_Growth!$M$2:$M$1611,MATCH(A2, P_Growth!$A$2:$A$1611,0))/100), Settings!$C$9-Settings!$C$8))*(Settings!$C$15/100)*(Settings!$C$16/100)*(Settings!$C$17/100)</f>
        <v/>
      </c>
      <c r="F163" s="16">
        <f>'P_Density'!F163*(POWER(1+(INDEX(P_Growth!$M$2:$M$1611,MATCH(A2, P_Growth!$A$2:$A$1611,0))/100), Settings!$C$9-Settings!$C$8))*(Settings!$C$15/100)*(Settings!$C$16/100)*(Settings!$C$17/100)</f>
        <v/>
      </c>
      <c r="G163" s="16">
        <f>'P_Density'!G163*(POWER(1+(INDEX(P_Growth!$M$2:$M$1611,MATCH(A2, P_Growth!$A$2:$A$1611,0))/100), Settings!$C$9-Settings!$C$8))*(Settings!$C$15/100)*(Settings!$C$16/100)*(Settings!$C$17/100)</f>
        <v/>
      </c>
      <c r="H163" s="16">
        <f>'P_Density'!H163*(POWER(1+(INDEX(P_Growth!$M$2:$M$1611,MATCH(A2, P_Growth!$A$2:$A$1611,0))/100), Settings!$C$9-Settings!$C$8))*(Settings!$C$15/100)*(Settings!$C$16/100)*(Settings!$C$17/100)</f>
        <v/>
      </c>
      <c r="I163" s="16">
        <f>'P_Density'!I163*(POWER(1+(INDEX(P_Growth!$M$2:$M$1611,MATCH(A2, P_Growth!$A$2:$A$1611,0))/100), Settings!$C$9-Settings!$C$8))*(Settings!$C$15/100)*(Settings!$C$16/100)*(Settings!$C$17/100)</f>
        <v/>
      </c>
      <c r="J163" s="16">
        <f>'P_Density'!J163*(POWER(1+(INDEX(P_Growth!$M$2:$M$1611,MATCH(A2, P_Growth!$A$2:$A$1611,0))/100), Settings!$C$9-Settings!$C$8))*(Settings!$C$15/100)*(Settings!$C$16/100)*(Settings!$C$17/100)</f>
        <v/>
      </c>
      <c r="K163" s="16">
        <f>'P_Density'!K163*(POWER(1+(INDEX(P_Growth!$M$2:$M$1611,MATCH(A2, P_Growth!$A$2:$A$1611,0))/100), Settings!$C$9-Settings!$C$8))*(Settings!$C$15/100)*(Settings!$C$16/100)*(Settings!$C$17/100)</f>
        <v/>
      </c>
      <c r="L163" s="16">
        <f>'P_Density'!L163*(POWER(1+(INDEX(P_Growth!$M$2:$M$1611,MATCH(A2, P_Growth!$A$2:$A$1611,0))/100), Settings!$C$9-Settings!$C$8))*(Settings!$C$15/100)*(Settings!$C$16/100)*(Settings!$C$17/100)</f>
        <v/>
      </c>
    </row>
    <row r="164">
      <c r="A164" s="16">
        <f>'P_Density'!A164</f>
        <v/>
      </c>
      <c r="B164" s="16">
        <f>'P_Density'!B164</f>
        <v/>
      </c>
      <c r="C164" s="16">
        <f>'P_Density'!C164*(POWER(1+(INDEX(P_Growth!$M$2:$M$1611,MATCH(A2, P_Growth!$A$2:$A$1611,0))/100), Settings!$C$9-Settings!$C$8))*(Settings!$C$15/100)*(Settings!$C$16/100)*(Settings!$C$17/100)</f>
        <v/>
      </c>
      <c r="D164" s="16">
        <f>'P_Density'!D164*(POWER(1+(INDEX(P_Growth!$M$2:$M$1611,MATCH(A2, P_Growth!$A$2:$A$1611,0))/100), Settings!$C$9-Settings!$C$8))*(Settings!$C$15/100)*(Settings!$C$16/100)*(Settings!$C$17/100)</f>
        <v/>
      </c>
      <c r="E164" s="16">
        <f>'P_Density'!E164*(POWER(1+(INDEX(P_Growth!$M$2:$M$1611,MATCH(A2, P_Growth!$A$2:$A$1611,0))/100), Settings!$C$9-Settings!$C$8))*(Settings!$C$15/100)*(Settings!$C$16/100)*(Settings!$C$17/100)</f>
        <v/>
      </c>
      <c r="F164" s="16">
        <f>'P_Density'!F164*(POWER(1+(INDEX(P_Growth!$M$2:$M$1611,MATCH(A2, P_Growth!$A$2:$A$1611,0))/100), Settings!$C$9-Settings!$C$8))*(Settings!$C$15/100)*(Settings!$C$16/100)*(Settings!$C$17/100)</f>
        <v/>
      </c>
      <c r="G164" s="16">
        <f>'P_Density'!G164*(POWER(1+(INDEX(P_Growth!$M$2:$M$1611,MATCH(A2, P_Growth!$A$2:$A$1611,0))/100), Settings!$C$9-Settings!$C$8))*(Settings!$C$15/100)*(Settings!$C$16/100)*(Settings!$C$17/100)</f>
        <v/>
      </c>
      <c r="H164" s="16">
        <f>'P_Density'!H164*(POWER(1+(INDEX(P_Growth!$M$2:$M$1611,MATCH(A2, P_Growth!$A$2:$A$1611,0))/100), Settings!$C$9-Settings!$C$8))*(Settings!$C$15/100)*(Settings!$C$16/100)*(Settings!$C$17/100)</f>
        <v/>
      </c>
      <c r="I164" s="16">
        <f>'P_Density'!I164*(POWER(1+(INDEX(P_Growth!$M$2:$M$1611,MATCH(A2, P_Growth!$A$2:$A$1611,0))/100), Settings!$C$9-Settings!$C$8))*(Settings!$C$15/100)*(Settings!$C$16/100)*(Settings!$C$17/100)</f>
        <v/>
      </c>
      <c r="J164" s="16">
        <f>'P_Density'!J164*(POWER(1+(INDEX(P_Growth!$M$2:$M$1611,MATCH(A2, P_Growth!$A$2:$A$1611,0))/100), Settings!$C$9-Settings!$C$8))*(Settings!$C$15/100)*(Settings!$C$16/100)*(Settings!$C$17/100)</f>
        <v/>
      </c>
      <c r="K164" s="16">
        <f>'P_Density'!K164*(POWER(1+(INDEX(P_Growth!$M$2:$M$1611,MATCH(A2, P_Growth!$A$2:$A$1611,0))/100), Settings!$C$9-Settings!$C$8))*(Settings!$C$15/100)*(Settings!$C$16/100)*(Settings!$C$17/100)</f>
        <v/>
      </c>
      <c r="L164" s="16">
        <f>'P_Density'!L164*(POWER(1+(INDEX(P_Growth!$M$2:$M$1611,MATCH(A2, P_Growth!$A$2:$A$1611,0))/100), Settings!$C$9-Settings!$C$8))*(Settings!$C$15/100)*(Settings!$C$16/100)*(Settings!$C$17/100)</f>
        <v/>
      </c>
    </row>
    <row r="165">
      <c r="A165" s="16">
        <f>'P_Density'!A165</f>
        <v/>
      </c>
      <c r="B165" s="16">
        <f>'P_Density'!B165</f>
        <v/>
      </c>
      <c r="C165" s="16">
        <f>'P_Density'!C165*(POWER(1+(INDEX(P_Growth!$M$2:$M$1611,MATCH(A2, P_Growth!$A$2:$A$1611,0))/100), Settings!$C$9-Settings!$C$8))*(Settings!$C$15/100)*(Settings!$C$16/100)*(Settings!$C$17/100)</f>
        <v/>
      </c>
      <c r="D165" s="16">
        <f>'P_Density'!D165*(POWER(1+(INDEX(P_Growth!$M$2:$M$1611,MATCH(A2, P_Growth!$A$2:$A$1611,0))/100), Settings!$C$9-Settings!$C$8))*(Settings!$C$15/100)*(Settings!$C$16/100)*(Settings!$C$17/100)</f>
        <v/>
      </c>
      <c r="E165" s="16">
        <f>'P_Density'!E165*(POWER(1+(INDEX(P_Growth!$M$2:$M$1611,MATCH(A2, P_Growth!$A$2:$A$1611,0))/100), Settings!$C$9-Settings!$C$8))*(Settings!$C$15/100)*(Settings!$C$16/100)*(Settings!$C$17/100)</f>
        <v/>
      </c>
      <c r="F165" s="16">
        <f>'P_Density'!F165*(POWER(1+(INDEX(P_Growth!$M$2:$M$1611,MATCH(A2, P_Growth!$A$2:$A$1611,0))/100), Settings!$C$9-Settings!$C$8))*(Settings!$C$15/100)*(Settings!$C$16/100)*(Settings!$C$17/100)</f>
        <v/>
      </c>
      <c r="G165" s="16">
        <f>'P_Density'!G165*(POWER(1+(INDEX(P_Growth!$M$2:$M$1611,MATCH(A2, P_Growth!$A$2:$A$1611,0))/100), Settings!$C$9-Settings!$C$8))*(Settings!$C$15/100)*(Settings!$C$16/100)*(Settings!$C$17/100)</f>
        <v/>
      </c>
      <c r="H165" s="16">
        <f>'P_Density'!H165*(POWER(1+(INDEX(P_Growth!$M$2:$M$1611,MATCH(A2, P_Growth!$A$2:$A$1611,0))/100), Settings!$C$9-Settings!$C$8))*(Settings!$C$15/100)*(Settings!$C$16/100)*(Settings!$C$17/100)</f>
        <v/>
      </c>
      <c r="I165" s="16">
        <f>'P_Density'!I165*(POWER(1+(INDEX(P_Growth!$M$2:$M$1611,MATCH(A2, P_Growth!$A$2:$A$1611,0))/100), Settings!$C$9-Settings!$C$8))*(Settings!$C$15/100)*(Settings!$C$16/100)*(Settings!$C$17/100)</f>
        <v/>
      </c>
      <c r="J165" s="16">
        <f>'P_Density'!J165*(POWER(1+(INDEX(P_Growth!$M$2:$M$1611,MATCH(A2, P_Growth!$A$2:$A$1611,0))/100), Settings!$C$9-Settings!$C$8))*(Settings!$C$15/100)*(Settings!$C$16/100)*(Settings!$C$17/100)</f>
        <v/>
      </c>
      <c r="K165" s="16">
        <f>'P_Density'!K165*(POWER(1+(INDEX(P_Growth!$M$2:$M$1611,MATCH(A2, P_Growth!$A$2:$A$1611,0))/100), Settings!$C$9-Settings!$C$8))*(Settings!$C$15/100)*(Settings!$C$16/100)*(Settings!$C$17/100)</f>
        <v/>
      </c>
      <c r="L165" s="16">
        <f>'P_Density'!L165*(POWER(1+(INDEX(P_Growth!$M$2:$M$1611,MATCH(A2, P_Growth!$A$2:$A$1611,0))/100), Settings!$C$9-Settings!$C$8))*(Settings!$C$15/100)*(Settings!$C$16/100)*(Settings!$C$17/100)</f>
        <v/>
      </c>
    </row>
    <row r="166">
      <c r="A166" s="16">
        <f>'P_Density'!A166</f>
        <v/>
      </c>
      <c r="B166" s="16">
        <f>'P_Density'!B166</f>
        <v/>
      </c>
      <c r="C166" s="16">
        <f>'P_Density'!C166*(POWER(1+(INDEX(P_Growth!$M$2:$M$1611,MATCH(A2, P_Growth!$A$2:$A$1611,0))/100), Settings!$C$9-Settings!$C$8))*(Settings!$C$15/100)*(Settings!$C$16/100)*(Settings!$C$17/100)</f>
        <v/>
      </c>
      <c r="D166" s="16">
        <f>'P_Density'!D166*(POWER(1+(INDEX(P_Growth!$M$2:$M$1611,MATCH(A2, P_Growth!$A$2:$A$1611,0))/100), Settings!$C$9-Settings!$C$8))*(Settings!$C$15/100)*(Settings!$C$16/100)*(Settings!$C$17/100)</f>
        <v/>
      </c>
      <c r="E166" s="16">
        <f>'P_Density'!E166*(POWER(1+(INDEX(P_Growth!$M$2:$M$1611,MATCH(A2, P_Growth!$A$2:$A$1611,0))/100), Settings!$C$9-Settings!$C$8))*(Settings!$C$15/100)*(Settings!$C$16/100)*(Settings!$C$17/100)</f>
        <v/>
      </c>
      <c r="F166" s="16">
        <f>'P_Density'!F166*(POWER(1+(INDEX(P_Growth!$M$2:$M$1611,MATCH(A2, P_Growth!$A$2:$A$1611,0))/100), Settings!$C$9-Settings!$C$8))*(Settings!$C$15/100)*(Settings!$C$16/100)*(Settings!$C$17/100)</f>
        <v/>
      </c>
      <c r="G166" s="16">
        <f>'P_Density'!G166*(POWER(1+(INDEX(P_Growth!$M$2:$M$1611,MATCH(A2, P_Growth!$A$2:$A$1611,0))/100), Settings!$C$9-Settings!$C$8))*(Settings!$C$15/100)*(Settings!$C$16/100)*(Settings!$C$17/100)</f>
        <v/>
      </c>
      <c r="H166" s="16">
        <f>'P_Density'!H166*(POWER(1+(INDEX(P_Growth!$M$2:$M$1611,MATCH(A2, P_Growth!$A$2:$A$1611,0))/100), Settings!$C$9-Settings!$C$8))*(Settings!$C$15/100)*(Settings!$C$16/100)*(Settings!$C$17/100)</f>
        <v/>
      </c>
      <c r="I166" s="16">
        <f>'P_Density'!I166*(POWER(1+(INDEX(P_Growth!$M$2:$M$1611,MATCH(A2, P_Growth!$A$2:$A$1611,0))/100), Settings!$C$9-Settings!$C$8))*(Settings!$C$15/100)*(Settings!$C$16/100)*(Settings!$C$17/100)</f>
        <v/>
      </c>
      <c r="J166" s="16">
        <f>'P_Density'!J166*(POWER(1+(INDEX(P_Growth!$M$2:$M$1611,MATCH(A2, P_Growth!$A$2:$A$1611,0))/100), Settings!$C$9-Settings!$C$8))*(Settings!$C$15/100)*(Settings!$C$16/100)*(Settings!$C$17/100)</f>
        <v/>
      </c>
      <c r="K166" s="16">
        <f>'P_Density'!K166*(POWER(1+(INDEX(P_Growth!$M$2:$M$1611,MATCH(A2, P_Growth!$A$2:$A$1611,0))/100), Settings!$C$9-Settings!$C$8))*(Settings!$C$15/100)*(Settings!$C$16/100)*(Settings!$C$17/100)</f>
        <v/>
      </c>
      <c r="L166" s="16">
        <f>'P_Density'!L166*(POWER(1+(INDEX(P_Growth!$M$2:$M$1611,MATCH(A2, P_Growth!$A$2:$A$1611,0))/100), Settings!$C$9-Settings!$C$8))*(Settings!$C$15/100)*(Settings!$C$16/100)*(Settings!$C$17/100)</f>
        <v/>
      </c>
    </row>
    <row r="167">
      <c r="A167" s="16">
        <f>'P_Density'!A167</f>
        <v/>
      </c>
      <c r="B167" s="16">
        <f>'P_Density'!B167</f>
        <v/>
      </c>
      <c r="C167" s="16">
        <f>'P_Density'!C167*(POWER(1+(INDEX(P_Growth!$M$2:$M$1611,MATCH(A2, P_Growth!$A$2:$A$1611,0))/100), Settings!$C$9-Settings!$C$8))*(Settings!$C$15/100)*(Settings!$C$16/100)*(Settings!$C$17/100)</f>
        <v/>
      </c>
      <c r="D167" s="16">
        <f>'P_Density'!D167*(POWER(1+(INDEX(P_Growth!$M$2:$M$1611,MATCH(A2, P_Growth!$A$2:$A$1611,0))/100), Settings!$C$9-Settings!$C$8))*(Settings!$C$15/100)*(Settings!$C$16/100)*(Settings!$C$17/100)</f>
        <v/>
      </c>
      <c r="E167" s="16">
        <f>'P_Density'!E167*(POWER(1+(INDEX(P_Growth!$M$2:$M$1611,MATCH(A2, P_Growth!$A$2:$A$1611,0))/100), Settings!$C$9-Settings!$C$8))*(Settings!$C$15/100)*(Settings!$C$16/100)*(Settings!$C$17/100)</f>
        <v/>
      </c>
      <c r="F167" s="16">
        <f>'P_Density'!F167*(POWER(1+(INDEX(P_Growth!$M$2:$M$1611,MATCH(A2, P_Growth!$A$2:$A$1611,0))/100), Settings!$C$9-Settings!$C$8))*(Settings!$C$15/100)*(Settings!$C$16/100)*(Settings!$C$17/100)</f>
        <v/>
      </c>
      <c r="G167" s="16">
        <f>'P_Density'!G167*(POWER(1+(INDEX(P_Growth!$M$2:$M$1611,MATCH(A2, P_Growth!$A$2:$A$1611,0))/100), Settings!$C$9-Settings!$C$8))*(Settings!$C$15/100)*(Settings!$C$16/100)*(Settings!$C$17/100)</f>
        <v/>
      </c>
      <c r="H167" s="16">
        <f>'P_Density'!H167*(POWER(1+(INDEX(P_Growth!$M$2:$M$1611,MATCH(A2, P_Growth!$A$2:$A$1611,0))/100), Settings!$C$9-Settings!$C$8))*(Settings!$C$15/100)*(Settings!$C$16/100)*(Settings!$C$17/100)</f>
        <v/>
      </c>
      <c r="I167" s="16">
        <f>'P_Density'!I167*(POWER(1+(INDEX(P_Growth!$M$2:$M$1611,MATCH(A2, P_Growth!$A$2:$A$1611,0))/100), Settings!$C$9-Settings!$C$8))*(Settings!$C$15/100)*(Settings!$C$16/100)*(Settings!$C$17/100)</f>
        <v/>
      </c>
      <c r="J167" s="16">
        <f>'P_Density'!J167*(POWER(1+(INDEX(P_Growth!$M$2:$M$1611,MATCH(A2, P_Growth!$A$2:$A$1611,0))/100), Settings!$C$9-Settings!$C$8))*(Settings!$C$15/100)*(Settings!$C$16/100)*(Settings!$C$17/100)</f>
        <v/>
      </c>
      <c r="K167" s="16">
        <f>'P_Density'!K167*(POWER(1+(INDEX(P_Growth!$M$2:$M$1611,MATCH(A2, P_Growth!$A$2:$A$1611,0))/100), Settings!$C$9-Settings!$C$8))*(Settings!$C$15/100)*(Settings!$C$16/100)*(Settings!$C$17/100)</f>
        <v/>
      </c>
      <c r="L167" s="16">
        <f>'P_Density'!L167*(POWER(1+(INDEX(P_Growth!$M$2:$M$1611,MATCH(A2, P_Growth!$A$2:$A$1611,0))/100), Settings!$C$9-Settings!$C$8))*(Settings!$C$15/100)*(Settings!$C$16/100)*(Settings!$C$17/100)</f>
        <v/>
      </c>
    </row>
    <row r="168">
      <c r="A168" s="16">
        <f>'P_Density'!A168</f>
        <v/>
      </c>
      <c r="B168" s="16">
        <f>'P_Density'!B168</f>
        <v/>
      </c>
      <c r="C168" s="16">
        <f>'P_Density'!C168*(POWER(1+(INDEX(P_Growth!$M$2:$M$1611,MATCH(A2, P_Growth!$A$2:$A$1611,0))/100), Settings!$C$9-Settings!$C$8))*(Settings!$C$15/100)*(Settings!$C$16/100)*(Settings!$C$17/100)</f>
        <v/>
      </c>
      <c r="D168" s="16">
        <f>'P_Density'!D168*(POWER(1+(INDEX(P_Growth!$M$2:$M$1611,MATCH(A2, P_Growth!$A$2:$A$1611,0))/100), Settings!$C$9-Settings!$C$8))*(Settings!$C$15/100)*(Settings!$C$16/100)*(Settings!$C$17/100)</f>
        <v/>
      </c>
      <c r="E168" s="16">
        <f>'P_Density'!E168*(POWER(1+(INDEX(P_Growth!$M$2:$M$1611,MATCH(A2, P_Growth!$A$2:$A$1611,0))/100), Settings!$C$9-Settings!$C$8))*(Settings!$C$15/100)*(Settings!$C$16/100)*(Settings!$C$17/100)</f>
        <v/>
      </c>
      <c r="F168" s="16">
        <f>'P_Density'!F168*(POWER(1+(INDEX(P_Growth!$M$2:$M$1611,MATCH(A2, P_Growth!$A$2:$A$1611,0))/100), Settings!$C$9-Settings!$C$8))*(Settings!$C$15/100)*(Settings!$C$16/100)*(Settings!$C$17/100)</f>
        <v/>
      </c>
      <c r="G168" s="16">
        <f>'P_Density'!G168*(POWER(1+(INDEX(P_Growth!$M$2:$M$1611,MATCH(A2, P_Growth!$A$2:$A$1611,0))/100), Settings!$C$9-Settings!$C$8))*(Settings!$C$15/100)*(Settings!$C$16/100)*(Settings!$C$17/100)</f>
        <v/>
      </c>
      <c r="H168" s="16">
        <f>'P_Density'!H168*(POWER(1+(INDEX(P_Growth!$M$2:$M$1611,MATCH(A2, P_Growth!$A$2:$A$1611,0))/100), Settings!$C$9-Settings!$C$8))*(Settings!$C$15/100)*(Settings!$C$16/100)*(Settings!$C$17/100)</f>
        <v/>
      </c>
      <c r="I168" s="16">
        <f>'P_Density'!I168*(POWER(1+(INDEX(P_Growth!$M$2:$M$1611,MATCH(A2, P_Growth!$A$2:$A$1611,0))/100), Settings!$C$9-Settings!$C$8))*(Settings!$C$15/100)*(Settings!$C$16/100)*(Settings!$C$17/100)</f>
        <v/>
      </c>
      <c r="J168" s="16">
        <f>'P_Density'!J168*(POWER(1+(INDEX(P_Growth!$M$2:$M$1611,MATCH(A2, P_Growth!$A$2:$A$1611,0))/100), Settings!$C$9-Settings!$C$8))*(Settings!$C$15/100)*(Settings!$C$16/100)*(Settings!$C$17/100)</f>
        <v/>
      </c>
      <c r="K168" s="16">
        <f>'P_Density'!K168*(POWER(1+(INDEX(P_Growth!$M$2:$M$1611,MATCH(A2, P_Growth!$A$2:$A$1611,0))/100), Settings!$C$9-Settings!$C$8))*(Settings!$C$15/100)*(Settings!$C$16/100)*(Settings!$C$17/100)</f>
        <v/>
      </c>
      <c r="L168" s="16">
        <f>'P_Density'!L168*(POWER(1+(INDEX(P_Growth!$M$2:$M$1611,MATCH(A2, P_Growth!$A$2:$A$1611,0))/100), Settings!$C$9-Settings!$C$8))*(Settings!$C$15/100)*(Settings!$C$16/100)*(Settings!$C$17/100)</f>
        <v/>
      </c>
    </row>
    <row r="169">
      <c r="A169" s="16">
        <f>'P_Density'!A169</f>
        <v/>
      </c>
      <c r="B169" s="16">
        <f>'P_Density'!B169</f>
        <v/>
      </c>
      <c r="C169" s="16">
        <f>'P_Density'!C169*(POWER(1+(INDEX(P_Growth!$M$2:$M$1611,MATCH(A2, P_Growth!$A$2:$A$1611,0))/100), Settings!$C$9-Settings!$C$8))*(Settings!$C$15/100)*(Settings!$C$16/100)*(Settings!$C$17/100)</f>
        <v/>
      </c>
      <c r="D169" s="16">
        <f>'P_Density'!D169*(POWER(1+(INDEX(P_Growth!$M$2:$M$1611,MATCH(A2, P_Growth!$A$2:$A$1611,0))/100), Settings!$C$9-Settings!$C$8))*(Settings!$C$15/100)*(Settings!$C$16/100)*(Settings!$C$17/100)</f>
        <v/>
      </c>
      <c r="E169" s="16">
        <f>'P_Density'!E169*(POWER(1+(INDEX(P_Growth!$M$2:$M$1611,MATCH(A2, P_Growth!$A$2:$A$1611,0))/100), Settings!$C$9-Settings!$C$8))*(Settings!$C$15/100)*(Settings!$C$16/100)*(Settings!$C$17/100)</f>
        <v/>
      </c>
      <c r="F169" s="16">
        <f>'P_Density'!F169*(POWER(1+(INDEX(P_Growth!$M$2:$M$1611,MATCH(A2, P_Growth!$A$2:$A$1611,0))/100), Settings!$C$9-Settings!$C$8))*(Settings!$C$15/100)*(Settings!$C$16/100)*(Settings!$C$17/100)</f>
        <v/>
      </c>
      <c r="G169" s="16">
        <f>'P_Density'!G169*(POWER(1+(INDEX(P_Growth!$M$2:$M$1611,MATCH(A2, P_Growth!$A$2:$A$1611,0))/100), Settings!$C$9-Settings!$C$8))*(Settings!$C$15/100)*(Settings!$C$16/100)*(Settings!$C$17/100)</f>
        <v/>
      </c>
      <c r="H169" s="16">
        <f>'P_Density'!H169*(POWER(1+(INDEX(P_Growth!$M$2:$M$1611,MATCH(A2, P_Growth!$A$2:$A$1611,0))/100), Settings!$C$9-Settings!$C$8))*(Settings!$C$15/100)*(Settings!$C$16/100)*(Settings!$C$17/100)</f>
        <v/>
      </c>
      <c r="I169" s="16">
        <f>'P_Density'!I169*(POWER(1+(INDEX(P_Growth!$M$2:$M$1611,MATCH(A2, P_Growth!$A$2:$A$1611,0))/100), Settings!$C$9-Settings!$C$8))*(Settings!$C$15/100)*(Settings!$C$16/100)*(Settings!$C$17/100)</f>
        <v/>
      </c>
      <c r="J169" s="16">
        <f>'P_Density'!J169*(POWER(1+(INDEX(P_Growth!$M$2:$M$1611,MATCH(A2, P_Growth!$A$2:$A$1611,0))/100), Settings!$C$9-Settings!$C$8))*(Settings!$C$15/100)*(Settings!$C$16/100)*(Settings!$C$17/100)</f>
        <v/>
      </c>
      <c r="K169" s="16">
        <f>'P_Density'!K169*(POWER(1+(INDEX(P_Growth!$M$2:$M$1611,MATCH(A2, P_Growth!$A$2:$A$1611,0))/100), Settings!$C$9-Settings!$C$8))*(Settings!$C$15/100)*(Settings!$C$16/100)*(Settings!$C$17/100)</f>
        <v/>
      </c>
      <c r="L169" s="16">
        <f>'P_Density'!L169*(POWER(1+(INDEX(P_Growth!$M$2:$M$1611,MATCH(A2, P_Growth!$A$2:$A$1611,0))/100), Settings!$C$9-Settings!$C$8))*(Settings!$C$15/100)*(Settings!$C$16/100)*(Settings!$C$17/100)</f>
        <v/>
      </c>
    </row>
    <row r="170">
      <c r="A170" s="16">
        <f>'P_Density'!A170</f>
        <v/>
      </c>
      <c r="B170" s="16">
        <f>'P_Density'!B170</f>
        <v/>
      </c>
      <c r="C170" s="16">
        <f>'P_Density'!C170*(POWER(1+(INDEX(P_Growth!$M$2:$M$1611,MATCH(A2, P_Growth!$A$2:$A$1611,0))/100), Settings!$C$9-Settings!$C$8))*(Settings!$C$15/100)*(Settings!$C$16/100)*(Settings!$C$17/100)</f>
        <v/>
      </c>
      <c r="D170" s="16">
        <f>'P_Density'!D170*(POWER(1+(INDEX(P_Growth!$M$2:$M$1611,MATCH(A2, P_Growth!$A$2:$A$1611,0))/100), Settings!$C$9-Settings!$C$8))*(Settings!$C$15/100)*(Settings!$C$16/100)*(Settings!$C$17/100)</f>
        <v/>
      </c>
      <c r="E170" s="16">
        <f>'P_Density'!E170*(POWER(1+(INDEX(P_Growth!$M$2:$M$1611,MATCH(A2, P_Growth!$A$2:$A$1611,0))/100), Settings!$C$9-Settings!$C$8))*(Settings!$C$15/100)*(Settings!$C$16/100)*(Settings!$C$17/100)</f>
        <v/>
      </c>
      <c r="F170" s="16">
        <f>'P_Density'!F170*(POWER(1+(INDEX(P_Growth!$M$2:$M$1611,MATCH(A2, P_Growth!$A$2:$A$1611,0))/100), Settings!$C$9-Settings!$C$8))*(Settings!$C$15/100)*(Settings!$C$16/100)*(Settings!$C$17/100)</f>
        <v/>
      </c>
      <c r="G170" s="16">
        <f>'P_Density'!G170*(POWER(1+(INDEX(P_Growth!$M$2:$M$1611,MATCH(A2, P_Growth!$A$2:$A$1611,0))/100), Settings!$C$9-Settings!$C$8))*(Settings!$C$15/100)*(Settings!$C$16/100)*(Settings!$C$17/100)</f>
        <v/>
      </c>
      <c r="H170" s="16">
        <f>'P_Density'!H170*(POWER(1+(INDEX(P_Growth!$M$2:$M$1611,MATCH(A2, P_Growth!$A$2:$A$1611,0))/100), Settings!$C$9-Settings!$C$8))*(Settings!$C$15/100)*(Settings!$C$16/100)*(Settings!$C$17/100)</f>
        <v/>
      </c>
      <c r="I170" s="16">
        <f>'P_Density'!I170*(POWER(1+(INDEX(P_Growth!$M$2:$M$1611,MATCH(A2, P_Growth!$A$2:$A$1611,0))/100), Settings!$C$9-Settings!$C$8))*(Settings!$C$15/100)*(Settings!$C$16/100)*(Settings!$C$17/100)</f>
        <v/>
      </c>
      <c r="J170" s="16">
        <f>'P_Density'!J170*(POWER(1+(INDEX(P_Growth!$M$2:$M$1611,MATCH(A2, P_Growth!$A$2:$A$1611,0))/100), Settings!$C$9-Settings!$C$8))*(Settings!$C$15/100)*(Settings!$C$16/100)*(Settings!$C$17/100)</f>
        <v/>
      </c>
      <c r="K170" s="16">
        <f>'P_Density'!K170*(POWER(1+(INDEX(P_Growth!$M$2:$M$1611,MATCH(A2, P_Growth!$A$2:$A$1611,0))/100), Settings!$C$9-Settings!$C$8))*(Settings!$C$15/100)*(Settings!$C$16/100)*(Settings!$C$17/100)</f>
        <v/>
      </c>
      <c r="L170" s="16">
        <f>'P_Density'!L170*(POWER(1+(INDEX(P_Growth!$M$2:$M$1611,MATCH(A2, P_Growth!$A$2:$A$1611,0))/100), Settings!$C$9-Settings!$C$8))*(Settings!$C$15/100)*(Settings!$C$16/100)*(Settings!$C$17/100)</f>
        <v/>
      </c>
    </row>
    <row r="171">
      <c r="A171" s="16">
        <f>'P_Density'!A171</f>
        <v/>
      </c>
      <c r="B171" s="16">
        <f>'P_Density'!B171</f>
        <v/>
      </c>
      <c r="C171" s="16">
        <f>'P_Density'!C171*(POWER(1+(INDEX(P_Growth!$M$2:$M$1611,MATCH(A2, P_Growth!$A$2:$A$1611,0))/100), Settings!$C$9-Settings!$C$8))*(Settings!$C$15/100)*(Settings!$C$16/100)*(Settings!$C$17/100)</f>
        <v/>
      </c>
      <c r="D171" s="16">
        <f>'P_Density'!D171*(POWER(1+(INDEX(P_Growth!$M$2:$M$1611,MATCH(A2, P_Growth!$A$2:$A$1611,0))/100), Settings!$C$9-Settings!$C$8))*(Settings!$C$15/100)*(Settings!$C$16/100)*(Settings!$C$17/100)</f>
        <v/>
      </c>
      <c r="E171" s="16">
        <f>'P_Density'!E171*(POWER(1+(INDEX(P_Growth!$M$2:$M$1611,MATCH(A2, P_Growth!$A$2:$A$1611,0))/100), Settings!$C$9-Settings!$C$8))*(Settings!$C$15/100)*(Settings!$C$16/100)*(Settings!$C$17/100)</f>
        <v/>
      </c>
      <c r="F171" s="16">
        <f>'P_Density'!F171*(POWER(1+(INDEX(P_Growth!$M$2:$M$1611,MATCH(A2, P_Growth!$A$2:$A$1611,0))/100), Settings!$C$9-Settings!$C$8))*(Settings!$C$15/100)*(Settings!$C$16/100)*(Settings!$C$17/100)</f>
        <v/>
      </c>
      <c r="G171" s="16">
        <f>'P_Density'!G171*(POWER(1+(INDEX(P_Growth!$M$2:$M$1611,MATCH(A2, P_Growth!$A$2:$A$1611,0))/100), Settings!$C$9-Settings!$C$8))*(Settings!$C$15/100)*(Settings!$C$16/100)*(Settings!$C$17/100)</f>
        <v/>
      </c>
      <c r="H171" s="16">
        <f>'P_Density'!H171*(POWER(1+(INDEX(P_Growth!$M$2:$M$1611,MATCH(A2, P_Growth!$A$2:$A$1611,0))/100), Settings!$C$9-Settings!$C$8))*(Settings!$C$15/100)*(Settings!$C$16/100)*(Settings!$C$17/100)</f>
        <v/>
      </c>
      <c r="I171" s="16">
        <f>'P_Density'!I171*(POWER(1+(INDEX(P_Growth!$M$2:$M$1611,MATCH(A2, P_Growth!$A$2:$A$1611,0))/100), Settings!$C$9-Settings!$C$8))*(Settings!$C$15/100)*(Settings!$C$16/100)*(Settings!$C$17/100)</f>
        <v/>
      </c>
      <c r="J171" s="16">
        <f>'P_Density'!J171*(POWER(1+(INDEX(P_Growth!$M$2:$M$1611,MATCH(A2, P_Growth!$A$2:$A$1611,0))/100), Settings!$C$9-Settings!$C$8))*(Settings!$C$15/100)*(Settings!$C$16/100)*(Settings!$C$17/100)</f>
        <v/>
      </c>
      <c r="K171" s="16">
        <f>'P_Density'!K171*(POWER(1+(INDEX(P_Growth!$M$2:$M$1611,MATCH(A2, P_Growth!$A$2:$A$1611,0))/100), Settings!$C$9-Settings!$C$8))*(Settings!$C$15/100)*(Settings!$C$16/100)*(Settings!$C$17/100)</f>
        <v/>
      </c>
      <c r="L171" s="16">
        <f>'P_Density'!L171*(POWER(1+(INDEX(P_Growth!$M$2:$M$1611,MATCH(A2, P_Growth!$A$2:$A$1611,0))/100), Settings!$C$9-Settings!$C$8))*(Settings!$C$15/100)*(Settings!$C$16/100)*(Settings!$C$17/100)</f>
        <v/>
      </c>
    </row>
    <row r="172">
      <c r="A172" s="16">
        <f>'P_Density'!A172</f>
        <v/>
      </c>
      <c r="B172" s="16">
        <f>'P_Density'!B172</f>
        <v/>
      </c>
      <c r="C172" s="16">
        <f>'P_Density'!C172*(POWER(1+(INDEX(P_Growth!$M$2:$M$1611,MATCH(A2, P_Growth!$A$2:$A$1611,0))/100), Settings!$C$9-Settings!$C$8))*(Settings!$C$15/100)*(Settings!$C$16/100)*(Settings!$C$17/100)</f>
        <v/>
      </c>
      <c r="D172" s="16">
        <f>'P_Density'!D172*(POWER(1+(INDEX(P_Growth!$M$2:$M$1611,MATCH(A2, P_Growth!$A$2:$A$1611,0))/100), Settings!$C$9-Settings!$C$8))*(Settings!$C$15/100)*(Settings!$C$16/100)*(Settings!$C$17/100)</f>
        <v/>
      </c>
      <c r="E172" s="16">
        <f>'P_Density'!E172*(POWER(1+(INDEX(P_Growth!$M$2:$M$1611,MATCH(A2, P_Growth!$A$2:$A$1611,0))/100), Settings!$C$9-Settings!$C$8))*(Settings!$C$15/100)*(Settings!$C$16/100)*(Settings!$C$17/100)</f>
        <v/>
      </c>
      <c r="F172" s="16">
        <f>'P_Density'!F172*(POWER(1+(INDEX(P_Growth!$M$2:$M$1611,MATCH(A2, P_Growth!$A$2:$A$1611,0))/100), Settings!$C$9-Settings!$C$8))*(Settings!$C$15/100)*(Settings!$C$16/100)*(Settings!$C$17/100)</f>
        <v/>
      </c>
      <c r="G172" s="16">
        <f>'P_Density'!G172*(POWER(1+(INDEX(P_Growth!$M$2:$M$1611,MATCH(A2, P_Growth!$A$2:$A$1611,0))/100), Settings!$C$9-Settings!$C$8))*(Settings!$C$15/100)*(Settings!$C$16/100)*(Settings!$C$17/100)</f>
        <v/>
      </c>
      <c r="H172" s="16">
        <f>'P_Density'!H172*(POWER(1+(INDEX(P_Growth!$M$2:$M$1611,MATCH(A2, P_Growth!$A$2:$A$1611,0))/100), Settings!$C$9-Settings!$C$8))*(Settings!$C$15/100)*(Settings!$C$16/100)*(Settings!$C$17/100)</f>
        <v/>
      </c>
      <c r="I172" s="16">
        <f>'P_Density'!I172*(POWER(1+(INDEX(P_Growth!$M$2:$M$1611,MATCH(A2, P_Growth!$A$2:$A$1611,0))/100), Settings!$C$9-Settings!$C$8))*(Settings!$C$15/100)*(Settings!$C$16/100)*(Settings!$C$17/100)</f>
        <v/>
      </c>
      <c r="J172" s="16">
        <f>'P_Density'!J172*(POWER(1+(INDEX(P_Growth!$M$2:$M$1611,MATCH(A2, P_Growth!$A$2:$A$1611,0))/100), Settings!$C$9-Settings!$C$8))*(Settings!$C$15/100)*(Settings!$C$16/100)*(Settings!$C$17/100)</f>
        <v/>
      </c>
      <c r="K172" s="16">
        <f>'P_Density'!K172*(POWER(1+(INDEX(P_Growth!$M$2:$M$1611,MATCH(A2, P_Growth!$A$2:$A$1611,0))/100), Settings!$C$9-Settings!$C$8))*(Settings!$C$15/100)*(Settings!$C$16/100)*(Settings!$C$17/100)</f>
        <v/>
      </c>
      <c r="L172" s="16">
        <f>'P_Density'!L172*(POWER(1+(INDEX(P_Growth!$M$2:$M$1611,MATCH(A2, P_Growth!$A$2:$A$1611,0))/100), Settings!$C$9-Settings!$C$8))*(Settings!$C$15/100)*(Settings!$C$16/100)*(Settings!$C$17/100)</f>
        <v/>
      </c>
    </row>
    <row r="173">
      <c r="A173" s="16">
        <f>'P_Density'!A173</f>
        <v/>
      </c>
      <c r="B173" s="16">
        <f>'P_Density'!B173</f>
        <v/>
      </c>
      <c r="C173" s="16">
        <f>'P_Density'!C173*(POWER(1+(INDEX(P_Growth!$M$2:$M$1611,MATCH(A2, P_Growth!$A$2:$A$1611,0))/100), Settings!$C$9-Settings!$C$8))*(Settings!$C$15/100)*(Settings!$C$16/100)*(Settings!$C$17/100)</f>
        <v/>
      </c>
      <c r="D173" s="16">
        <f>'P_Density'!D173*(POWER(1+(INDEX(P_Growth!$M$2:$M$1611,MATCH(A2, P_Growth!$A$2:$A$1611,0))/100), Settings!$C$9-Settings!$C$8))*(Settings!$C$15/100)*(Settings!$C$16/100)*(Settings!$C$17/100)</f>
        <v/>
      </c>
      <c r="E173" s="16">
        <f>'P_Density'!E173*(POWER(1+(INDEX(P_Growth!$M$2:$M$1611,MATCH(A2, P_Growth!$A$2:$A$1611,0))/100), Settings!$C$9-Settings!$C$8))*(Settings!$C$15/100)*(Settings!$C$16/100)*(Settings!$C$17/100)</f>
        <v/>
      </c>
      <c r="F173" s="16">
        <f>'P_Density'!F173*(POWER(1+(INDEX(P_Growth!$M$2:$M$1611,MATCH(A2, P_Growth!$A$2:$A$1611,0))/100), Settings!$C$9-Settings!$C$8))*(Settings!$C$15/100)*(Settings!$C$16/100)*(Settings!$C$17/100)</f>
        <v/>
      </c>
      <c r="G173" s="16">
        <f>'P_Density'!G173*(POWER(1+(INDEX(P_Growth!$M$2:$M$1611,MATCH(A2, P_Growth!$A$2:$A$1611,0))/100), Settings!$C$9-Settings!$C$8))*(Settings!$C$15/100)*(Settings!$C$16/100)*(Settings!$C$17/100)</f>
        <v/>
      </c>
      <c r="H173" s="16">
        <f>'P_Density'!H173*(POWER(1+(INDEX(P_Growth!$M$2:$M$1611,MATCH(A2, P_Growth!$A$2:$A$1611,0))/100), Settings!$C$9-Settings!$C$8))*(Settings!$C$15/100)*(Settings!$C$16/100)*(Settings!$C$17/100)</f>
        <v/>
      </c>
      <c r="I173" s="16">
        <f>'P_Density'!I173*(POWER(1+(INDEX(P_Growth!$M$2:$M$1611,MATCH(A2, P_Growth!$A$2:$A$1611,0))/100), Settings!$C$9-Settings!$C$8))*(Settings!$C$15/100)*(Settings!$C$16/100)*(Settings!$C$17/100)</f>
        <v/>
      </c>
      <c r="J173" s="16">
        <f>'P_Density'!J173*(POWER(1+(INDEX(P_Growth!$M$2:$M$1611,MATCH(A2, P_Growth!$A$2:$A$1611,0))/100), Settings!$C$9-Settings!$C$8))*(Settings!$C$15/100)*(Settings!$C$16/100)*(Settings!$C$17/100)</f>
        <v/>
      </c>
      <c r="K173" s="16">
        <f>'P_Density'!K173*(POWER(1+(INDEX(P_Growth!$M$2:$M$1611,MATCH(A2, P_Growth!$A$2:$A$1611,0))/100), Settings!$C$9-Settings!$C$8))*(Settings!$C$15/100)*(Settings!$C$16/100)*(Settings!$C$17/100)</f>
        <v/>
      </c>
      <c r="L173" s="16">
        <f>'P_Density'!L173*(POWER(1+(INDEX(P_Growth!$M$2:$M$1611,MATCH(A2, P_Growth!$A$2:$A$1611,0))/100), Settings!$C$9-Settings!$C$8))*(Settings!$C$15/100)*(Settings!$C$16/100)*(Settings!$C$17/100)</f>
        <v/>
      </c>
    </row>
    <row r="174">
      <c r="A174" s="16">
        <f>'P_Density'!A174</f>
        <v/>
      </c>
      <c r="B174" s="16">
        <f>'P_Density'!B174</f>
        <v/>
      </c>
      <c r="C174" s="16">
        <f>'P_Density'!C174*(POWER(1+(INDEX(P_Growth!$M$2:$M$1611,MATCH(A2, P_Growth!$A$2:$A$1611,0))/100), Settings!$C$9-Settings!$C$8))*(Settings!$C$15/100)*(Settings!$C$16/100)*(Settings!$C$17/100)</f>
        <v/>
      </c>
      <c r="D174" s="16">
        <f>'P_Density'!D174*(POWER(1+(INDEX(P_Growth!$M$2:$M$1611,MATCH(A2, P_Growth!$A$2:$A$1611,0))/100), Settings!$C$9-Settings!$C$8))*(Settings!$C$15/100)*(Settings!$C$16/100)*(Settings!$C$17/100)</f>
        <v/>
      </c>
      <c r="E174" s="16">
        <f>'P_Density'!E174*(POWER(1+(INDEX(P_Growth!$M$2:$M$1611,MATCH(A2, P_Growth!$A$2:$A$1611,0))/100), Settings!$C$9-Settings!$C$8))*(Settings!$C$15/100)*(Settings!$C$16/100)*(Settings!$C$17/100)</f>
        <v/>
      </c>
      <c r="F174" s="16">
        <f>'P_Density'!F174*(POWER(1+(INDEX(P_Growth!$M$2:$M$1611,MATCH(A2, P_Growth!$A$2:$A$1611,0))/100), Settings!$C$9-Settings!$C$8))*(Settings!$C$15/100)*(Settings!$C$16/100)*(Settings!$C$17/100)</f>
        <v/>
      </c>
      <c r="G174" s="16">
        <f>'P_Density'!G174*(POWER(1+(INDEX(P_Growth!$M$2:$M$1611,MATCH(A2, P_Growth!$A$2:$A$1611,0))/100), Settings!$C$9-Settings!$C$8))*(Settings!$C$15/100)*(Settings!$C$16/100)*(Settings!$C$17/100)</f>
        <v/>
      </c>
      <c r="H174" s="16">
        <f>'P_Density'!H174*(POWER(1+(INDEX(P_Growth!$M$2:$M$1611,MATCH(A2, P_Growth!$A$2:$A$1611,0))/100), Settings!$C$9-Settings!$C$8))*(Settings!$C$15/100)*(Settings!$C$16/100)*(Settings!$C$17/100)</f>
        <v/>
      </c>
      <c r="I174" s="16">
        <f>'P_Density'!I174*(POWER(1+(INDEX(P_Growth!$M$2:$M$1611,MATCH(A2, P_Growth!$A$2:$A$1611,0))/100), Settings!$C$9-Settings!$C$8))*(Settings!$C$15/100)*(Settings!$C$16/100)*(Settings!$C$17/100)</f>
        <v/>
      </c>
      <c r="J174" s="16">
        <f>'P_Density'!J174*(POWER(1+(INDEX(P_Growth!$M$2:$M$1611,MATCH(A2, P_Growth!$A$2:$A$1611,0))/100), Settings!$C$9-Settings!$C$8))*(Settings!$C$15/100)*(Settings!$C$16/100)*(Settings!$C$17/100)</f>
        <v/>
      </c>
      <c r="K174" s="16">
        <f>'P_Density'!K174*(POWER(1+(INDEX(P_Growth!$M$2:$M$1611,MATCH(A2, P_Growth!$A$2:$A$1611,0))/100), Settings!$C$9-Settings!$C$8))*(Settings!$C$15/100)*(Settings!$C$16/100)*(Settings!$C$17/100)</f>
        <v/>
      </c>
      <c r="L174" s="16">
        <f>'P_Density'!L174*(POWER(1+(INDEX(P_Growth!$M$2:$M$1611,MATCH(A2, P_Growth!$A$2:$A$1611,0))/100), Settings!$C$9-Settings!$C$8))*(Settings!$C$15/100)*(Settings!$C$16/100)*(Settings!$C$17/100)</f>
        <v/>
      </c>
    </row>
    <row r="175">
      <c r="A175" s="16">
        <f>'P_Density'!A175</f>
        <v/>
      </c>
      <c r="B175" s="16">
        <f>'P_Density'!B175</f>
        <v/>
      </c>
      <c r="C175" s="16">
        <f>'P_Density'!C175*(POWER(1+(INDEX(P_Growth!$M$2:$M$1611,MATCH(A2, P_Growth!$A$2:$A$1611,0))/100), Settings!$C$9-Settings!$C$8))*(Settings!$C$15/100)*(Settings!$C$16/100)*(Settings!$C$17/100)</f>
        <v/>
      </c>
      <c r="D175" s="16">
        <f>'P_Density'!D175*(POWER(1+(INDEX(P_Growth!$M$2:$M$1611,MATCH(A2, P_Growth!$A$2:$A$1611,0))/100), Settings!$C$9-Settings!$C$8))*(Settings!$C$15/100)*(Settings!$C$16/100)*(Settings!$C$17/100)</f>
        <v/>
      </c>
      <c r="E175" s="16">
        <f>'P_Density'!E175*(POWER(1+(INDEX(P_Growth!$M$2:$M$1611,MATCH(A2, P_Growth!$A$2:$A$1611,0))/100), Settings!$C$9-Settings!$C$8))*(Settings!$C$15/100)*(Settings!$C$16/100)*(Settings!$C$17/100)</f>
        <v/>
      </c>
      <c r="F175" s="16">
        <f>'P_Density'!F175*(POWER(1+(INDEX(P_Growth!$M$2:$M$1611,MATCH(A2, P_Growth!$A$2:$A$1611,0))/100), Settings!$C$9-Settings!$C$8))*(Settings!$C$15/100)*(Settings!$C$16/100)*(Settings!$C$17/100)</f>
        <v/>
      </c>
      <c r="G175" s="16">
        <f>'P_Density'!G175*(POWER(1+(INDEX(P_Growth!$M$2:$M$1611,MATCH(A2, P_Growth!$A$2:$A$1611,0))/100), Settings!$C$9-Settings!$C$8))*(Settings!$C$15/100)*(Settings!$C$16/100)*(Settings!$C$17/100)</f>
        <v/>
      </c>
      <c r="H175" s="16">
        <f>'P_Density'!H175*(POWER(1+(INDEX(P_Growth!$M$2:$M$1611,MATCH(A2, P_Growth!$A$2:$A$1611,0))/100), Settings!$C$9-Settings!$C$8))*(Settings!$C$15/100)*(Settings!$C$16/100)*(Settings!$C$17/100)</f>
        <v/>
      </c>
      <c r="I175" s="16">
        <f>'P_Density'!I175*(POWER(1+(INDEX(P_Growth!$M$2:$M$1611,MATCH(A2, P_Growth!$A$2:$A$1611,0))/100), Settings!$C$9-Settings!$C$8))*(Settings!$C$15/100)*(Settings!$C$16/100)*(Settings!$C$17/100)</f>
        <v/>
      </c>
      <c r="J175" s="16">
        <f>'P_Density'!J175*(POWER(1+(INDEX(P_Growth!$M$2:$M$1611,MATCH(A2, P_Growth!$A$2:$A$1611,0))/100), Settings!$C$9-Settings!$C$8))*(Settings!$C$15/100)*(Settings!$C$16/100)*(Settings!$C$17/100)</f>
        <v/>
      </c>
      <c r="K175" s="16">
        <f>'P_Density'!K175*(POWER(1+(INDEX(P_Growth!$M$2:$M$1611,MATCH(A2, P_Growth!$A$2:$A$1611,0))/100), Settings!$C$9-Settings!$C$8))*(Settings!$C$15/100)*(Settings!$C$16/100)*(Settings!$C$17/100)</f>
        <v/>
      </c>
      <c r="L175" s="16">
        <f>'P_Density'!L175*(POWER(1+(INDEX(P_Growth!$M$2:$M$1611,MATCH(A2, P_Growth!$A$2:$A$1611,0))/100), Settings!$C$9-Settings!$C$8))*(Settings!$C$15/100)*(Settings!$C$16/100)*(Settings!$C$17/100)</f>
        <v/>
      </c>
    </row>
    <row r="176">
      <c r="A176" s="16">
        <f>'P_Density'!A176</f>
        <v/>
      </c>
      <c r="B176" s="16">
        <f>'P_Density'!B176</f>
        <v/>
      </c>
      <c r="C176" s="16">
        <f>'P_Density'!C176*(POWER(1+(INDEX(P_Growth!$M$2:$M$1611,MATCH(A2, P_Growth!$A$2:$A$1611,0))/100), Settings!$C$9-Settings!$C$8))*(Settings!$C$15/100)*(Settings!$C$16/100)*(Settings!$C$17/100)</f>
        <v/>
      </c>
      <c r="D176" s="16">
        <f>'P_Density'!D176*(POWER(1+(INDEX(P_Growth!$M$2:$M$1611,MATCH(A2, P_Growth!$A$2:$A$1611,0))/100), Settings!$C$9-Settings!$C$8))*(Settings!$C$15/100)*(Settings!$C$16/100)*(Settings!$C$17/100)</f>
        <v/>
      </c>
      <c r="E176" s="16">
        <f>'P_Density'!E176*(POWER(1+(INDEX(P_Growth!$M$2:$M$1611,MATCH(A2, P_Growth!$A$2:$A$1611,0))/100), Settings!$C$9-Settings!$C$8))*(Settings!$C$15/100)*(Settings!$C$16/100)*(Settings!$C$17/100)</f>
        <v/>
      </c>
      <c r="F176" s="16">
        <f>'P_Density'!F176*(POWER(1+(INDEX(P_Growth!$M$2:$M$1611,MATCH(A2, P_Growth!$A$2:$A$1611,0))/100), Settings!$C$9-Settings!$C$8))*(Settings!$C$15/100)*(Settings!$C$16/100)*(Settings!$C$17/100)</f>
        <v/>
      </c>
      <c r="G176" s="16">
        <f>'P_Density'!G176*(POWER(1+(INDEX(P_Growth!$M$2:$M$1611,MATCH(A2, P_Growth!$A$2:$A$1611,0))/100), Settings!$C$9-Settings!$C$8))*(Settings!$C$15/100)*(Settings!$C$16/100)*(Settings!$C$17/100)</f>
        <v/>
      </c>
      <c r="H176" s="16">
        <f>'P_Density'!H176*(POWER(1+(INDEX(P_Growth!$M$2:$M$1611,MATCH(A2, P_Growth!$A$2:$A$1611,0))/100), Settings!$C$9-Settings!$C$8))*(Settings!$C$15/100)*(Settings!$C$16/100)*(Settings!$C$17/100)</f>
        <v/>
      </c>
      <c r="I176" s="16">
        <f>'P_Density'!I176*(POWER(1+(INDEX(P_Growth!$M$2:$M$1611,MATCH(A2, P_Growth!$A$2:$A$1611,0))/100), Settings!$C$9-Settings!$C$8))*(Settings!$C$15/100)*(Settings!$C$16/100)*(Settings!$C$17/100)</f>
        <v/>
      </c>
      <c r="J176" s="16">
        <f>'P_Density'!J176*(POWER(1+(INDEX(P_Growth!$M$2:$M$1611,MATCH(A2, P_Growth!$A$2:$A$1611,0))/100), Settings!$C$9-Settings!$C$8))*(Settings!$C$15/100)*(Settings!$C$16/100)*(Settings!$C$17/100)</f>
        <v/>
      </c>
      <c r="K176" s="16">
        <f>'P_Density'!K176*(POWER(1+(INDEX(P_Growth!$M$2:$M$1611,MATCH(A2, P_Growth!$A$2:$A$1611,0))/100), Settings!$C$9-Settings!$C$8))*(Settings!$C$15/100)*(Settings!$C$16/100)*(Settings!$C$17/100)</f>
        <v/>
      </c>
      <c r="L176" s="16">
        <f>'P_Density'!L176*(POWER(1+(INDEX(P_Growth!$M$2:$M$1611,MATCH(A2, P_Growth!$A$2:$A$1611,0))/100), Settings!$C$9-Settings!$C$8))*(Settings!$C$15/100)*(Settings!$C$16/100)*(Settings!$C$17/100)</f>
        <v/>
      </c>
    </row>
    <row r="177">
      <c r="A177" s="16">
        <f>'P_Density'!A177</f>
        <v/>
      </c>
      <c r="B177" s="16">
        <f>'P_Density'!B177</f>
        <v/>
      </c>
      <c r="C177" s="16">
        <f>'P_Density'!C177*(POWER(1+(INDEX(P_Growth!$M$2:$M$1611,MATCH(A2, P_Growth!$A$2:$A$1611,0))/100), Settings!$C$9-Settings!$C$8))*(Settings!$C$15/100)*(Settings!$C$16/100)*(Settings!$C$17/100)</f>
        <v/>
      </c>
      <c r="D177" s="16">
        <f>'P_Density'!D177*(POWER(1+(INDEX(P_Growth!$M$2:$M$1611,MATCH(A2, P_Growth!$A$2:$A$1611,0))/100), Settings!$C$9-Settings!$C$8))*(Settings!$C$15/100)*(Settings!$C$16/100)*(Settings!$C$17/100)</f>
        <v/>
      </c>
      <c r="E177" s="16">
        <f>'P_Density'!E177*(POWER(1+(INDEX(P_Growth!$M$2:$M$1611,MATCH(A2, P_Growth!$A$2:$A$1611,0))/100), Settings!$C$9-Settings!$C$8))*(Settings!$C$15/100)*(Settings!$C$16/100)*(Settings!$C$17/100)</f>
        <v/>
      </c>
      <c r="F177" s="16">
        <f>'P_Density'!F177*(POWER(1+(INDEX(P_Growth!$M$2:$M$1611,MATCH(A2, P_Growth!$A$2:$A$1611,0))/100), Settings!$C$9-Settings!$C$8))*(Settings!$C$15/100)*(Settings!$C$16/100)*(Settings!$C$17/100)</f>
        <v/>
      </c>
      <c r="G177" s="16">
        <f>'P_Density'!G177*(POWER(1+(INDEX(P_Growth!$M$2:$M$1611,MATCH(A2, P_Growth!$A$2:$A$1611,0))/100), Settings!$C$9-Settings!$C$8))*(Settings!$C$15/100)*(Settings!$C$16/100)*(Settings!$C$17/100)</f>
        <v/>
      </c>
      <c r="H177" s="16">
        <f>'P_Density'!H177*(POWER(1+(INDEX(P_Growth!$M$2:$M$1611,MATCH(A2, P_Growth!$A$2:$A$1611,0))/100), Settings!$C$9-Settings!$C$8))*(Settings!$C$15/100)*(Settings!$C$16/100)*(Settings!$C$17/100)</f>
        <v/>
      </c>
      <c r="I177" s="16">
        <f>'P_Density'!I177*(POWER(1+(INDEX(P_Growth!$M$2:$M$1611,MATCH(A2, P_Growth!$A$2:$A$1611,0))/100), Settings!$C$9-Settings!$C$8))*(Settings!$C$15/100)*(Settings!$C$16/100)*(Settings!$C$17/100)</f>
        <v/>
      </c>
      <c r="J177" s="16">
        <f>'P_Density'!J177*(POWER(1+(INDEX(P_Growth!$M$2:$M$1611,MATCH(A2, P_Growth!$A$2:$A$1611,0))/100), Settings!$C$9-Settings!$C$8))*(Settings!$C$15/100)*(Settings!$C$16/100)*(Settings!$C$17/100)</f>
        <v/>
      </c>
      <c r="K177" s="16">
        <f>'P_Density'!K177*(POWER(1+(INDEX(P_Growth!$M$2:$M$1611,MATCH(A2, P_Growth!$A$2:$A$1611,0))/100), Settings!$C$9-Settings!$C$8))*(Settings!$C$15/100)*(Settings!$C$16/100)*(Settings!$C$17/100)</f>
        <v/>
      </c>
      <c r="L177" s="16">
        <f>'P_Density'!L177*(POWER(1+(INDEX(P_Growth!$M$2:$M$1611,MATCH(A2, P_Growth!$A$2:$A$1611,0))/100), Settings!$C$9-Settings!$C$8))*(Settings!$C$15/100)*(Settings!$C$16/100)*(Settings!$C$17/100)</f>
        <v/>
      </c>
    </row>
    <row r="178">
      <c r="A178" s="16">
        <f>'P_Density'!A178</f>
        <v/>
      </c>
      <c r="B178" s="16">
        <f>'P_Density'!B178</f>
        <v/>
      </c>
      <c r="C178" s="16">
        <f>'P_Density'!C178*(POWER(1+(INDEX(P_Growth!$M$2:$M$1611,MATCH(A2, P_Growth!$A$2:$A$1611,0))/100), Settings!$C$9-Settings!$C$8))*(Settings!$C$15/100)*(Settings!$C$16/100)*(Settings!$C$17/100)</f>
        <v/>
      </c>
      <c r="D178" s="16">
        <f>'P_Density'!D178*(POWER(1+(INDEX(P_Growth!$M$2:$M$1611,MATCH(A2, P_Growth!$A$2:$A$1611,0))/100), Settings!$C$9-Settings!$C$8))*(Settings!$C$15/100)*(Settings!$C$16/100)*(Settings!$C$17/100)</f>
        <v/>
      </c>
      <c r="E178" s="16">
        <f>'P_Density'!E178*(POWER(1+(INDEX(P_Growth!$M$2:$M$1611,MATCH(A2, P_Growth!$A$2:$A$1611,0))/100), Settings!$C$9-Settings!$C$8))*(Settings!$C$15/100)*(Settings!$C$16/100)*(Settings!$C$17/100)</f>
        <v/>
      </c>
      <c r="F178" s="16">
        <f>'P_Density'!F178*(POWER(1+(INDEX(P_Growth!$M$2:$M$1611,MATCH(A2, P_Growth!$A$2:$A$1611,0))/100), Settings!$C$9-Settings!$C$8))*(Settings!$C$15/100)*(Settings!$C$16/100)*(Settings!$C$17/100)</f>
        <v/>
      </c>
      <c r="G178" s="16">
        <f>'P_Density'!G178*(POWER(1+(INDEX(P_Growth!$M$2:$M$1611,MATCH(A2, P_Growth!$A$2:$A$1611,0))/100), Settings!$C$9-Settings!$C$8))*(Settings!$C$15/100)*(Settings!$C$16/100)*(Settings!$C$17/100)</f>
        <v/>
      </c>
      <c r="H178" s="16">
        <f>'P_Density'!H178*(POWER(1+(INDEX(P_Growth!$M$2:$M$1611,MATCH(A2, P_Growth!$A$2:$A$1611,0))/100), Settings!$C$9-Settings!$C$8))*(Settings!$C$15/100)*(Settings!$C$16/100)*(Settings!$C$17/100)</f>
        <v/>
      </c>
      <c r="I178" s="16">
        <f>'P_Density'!I178*(POWER(1+(INDEX(P_Growth!$M$2:$M$1611,MATCH(A2, P_Growth!$A$2:$A$1611,0))/100), Settings!$C$9-Settings!$C$8))*(Settings!$C$15/100)*(Settings!$C$16/100)*(Settings!$C$17/100)</f>
        <v/>
      </c>
      <c r="J178" s="16">
        <f>'P_Density'!J178*(POWER(1+(INDEX(P_Growth!$M$2:$M$1611,MATCH(A2, P_Growth!$A$2:$A$1611,0))/100), Settings!$C$9-Settings!$C$8))*(Settings!$C$15/100)*(Settings!$C$16/100)*(Settings!$C$17/100)</f>
        <v/>
      </c>
      <c r="K178" s="16">
        <f>'P_Density'!K178*(POWER(1+(INDEX(P_Growth!$M$2:$M$1611,MATCH(A2, P_Growth!$A$2:$A$1611,0))/100), Settings!$C$9-Settings!$C$8))*(Settings!$C$15/100)*(Settings!$C$16/100)*(Settings!$C$17/100)</f>
        <v/>
      </c>
      <c r="L178" s="16">
        <f>'P_Density'!L178*(POWER(1+(INDEX(P_Growth!$M$2:$M$1611,MATCH(A2, P_Growth!$A$2:$A$1611,0))/100), Settings!$C$9-Settings!$C$8))*(Settings!$C$15/100)*(Settings!$C$16/100)*(Settings!$C$17/100)</f>
        <v/>
      </c>
    </row>
    <row r="179">
      <c r="A179" s="16">
        <f>'P_Density'!A179</f>
        <v/>
      </c>
      <c r="B179" s="16">
        <f>'P_Density'!B179</f>
        <v/>
      </c>
      <c r="C179" s="16">
        <f>'P_Density'!C179*(POWER(1+(INDEX(P_Growth!$M$2:$M$1611,MATCH(A2, P_Growth!$A$2:$A$1611,0))/100), Settings!$C$9-Settings!$C$8))*(Settings!$C$15/100)*(Settings!$C$16/100)*(Settings!$C$17/100)</f>
        <v/>
      </c>
      <c r="D179" s="16">
        <f>'P_Density'!D179*(POWER(1+(INDEX(P_Growth!$M$2:$M$1611,MATCH(A2, P_Growth!$A$2:$A$1611,0))/100), Settings!$C$9-Settings!$C$8))*(Settings!$C$15/100)*(Settings!$C$16/100)*(Settings!$C$17/100)</f>
        <v/>
      </c>
      <c r="E179" s="16">
        <f>'P_Density'!E179*(POWER(1+(INDEX(P_Growth!$M$2:$M$1611,MATCH(A2, P_Growth!$A$2:$A$1611,0))/100), Settings!$C$9-Settings!$C$8))*(Settings!$C$15/100)*(Settings!$C$16/100)*(Settings!$C$17/100)</f>
        <v/>
      </c>
      <c r="F179" s="16">
        <f>'P_Density'!F179*(POWER(1+(INDEX(P_Growth!$M$2:$M$1611,MATCH(A2, P_Growth!$A$2:$A$1611,0))/100), Settings!$C$9-Settings!$C$8))*(Settings!$C$15/100)*(Settings!$C$16/100)*(Settings!$C$17/100)</f>
        <v/>
      </c>
      <c r="G179" s="16">
        <f>'P_Density'!G179*(POWER(1+(INDEX(P_Growth!$M$2:$M$1611,MATCH(A2, P_Growth!$A$2:$A$1611,0))/100), Settings!$C$9-Settings!$C$8))*(Settings!$C$15/100)*(Settings!$C$16/100)*(Settings!$C$17/100)</f>
        <v/>
      </c>
      <c r="H179" s="16">
        <f>'P_Density'!H179*(POWER(1+(INDEX(P_Growth!$M$2:$M$1611,MATCH(A2, P_Growth!$A$2:$A$1611,0))/100), Settings!$C$9-Settings!$C$8))*(Settings!$C$15/100)*(Settings!$C$16/100)*(Settings!$C$17/100)</f>
        <v/>
      </c>
      <c r="I179" s="16">
        <f>'P_Density'!I179*(POWER(1+(INDEX(P_Growth!$M$2:$M$1611,MATCH(A2, P_Growth!$A$2:$A$1611,0))/100), Settings!$C$9-Settings!$C$8))*(Settings!$C$15/100)*(Settings!$C$16/100)*(Settings!$C$17/100)</f>
        <v/>
      </c>
      <c r="J179" s="16">
        <f>'P_Density'!J179*(POWER(1+(INDEX(P_Growth!$M$2:$M$1611,MATCH(A2, P_Growth!$A$2:$A$1611,0))/100), Settings!$C$9-Settings!$C$8))*(Settings!$C$15/100)*(Settings!$C$16/100)*(Settings!$C$17/100)</f>
        <v/>
      </c>
      <c r="K179" s="16">
        <f>'P_Density'!K179*(POWER(1+(INDEX(P_Growth!$M$2:$M$1611,MATCH(A2, P_Growth!$A$2:$A$1611,0))/100), Settings!$C$9-Settings!$C$8))*(Settings!$C$15/100)*(Settings!$C$16/100)*(Settings!$C$17/100)</f>
        <v/>
      </c>
      <c r="L179" s="16">
        <f>'P_Density'!L179*(POWER(1+(INDEX(P_Growth!$M$2:$M$1611,MATCH(A2, P_Growth!$A$2:$A$1611,0))/100), Settings!$C$9-Settings!$C$8))*(Settings!$C$15/100)*(Settings!$C$16/100)*(Settings!$C$17/100)</f>
        <v/>
      </c>
    </row>
    <row r="180">
      <c r="A180" s="16">
        <f>'P_Density'!A180</f>
        <v/>
      </c>
      <c r="B180" s="16">
        <f>'P_Density'!B180</f>
        <v/>
      </c>
      <c r="C180" s="16">
        <f>'P_Density'!C180*(POWER(1+(INDEX(P_Growth!$M$2:$M$1611,MATCH(A2, P_Growth!$A$2:$A$1611,0))/100), Settings!$C$9-Settings!$C$8))*(Settings!$C$15/100)*(Settings!$C$16/100)*(Settings!$C$17/100)</f>
        <v/>
      </c>
      <c r="D180" s="16">
        <f>'P_Density'!D180*(POWER(1+(INDEX(P_Growth!$M$2:$M$1611,MATCH(A2, P_Growth!$A$2:$A$1611,0))/100), Settings!$C$9-Settings!$C$8))*(Settings!$C$15/100)*(Settings!$C$16/100)*(Settings!$C$17/100)</f>
        <v/>
      </c>
      <c r="E180" s="16">
        <f>'P_Density'!E180*(POWER(1+(INDEX(P_Growth!$M$2:$M$1611,MATCH(A2, P_Growth!$A$2:$A$1611,0))/100), Settings!$C$9-Settings!$C$8))*(Settings!$C$15/100)*(Settings!$C$16/100)*(Settings!$C$17/100)</f>
        <v/>
      </c>
      <c r="F180" s="16">
        <f>'P_Density'!F180*(POWER(1+(INDEX(P_Growth!$M$2:$M$1611,MATCH(A2, P_Growth!$A$2:$A$1611,0))/100), Settings!$C$9-Settings!$C$8))*(Settings!$C$15/100)*(Settings!$C$16/100)*(Settings!$C$17/100)</f>
        <v/>
      </c>
      <c r="G180" s="16">
        <f>'P_Density'!G180*(POWER(1+(INDEX(P_Growth!$M$2:$M$1611,MATCH(A2, P_Growth!$A$2:$A$1611,0))/100), Settings!$C$9-Settings!$C$8))*(Settings!$C$15/100)*(Settings!$C$16/100)*(Settings!$C$17/100)</f>
        <v/>
      </c>
      <c r="H180" s="16">
        <f>'P_Density'!H180*(POWER(1+(INDEX(P_Growth!$M$2:$M$1611,MATCH(A2, P_Growth!$A$2:$A$1611,0))/100), Settings!$C$9-Settings!$C$8))*(Settings!$C$15/100)*(Settings!$C$16/100)*(Settings!$C$17/100)</f>
        <v/>
      </c>
      <c r="I180" s="16">
        <f>'P_Density'!I180*(POWER(1+(INDEX(P_Growth!$M$2:$M$1611,MATCH(A2, P_Growth!$A$2:$A$1611,0))/100), Settings!$C$9-Settings!$C$8))*(Settings!$C$15/100)*(Settings!$C$16/100)*(Settings!$C$17/100)</f>
        <v/>
      </c>
      <c r="J180" s="16">
        <f>'P_Density'!J180*(POWER(1+(INDEX(P_Growth!$M$2:$M$1611,MATCH(A2, P_Growth!$A$2:$A$1611,0))/100), Settings!$C$9-Settings!$C$8))*(Settings!$C$15/100)*(Settings!$C$16/100)*(Settings!$C$17/100)</f>
        <v/>
      </c>
      <c r="K180" s="16">
        <f>'P_Density'!K180*(POWER(1+(INDEX(P_Growth!$M$2:$M$1611,MATCH(A2, P_Growth!$A$2:$A$1611,0))/100), Settings!$C$9-Settings!$C$8))*(Settings!$C$15/100)*(Settings!$C$16/100)*(Settings!$C$17/100)</f>
        <v/>
      </c>
      <c r="L180" s="16">
        <f>'P_Density'!L180*(POWER(1+(INDEX(P_Growth!$M$2:$M$1611,MATCH(A2, P_Growth!$A$2:$A$1611,0))/100), Settings!$C$9-Settings!$C$8))*(Settings!$C$15/100)*(Settings!$C$16/100)*(Settings!$C$17/100)</f>
        <v/>
      </c>
    </row>
    <row r="181">
      <c r="A181" s="16">
        <f>'P_Density'!A181</f>
        <v/>
      </c>
      <c r="B181" s="16">
        <f>'P_Density'!B181</f>
        <v/>
      </c>
      <c r="C181" s="16">
        <f>'P_Density'!C181*(POWER(1+(INDEX(P_Growth!$M$2:$M$1611,MATCH(A2, P_Growth!$A$2:$A$1611,0))/100), Settings!$C$9-Settings!$C$8))*(Settings!$C$15/100)*(Settings!$C$16/100)*(Settings!$C$17/100)</f>
        <v/>
      </c>
      <c r="D181" s="16">
        <f>'P_Density'!D181*(POWER(1+(INDEX(P_Growth!$M$2:$M$1611,MATCH(A2, P_Growth!$A$2:$A$1611,0))/100), Settings!$C$9-Settings!$C$8))*(Settings!$C$15/100)*(Settings!$C$16/100)*(Settings!$C$17/100)</f>
        <v/>
      </c>
      <c r="E181" s="16">
        <f>'P_Density'!E181*(POWER(1+(INDEX(P_Growth!$M$2:$M$1611,MATCH(A2, P_Growth!$A$2:$A$1611,0))/100), Settings!$C$9-Settings!$C$8))*(Settings!$C$15/100)*(Settings!$C$16/100)*(Settings!$C$17/100)</f>
        <v/>
      </c>
      <c r="F181" s="16">
        <f>'P_Density'!F181*(POWER(1+(INDEX(P_Growth!$M$2:$M$1611,MATCH(A2, P_Growth!$A$2:$A$1611,0))/100), Settings!$C$9-Settings!$C$8))*(Settings!$C$15/100)*(Settings!$C$16/100)*(Settings!$C$17/100)</f>
        <v/>
      </c>
      <c r="G181" s="16">
        <f>'P_Density'!G181*(POWER(1+(INDEX(P_Growth!$M$2:$M$1611,MATCH(A2, P_Growth!$A$2:$A$1611,0))/100), Settings!$C$9-Settings!$C$8))*(Settings!$C$15/100)*(Settings!$C$16/100)*(Settings!$C$17/100)</f>
        <v/>
      </c>
      <c r="H181" s="16">
        <f>'P_Density'!H181*(POWER(1+(INDEX(P_Growth!$M$2:$M$1611,MATCH(A2, P_Growth!$A$2:$A$1611,0))/100), Settings!$C$9-Settings!$C$8))*(Settings!$C$15/100)*(Settings!$C$16/100)*(Settings!$C$17/100)</f>
        <v/>
      </c>
      <c r="I181" s="16">
        <f>'P_Density'!I181*(POWER(1+(INDEX(P_Growth!$M$2:$M$1611,MATCH(A2, P_Growth!$A$2:$A$1611,0))/100), Settings!$C$9-Settings!$C$8))*(Settings!$C$15/100)*(Settings!$C$16/100)*(Settings!$C$17/100)</f>
        <v/>
      </c>
      <c r="J181" s="16">
        <f>'P_Density'!J181*(POWER(1+(INDEX(P_Growth!$M$2:$M$1611,MATCH(A2, P_Growth!$A$2:$A$1611,0))/100), Settings!$C$9-Settings!$C$8))*(Settings!$C$15/100)*(Settings!$C$16/100)*(Settings!$C$17/100)</f>
        <v/>
      </c>
      <c r="K181" s="16">
        <f>'P_Density'!K181*(POWER(1+(INDEX(P_Growth!$M$2:$M$1611,MATCH(A2, P_Growth!$A$2:$A$1611,0))/100), Settings!$C$9-Settings!$C$8))*(Settings!$C$15/100)*(Settings!$C$16/100)*(Settings!$C$17/100)</f>
        <v/>
      </c>
      <c r="L181" s="16">
        <f>'P_Density'!L181*(POWER(1+(INDEX(P_Growth!$M$2:$M$1611,MATCH(A2, P_Growth!$A$2:$A$1611,0))/100), Settings!$C$9-Settings!$C$8))*(Settings!$C$15/100)*(Settings!$C$16/100)*(Settings!$C$17/100)</f>
        <v/>
      </c>
    </row>
    <row r="182">
      <c r="A182" s="16">
        <f>'P_Density'!A182</f>
        <v/>
      </c>
      <c r="B182" s="16">
        <f>'P_Density'!B182</f>
        <v/>
      </c>
      <c r="C182" s="16">
        <f>'P_Density'!C182*(POWER(1+(INDEX(P_Growth!$M$2:$M$1611,MATCH(A2, P_Growth!$A$2:$A$1611,0))/100), Settings!$C$9-Settings!$C$8))*(Settings!$C$15/100)*(Settings!$C$16/100)*(Settings!$C$17/100)</f>
        <v/>
      </c>
      <c r="D182" s="16">
        <f>'P_Density'!D182*(POWER(1+(INDEX(P_Growth!$M$2:$M$1611,MATCH(A2, P_Growth!$A$2:$A$1611,0))/100), Settings!$C$9-Settings!$C$8))*(Settings!$C$15/100)*(Settings!$C$16/100)*(Settings!$C$17/100)</f>
        <v/>
      </c>
      <c r="E182" s="16">
        <f>'P_Density'!E182*(POWER(1+(INDEX(P_Growth!$M$2:$M$1611,MATCH(A2, P_Growth!$A$2:$A$1611,0))/100), Settings!$C$9-Settings!$C$8))*(Settings!$C$15/100)*(Settings!$C$16/100)*(Settings!$C$17/100)</f>
        <v/>
      </c>
      <c r="F182" s="16">
        <f>'P_Density'!F182*(POWER(1+(INDEX(P_Growth!$M$2:$M$1611,MATCH(A2, P_Growth!$A$2:$A$1611,0))/100), Settings!$C$9-Settings!$C$8))*(Settings!$C$15/100)*(Settings!$C$16/100)*(Settings!$C$17/100)</f>
        <v/>
      </c>
      <c r="G182" s="16">
        <f>'P_Density'!G182*(POWER(1+(INDEX(P_Growth!$M$2:$M$1611,MATCH(A2, P_Growth!$A$2:$A$1611,0))/100), Settings!$C$9-Settings!$C$8))*(Settings!$C$15/100)*(Settings!$C$16/100)*(Settings!$C$17/100)</f>
        <v/>
      </c>
      <c r="H182" s="16">
        <f>'P_Density'!H182*(POWER(1+(INDEX(P_Growth!$M$2:$M$1611,MATCH(A2, P_Growth!$A$2:$A$1611,0))/100), Settings!$C$9-Settings!$C$8))*(Settings!$C$15/100)*(Settings!$C$16/100)*(Settings!$C$17/100)</f>
        <v/>
      </c>
      <c r="I182" s="16">
        <f>'P_Density'!I182*(POWER(1+(INDEX(P_Growth!$M$2:$M$1611,MATCH(A2, P_Growth!$A$2:$A$1611,0))/100), Settings!$C$9-Settings!$C$8))*(Settings!$C$15/100)*(Settings!$C$16/100)*(Settings!$C$17/100)</f>
        <v/>
      </c>
      <c r="J182" s="16">
        <f>'P_Density'!J182*(POWER(1+(INDEX(P_Growth!$M$2:$M$1611,MATCH(A2, P_Growth!$A$2:$A$1611,0))/100), Settings!$C$9-Settings!$C$8))*(Settings!$C$15/100)*(Settings!$C$16/100)*(Settings!$C$17/100)</f>
        <v/>
      </c>
      <c r="K182" s="16">
        <f>'P_Density'!K182*(POWER(1+(INDEX(P_Growth!$M$2:$M$1611,MATCH(A2, P_Growth!$A$2:$A$1611,0))/100), Settings!$C$9-Settings!$C$8))*(Settings!$C$15/100)*(Settings!$C$16/100)*(Settings!$C$17/100)</f>
        <v/>
      </c>
      <c r="L182" s="16">
        <f>'P_Density'!L182*(POWER(1+(INDEX(P_Growth!$M$2:$M$1611,MATCH(A2, P_Growth!$A$2:$A$1611,0))/100), Settings!$C$9-Settings!$C$8))*(Settings!$C$15/100)*(Settings!$C$16/100)*(Settings!$C$17/100)</f>
        <v/>
      </c>
    </row>
    <row r="183">
      <c r="A183" s="16">
        <f>'P_Density'!A183</f>
        <v/>
      </c>
      <c r="B183" s="16">
        <f>'P_Density'!B183</f>
        <v/>
      </c>
      <c r="C183" s="16">
        <f>'P_Density'!C183*(POWER(1+(INDEX(P_Growth!$M$2:$M$1611,MATCH(A2, P_Growth!$A$2:$A$1611,0))/100), Settings!$C$9-Settings!$C$8))*(Settings!$C$15/100)*(Settings!$C$16/100)*(Settings!$C$17/100)</f>
        <v/>
      </c>
      <c r="D183" s="16">
        <f>'P_Density'!D183*(POWER(1+(INDEX(P_Growth!$M$2:$M$1611,MATCH(A2, P_Growth!$A$2:$A$1611,0))/100), Settings!$C$9-Settings!$C$8))*(Settings!$C$15/100)*(Settings!$C$16/100)*(Settings!$C$17/100)</f>
        <v/>
      </c>
      <c r="E183" s="16">
        <f>'P_Density'!E183*(POWER(1+(INDEX(P_Growth!$M$2:$M$1611,MATCH(A2, P_Growth!$A$2:$A$1611,0))/100), Settings!$C$9-Settings!$C$8))*(Settings!$C$15/100)*(Settings!$C$16/100)*(Settings!$C$17/100)</f>
        <v/>
      </c>
      <c r="F183" s="16">
        <f>'P_Density'!F183*(POWER(1+(INDEX(P_Growth!$M$2:$M$1611,MATCH(A2, P_Growth!$A$2:$A$1611,0))/100), Settings!$C$9-Settings!$C$8))*(Settings!$C$15/100)*(Settings!$C$16/100)*(Settings!$C$17/100)</f>
        <v/>
      </c>
      <c r="G183" s="16">
        <f>'P_Density'!G183*(POWER(1+(INDEX(P_Growth!$M$2:$M$1611,MATCH(A2, P_Growth!$A$2:$A$1611,0))/100), Settings!$C$9-Settings!$C$8))*(Settings!$C$15/100)*(Settings!$C$16/100)*(Settings!$C$17/100)</f>
        <v/>
      </c>
      <c r="H183" s="16">
        <f>'P_Density'!H183*(POWER(1+(INDEX(P_Growth!$M$2:$M$1611,MATCH(A2, P_Growth!$A$2:$A$1611,0))/100), Settings!$C$9-Settings!$C$8))*(Settings!$C$15/100)*(Settings!$C$16/100)*(Settings!$C$17/100)</f>
        <v/>
      </c>
      <c r="I183" s="16">
        <f>'P_Density'!I183*(POWER(1+(INDEX(P_Growth!$M$2:$M$1611,MATCH(A2, P_Growth!$A$2:$A$1611,0))/100), Settings!$C$9-Settings!$C$8))*(Settings!$C$15/100)*(Settings!$C$16/100)*(Settings!$C$17/100)</f>
        <v/>
      </c>
      <c r="J183" s="16">
        <f>'P_Density'!J183*(POWER(1+(INDEX(P_Growth!$M$2:$M$1611,MATCH(A2, P_Growth!$A$2:$A$1611,0))/100), Settings!$C$9-Settings!$C$8))*(Settings!$C$15/100)*(Settings!$C$16/100)*(Settings!$C$17/100)</f>
        <v/>
      </c>
      <c r="K183" s="16">
        <f>'P_Density'!K183*(POWER(1+(INDEX(P_Growth!$M$2:$M$1611,MATCH(A2, P_Growth!$A$2:$A$1611,0))/100), Settings!$C$9-Settings!$C$8))*(Settings!$C$15/100)*(Settings!$C$16/100)*(Settings!$C$17/100)</f>
        <v/>
      </c>
      <c r="L183" s="16">
        <f>'P_Density'!L183*(POWER(1+(INDEX(P_Growth!$M$2:$M$1611,MATCH(A2, P_Growth!$A$2:$A$1611,0))/100), Settings!$C$9-Settings!$C$8))*(Settings!$C$15/100)*(Settings!$C$16/100)*(Settings!$C$17/100)</f>
        <v/>
      </c>
    </row>
    <row r="184">
      <c r="A184" s="16">
        <f>'P_Density'!A184</f>
        <v/>
      </c>
      <c r="B184" s="16">
        <f>'P_Density'!B184</f>
        <v/>
      </c>
      <c r="C184" s="16">
        <f>'P_Density'!C184*(POWER(1+(INDEX(P_Growth!$M$2:$M$1611,MATCH(A2, P_Growth!$A$2:$A$1611,0))/100), Settings!$C$9-Settings!$C$8))*(Settings!$C$15/100)*(Settings!$C$16/100)*(Settings!$C$17/100)</f>
        <v/>
      </c>
      <c r="D184" s="16">
        <f>'P_Density'!D184*(POWER(1+(INDEX(P_Growth!$M$2:$M$1611,MATCH(A2, P_Growth!$A$2:$A$1611,0))/100), Settings!$C$9-Settings!$C$8))*(Settings!$C$15/100)*(Settings!$C$16/100)*(Settings!$C$17/100)</f>
        <v/>
      </c>
      <c r="E184" s="16">
        <f>'P_Density'!E184*(POWER(1+(INDEX(P_Growth!$M$2:$M$1611,MATCH(A2, P_Growth!$A$2:$A$1611,0))/100), Settings!$C$9-Settings!$C$8))*(Settings!$C$15/100)*(Settings!$C$16/100)*(Settings!$C$17/100)</f>
        <v/>
      </c>
      <c r="F184" s="16">
        <f>'P_Density'!F184*(POWER(1+(INDEX(P_Growth!$M$2:$M$1611,MATCH(A2, P_Growth!$A$2:$A$1611,0))/100), Settings!$C$9-Settings!$C$8))*(Settings!$C$15/100)*(Settings!$C$16/100)*(Settings!$C$17/100)</f>
        <v/>
      </c>
      <c r="G184" s="16">
        <f>'P_Density'!G184*(POWER(1+(INDEX(P_Growth!$M$2:$M$1611,MATCH(A2, P_Growth!$A$2:$A$1611,0))/100), Settings!$C$9-Settings!$C$8))*(Settings!$C$15/100)*(Settings!$C$16/100)*(Settings!$C$17/100)</f>
        <v/>
      </c>
      <c r="H184" s="16">
        <f>'P_Density'!H184*(POWER(1+(INDEX(P_Growth!$M$2:$M$1611,MATCH(A2, P_Growth!$A$2:$A$1611,0))/100), Settings!$C$9-Settings!$C$8))*(Settings!$C$15/100)*(Settings!$C$16/100)*(Settings!$C$17/100)</f>
        <v/>
      </c>
      <c r="I184" s="16">
        <f>'P_Density'!I184*(POWER(1+(INDEX(P_Growth!$M$2:$M$1611,MATCH(A2, P_Growth!$A$2:$A$1611,0))/100), Settings!$C$9-Settings!$C$8))*(Settings!$C$15/100)*(Settings!$C$16/100)*(Settings!$C$17/100)</f>
        <v/>
      </c>
      <c r="J184" s="16">
        <f>'P_Density'!J184*(POWER(1+(INDEX(P_Growth!$M$2:$M$1611,MATCH(A2, P_Growth!$A$2:$A$1611,0))/100), Settings!$C$9-Settings!$C$8))*(Settings!$C$15/100)*(Settings!$C$16/100)*(Settings!$C$17/100)</f>
        <v/>
      </c>
      <c r="K184" s="16">
        <f>'P_Density'!K184*(POWER(1+(INDEX(P_Growth!$M$2:$M$1611,MATCH(A2, P_Growth!$A$2:$A$1611,0))/100), Settings!$C$9-Settings!$C$8))*(Settings!$C$15/100)*(Settings!$C$16/100)*(Settings!$C$17/100)</f>
        <v/>
      </c>
      <c r="L184" s="16">
        <f>'P_Density'!L184*(POWER(1+(INDEX(P_Growth!$M$2:$M$1611,MATCH(A2, P_Growth!$A$2:$A$1611,0))/100), Settings!$C$9-Settings!$C$8))*(Settings!$C$15/100)*(Settings!$C$16/100)*(Settings!$C$17/100)</f>
        <v/>
      </c>
    </row>
    <row r="185">
      <c r="A185" s="16">
        <f>'P_Density'!A185</f>
        <v/>
      </c>
      <c r="B185" s="16">
        <f>'P_Density'!B185</f>
        <v/>
      </c>
      <c r="C185" s="16">
        <f>'P_Density'!C185*(POWER(1+(INDEX(P_Growth!$M$2:$M$1611,MATCH(A2, P_Growth!$A$2:$A$1611,0))/100), Settings!$C$9-Settings!$C$8))*(Settings!$C$15/100)*(Settings!$C$16/100)*(Settings!$C$17/100)</f>
        <v/>
      </c>
      <c r="D185" s="16">
        <f>'P_Density'!D185*(POWER(1+(INDEX(P_Growth!$M$2:$M$1611,MATCH(A2, P_Growth!$A$2:$A$1611,0))/100), Settings!$C$9-Settings!$C$8))*(Settings!$C$15/100)*(Settings!$C$16/100)*(Settings!$C$17/100)</f>
        <v/>
      </c>
      <c r="E185" s="16">
        <f>'P_Density'!E185*(POWER(1+(INDEX(P_Growth!$M$2:$M$1611,MATCH(A2, P_Growth!$A$2:$A$1611,0))/100), Settings!$C$9-Settings!$C$8))*(Settings!$C$15/100)*(Settings!$C$16/100)*(Settings!$C$17/100)</f>
        <v/>
      </c>
      <c r="F185" s="16">
        <f>'P_Density'!F185*(POWER(1+(INDEX(P_Growth!$M$2:$M$1611,MATCH(A2, P_Growth!$A$2:$A$1611,0))/100), Settings!$C$9-Settings!$C$8))*(Settings!$C$15/100)*(Settings!$C$16/100)*(Settings!$C$17/100)</f>
        <v/>
      </c>
      <c r="G185" s="16">
        <f>'P_Density'!G185*(POWER(1+(INDEX(P_Growth!$M$2:$M$1611,MATCH(A2, P_Growth!$A$2:$A$1611,0))/100), Settings!$C$9-Settings!$C$8))*(Settings!$C$15/100)*(Settings!$C$16/100)*(Settings!$C$17/100)</f>
        <v/>
      </c>
      <c r="H185" s="16">
        <f>'P_Density'!H185*(POWER(1+(INDEX(P_Growth!$M$2:$M$1611,MATCH(A2, P_Growth!$A$2:$A$1611,0))/100), Settings!$C$9-Settings!$C$8))*(Settings!$C$15/100)*(Settings!$C$16/100)*(Settings!$C$17/100)</f>
        <v/>
      </c>
      <c r="I185" s="16">
        <f>'P_Density'!I185*(POWER(1+(INDEX(P_Growth!$M$2:$M$1611,MATCH(A2, P_Growth!$A$2:$A$1611,0))/100), Settings!$C$9-Settings!$C$8))*(Settings!$C$15/100)*(Settings!$C$16/100)*(Settings!$C$17/100)</f>
        <v/>
      </c>
      <c r="J185" s="16">
        <f>'P_Density'!J185*(POWER(1+(INDEX(P_Growth!$M$2:$M$1611,MATCH(A2, P_Growth!$A$2:$A$1611,0))/100), Settings!$C$9-Settings!$C$8))*(Settings!$C$15/100)*(Settings!$C$16/100)*(Settings!$C$17/100)</f>
        <v/>
      </c>
      <c r="K185" s="16">
        <f>'P_Density'!K185*(POWER(1+(INDEX(P_Growth!$M$2:$M$1611,MATCH(A2, P_Growth!$A$2:$A$1611,0))/100), Settings!$C$9-Settings!$C$8))*(Settings!$C$15/100)*(Settings!$C$16/100)*(Settings!$C$17/100)</f>
        <v/>
      </c>
      <c r="L185" s="16">
        <f>'P_Density'!L185*(POWER(1+(INDEX(P_Growth!$M$2:$M$1611,MATCH(A2, P_Growth!$A$2:$A$1611,0))/100), Settings!$C$9-Settings!$C$8))*(Settings!$C$15/100)*(Settings!$C$16/100)*(Settings!$C$17/100)</f>
        <v/>
      </c>
    </row>
    <row r="186">
      <c r="A186" s="16">
        <f>'P_Density'!A186</f>
        <v/>
      </c>
      <c r="B186" s="16">
        <f>'P_Density'!B186</f>
        <v/>
      </c>
      <c r="C186" s="16">
        <f>'P_Density'!C186*(POWER(1+(INDEX(P_Growth!$M$2:$M$1611,MATCH(A2, P_Growth!$A$2:$A$1611,0))/100), Settings!$C$9-Settings!$C$8))*(Settings!$C$15/100)*(Settings!$C$16/100)*(Settings!$C$17/100)</f>
        <v/>
      </c>
      <c r="D186" s="16">
        <f>'P_Density'!D186*(POWER(1+(INDEX(P_Growth!$M$2:$M$1611,MATCH(A2, P_Growth!$A$2:$A$1611,0))/100), Settings!$C$9-Settings!$C$8))*(Settings!$C$15/100)*(Settings!$C$16/100)*(Settings!$C$17/100)</f>
        <v/>
      </c>
      <c r="E186" s="16">
        <f>'P_Density'!E186*(POWER(1+(INDEX(P_Growth!$M$2:$M$1611,MATCH(A2, P_Growth!$A$2:$A$1611,0))/100), Settings!$C$9-Settings!$C$8))*(Settings!$C$15/100)*(Settings!$C$16/100)*(Settings!$C$17/100)</f>
        <v/>
      </c>
      <c r="F186" s="16">
        <f>'P_Density'!F186*(POWER(1+(INDEX(P_Growth!$M$2:$M$1611,MATCH(A2, P_Growth!$A$2:$A$1611,0))/100), Settings!$C$9-Settings!$C$8))*(Settings!$C$15/100)*(Settings!$C$16/100)*(Settings!$C$17/100)</f>
        <v/>
      </c>
      <c r="G186" s="16">
        <f>'P_Density'!G186*(POWER(1+(INDEX(P_Growth!$M$2:$M$1611,MATCH(A2, P_Growth!$A$2:$A$1611,0))/100), Settings!$C$9-Settings!$C$8))*(Settings!$C$15/100)*(Settings!$C$16/100)*(Settings!$C$17/100)</f>
        <v/>
      </c>
      <c r="H186" s="16">
        <f>'P_Density'!H186*(POWER(1+(INDEX(P_Growth!$M$2:$M$1611,MATCH(A2, P_Growth!$A$2:$A$1611,0))/100), Settings!$C$9-Settings!$C$8))*(Settings!$C$15/100)*(Settings!$C$16/100)*(Settings!$C$17/100)</f>
        <v/>
      </c>
      <c r="I186" s="16">
        <f>'P_Density'!I186*(POWER(1+(INDEX(P_Growth!$M$2:$M$1611,MATCH(A2, P_Growth!$A$2:$A$1611,0))/100), Settings!$C$9-Settings!$C$8))*(Settings!$C$15/100)*(Settings!$C$16/100)*(Settings!$C$17/100)</f>
        <v/>
      </c>
      <c r="J186" s="16">
        <f>'P_Density'!J186*(POWER(1+(INDEX(P_Growth!$M$2:$M$1611,MATCH(A2, P_Growth!$A$2:$A$1611,0))/100), Settings!$C$9-Settings!$C$8))*(Settings!$C$15/100)*(Settings!$C$16/100)*(Settings!$C$17/100)</f>
        <v/>
      </c>
      <c r="K186" s="16">
        <f>'P_Density'!K186*(POWER(1+(INDEX(P_Growth!$M$2:$M$1611,MATCH(A2, P_Growth!$A$2:$A$1611,0))/100), Settings!$C$9-Settings!$C$8))*(Settings!$C$15/100)*(Settings!$C$16/100)*(Settings!$C$17/100)</f>
        <v/>
      </c>
      <c r="L186" s="16">
        <f>'P_Density'!L186*(POWER(1+(INDEX(P_Growth!$M$2:$M$1611,MATCH(A2, P_Growth!$A$2:$A$1611,0))/100), Settings!$C$9-Settings!$C$8))*(Settings!$C$15/100)*(Settings!$C$16/100)*(Settings!$C$17/100)</f>
        <v/>
      </c>
    </row>
    <row r="187">
      <c r="A187" s="16">
        <f>'P_Density'!A187</f>
        <v/>
      </c>
      <c r="B187" s="16">
        <f>'P_Density'!B187</f>
        <v/>
      </c>
      <c r="C187" s="16">
        <f>'P_Density'!C187*(POWER(1+(INDEX(P_Growth!$M$2:$M$1611,MATCH(A2, P_Growth!$A$2:$A$1611,0))/100), Settings!$C$9-Settings!$C$8))*(Settings!$C$15/100)*(Settings!$C$16/100)*(Settings!$C$17/100)</f>
        <v/>
      </c>
      <c r="D187" s="16">
        <f>'P_Density'!D187*(POWER(1+(INDEX(P_Growth!$M$2:$M$1611,MATCH(A2, P_Growth!$A$2:$A$1611,0))/100), Settings!$C$9-Settings!$C$8))*(Settings!$C$15/100)*(Settings!$C$16/100)*(Settings!$C$17/100)</f>
        <v/>
      </c>
      <c r="E187" s="16">
        <f>'P_Density'!E187*(POWER(1+(INDEX(P_Growth!$M$2:$M$1611,MATCH(A2, P_Growth!$A$2:$A$1611,0))/100), Settings!$C$9-Settings!$C$8))*(Settings!$C$15/100)*(Settings!$C$16/100)*(Settings!$C$17/100)</f>
        <v/>
      </c>
      <c r="F187" s="16">
        <f>'P_Density'!F187*(POWER(1+(INDEX(P_Growth!$M$2:$M$1611,MATCH(A2, P_Growth!$A$2:$A$1611,0))/100), Settings!$C$9-Settings!$C$8))*(Settings!$C$15/100)*(Settings!$C$16/100)*(Settings!$C$17/100)</f>
        <v/>
      </c>
      <c r="G187" s="16">
        <f>'P_Density'!G187*(POWER(1+(INDEX(P_Growth!$M$2:$M$1611,MATCH(A2, P_Growth!$A$2:$A$1611,0))/100), Settings!$C$9-Settings!$C$8))*(Settings!$C$15/100)*(Settings!$C$16/100)*(Settings!$C$17/100)</f>
        <v/>
      </c>
      <c r="H187" s="16">
        <f>'P_Density'!H187*(POWER(1+(INDEX(P_Growth!$M$2:$M$1611,MATCH(A2, P_Growth!$A$2:$A$1611,0))/100), Settings!$C$9-Settings!$C$8))*(Settings!$C$15/100)*(Settings!$C$16/100)*(Settings!$C$17/100)</f>
        <v/>
      </c>
      <c r="I187" s="16">
        <f>'P_Density'!I187*(POWER(1+(INDEX(P_Growth!$M$2:$M$1611,MATCH(A2, P_Growth!$A$2:$A$1611,0))/100), Settings!$C$9-Settings!$C$8))*(Settings!$C$15/100)*(Settings!$C$16/100)*(Settings!$C$17/100)</f>
        <v/>
      </c>
      <c r="J187" s="16">
        <f>'P_Density'!J187*(POWER(1+(INDEX(P_Growth!$M$2:$M$1611,MATCH(A2, P_Growth!$A$2:$A$1611,0))/100), Settings!$C$9-Settings!$C$8))*(Settings!$C$15/100)*(Settings!$C$16/100)*(Settings!$C$17/100)</f>
        <v/>
      </c>
      <c r="K187" s="16">
        <f>'P_Density'!K187*(POWER(1+(INDEX(P_Growth!$M$2:$M$1611,MATCH(A2, P_Growth!$A$2:$A$1611,0))/100), Settings!$C$9-Settings!$C$8))*(Settings!$C$15/100)*(Settings!$C$16/100)*(Settings!$C$17/100)</f>
        <v/>
      </c>
      <c r="L187" s="16">
        <f>'P_Density'!L187*(POWER(1+(INDEX(P_Growth!$M$2:$M$1611,MATCH(A2, P_Growth!$A$2:$A$1611,0))/100), Settings!$C$9-Settings!$C$8))*(Settings!$C$15/100)*(Settings!$C$16/100)*(Settings!$C$17/100)</f>
        <v/>
      </c>
    </row>
    <row r="188">
      <c r="A188" s="16">
        <f>'P_Density'!A188</f>
        <v/>
      </c>
      <c r="B188" s="16">
        <f>'P_Density'!B188</f>
        <v/>
      </c>
      <c r="C188" s="16">
        <f>'P_Density'!C188*(POWER(1+(INDEX(P_Growth!$M$2:$M$1611,MATCH(A2, P_Growth!$A$2:$A$1611,0))/100), Settings!$C$9-Settings!$C$8))*(Settings!$C$15/100)*(Settings!$C$16/100)*(Settings!$C$17/100)</f>
        <v/>
      </c>
      <c r="D188" s="16">
        <f>'P_Density'!D188*(POWER(1+(INDEX(P_Growth!$M$2:$M$1611,MATCH(A2, P_Growth!$A$2:$A$1611,0))/100), Settings!$C$9-Settings!$C$8))*(Settings!$C$15/100)*(Settings!$C$16/100)*(Settings!$C$17/100)</f>
        <v/>
      </c>
      <c r="E188" s="16">
        <f>'P_Density'!E188*(POWER(1+(INDEX(P_Growth!$M$2:$M$1611,MATCH(A2, P_Growth!$A$2:$A$1611,0))/100), Settings!$C$9-Settings!$C$8))*(Settings!$C$15/100)*(Settings!$C$16/100)*(Settings!$C$17/100)</f>
        <v/>
      </c>
      <c r="F188" s="16">
        <f>'P_Density'!F188*(POWER(1+(INDEX(P_Growth!$M$2:$M$1611,MATCH(A2, P_Growth!$A$2:$A$1611,0))/100), Settings!$C$9-Settings!$C$8))*(Settings!$C$15/100)*(Settings!$C$16/100)*(Settings!$C$17/100)</f>
        <v/>
      </c>
      <c r="G188" s="16">
        <f>'P_Density'!G188*(POWER(1+(INDEX(P_Growth!$M$2:$M$1611,MATCH(A2, P_Growth!$A$2:$A$1611,0))/100), Settings!$C$9-Settings!$C$8))*(Settings!$C$15/100)*(Settings!$C$16/100)*(Settings!$C$17/100)</f>
        <v/>
      </c>
      <c r="H188" s="16">
        <f>'P_Density'!H188*(POWER(1+(INDEX(P_Growth!$M$2:$M$1611,MATCH(A2, P_Growth!$A$2:$A$1611,0))/100), Settings!$C$9-Settings!$C$8))*(Settings!$C$15/100)*(Settings!$C$16/100)*(Settings!$C$17/100)</f>
        <v/>
      </c>
      <c r="I188" s="16">
        <f>'P_Density'!I188*(POWER(1+(INDEX(P_Growth!$M$2:$M$1611,MATCH(A2, P_Growth!$A$2:$A$1611,0))/100), Settings!$C$9-Settings!$C$8))*(Settings!$C$15/100)*(Settings!$C$16/100)*(Settings!$C$17/100)</f>
        <v/>
      </c>
      <c r="J188" s="16">
        <f>'P_Density'!J188*(POWER(1+(INDEX(P_Growth!$M$2:$M$1611,MATCH(A2, P_Growth!$A$2:$A$1611,0))/100), Settings!$C$9-Settings!$C$8))*(Settings!$C$15/100)*(Settings!$C$16/100)*(Settings!$C$17/100)</f>
        <v/>
      </c>
      <c r="K188" s="16">
        <f>'P_Density'!K188*(POWER(1+(INDEX(P_Growth!$M$2:$M$1611,MATCH(A2, P_Growth!$A$2:$A$1611,0))/100), Settings!$C$9-Settings!$C$8))*(Settings!$C$15/100)*(Settings!$C$16/100)*(Settings!$C$17/100)</f>
        <v/>
      </c>
      <c r="L188" s="16">
        <f>'P_Density'!L188*(POWER(1+(INDEX(P_Growth!$M$2:$M$1611,MATCH(A2, P_Growth!$A$2:$A$1611,0))/100), Settings!$C$9-Settings!$C$8))*(Settings!$C$15/100)*(Settings!$C$16/100)*(Settings!$C$17/100)</f>
        <v/>
      </c>
    </row>
    <row r="189">
      <c r="A189" s="16">
        <f>'P_Density'!A189</f>
        <v/>
      </c>
      <c r="B189" s="16">
        <f>'P_Density'!B189</f>
        <v/>
      </c>
      <c r="C189" s="16">
        <f>'P_Density'!C189*(POWER(1+(INDEX(P_Growth!$M$2:$M$1611,MATCH(A2, P_Growth!$A$2:$A$1611,0))/100), Settings!$C$9-Settings!$C$8))*(Settings!$C$15/100)*(Settings!$C$16/100)*(Settings!$C$17/100)</f>
        <v/>
      </c>
      <c r="D189" s="16">
        <f>'P_Density'!D189*(POWER(1+(INDEX(P_Growth!$M$2:$M$1611,MATCH(A2, P_Growth!$A$2:$A$1611,0))/100), Settings!$C$9-Settings!$C$8))*(Settings!$C$15/100)*(Settings!$C$16/100)*(Settings!$C$17/100)</f>
        <v/>
      </c>
      <c r="E189" s="16">
        <f>'P_Density'!E189*(POWER(1+(INDEX(P_Growth!$M$2:$M$1611,MATCH(A2, P_Growth!$A$2:$A$1611,0))/100), Settings!$C$9-Settings!$C$8))*(Settings!$C$15/100)*(Settings!$C$16/100)*(Settings!$C$17/100)</f>
        <v/>
      </c>
      <c r="F189" s="16">
        <f>'P_Density'!F189*(POWER(1+(INDEX(P_Growth!$M$2:$M$1611,MATCH(A2, P_Growth!$A$2:$A$1611,0))/100), Settings!$C$9-Settings!$C$8))*(Settings!$C$15/100)*(Settings!$C$16/100)*(Settings!$C$17/100)</f>
        <v/>
      </c>
      <c r="G189" s="16">
        <f>'P_Density'!G189*(POWER(1+(INDEX(P_Growth!$M$2:$M$1611,MATCH(A2, P_Growth!$A$2:$A$1611,0))/100), Settings!$C$9-Settings!$C$8))*(Settings!$C$15/100)*(Settings!$C$16/100)*(Settings!$C$17/100)</f>
        <v/>
      </c>
      <c r="H189" s="16">
        <f>'P_Density'!H189*(POWER(1+(INDEX(P_Growth!$M$2:$M$1611,MATCH(A2, P_Growth!$A$2:$A$1611,0))/100), Settings!$C$9-Settings!$C$8))*(Settings!$C$15/100)*(Settings!$C$16/100)*(Settings!$C$17/100)</f>
        <v/>
      </c>
      <c r="I189" s="16">
        <f>'P_Density'!I189*(POWER(1+(INDEX(P_Growth!$M$2:$M$1611,MATCH(A2, P_Growth!$A$2:$A$1611,0))/100), Settings!$C$9-Settings!$C$8))*(Settings!$C$15/100)*(Settings!$C$16/100)*(Settings!$C$17/100)</f>
        <v/>
      </c>
      <c r="J189" s="16">
        <f>'P_Density'!J189*(POWER(1+(INDEX(P_Growth!$M$2:$M$1611,MATCH(A2, P_Growth!$A$2:$A$1611,0))/100), Settings!$C$9-Settings!$C$8))*(Settings!$C$15/100)*(Settings!$C$16/100)*(Settings!$C$17/100)</f>
        <v/>
      </c>
      <c r="K189" s="16">
        <f>'P_Density'!K189*(POWER(1+(INDEX(P_Growth!$M$2:$M$1611,MATCH(A2, P_Growth!$A$2:$A$1611,0))/100), Settings!$C$9-Settings!$C$8))*(Settings!$C$15/100)*(Settings!$C$16/100)*(Settings!$C$17/100)</f>
        <v/>
      </c>
      <c r="L189" s="16">
        <f>'P_Density'!L189*(POWER(1+(INDEX(P_Growth!$M$2:$M$1611,MATCH(A2, P_Growth!$A$2:$A$1611,0))/100), Settings!$C$9-Settings!$C$8))*(Settings!$C$15/100)*(Settings!$C$16/100)*(Settings!$C$17/100)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6">
        <f>'Users'!A1</f>
        <v/>
      </c>
      <c r="B1" s="16">
        <f>'Users'!B1</f>
        <v/>
      </c>
      <c r="C1" s="16">
        <f>'Users'!C1</f>
        <v/>
      </c>
      <c r="D1" s="16">
        <f>'Users'!D1</f>
        <v/>
      </c>
      <c r="E1" s="16">
        <f>'Users'!E1</f>
        <v/>
      </c>
      <c r="F1" s="16">
        <f>'Users'!F1</f>
        <v/>
      </c>
      <c r="G1" s="16">
        <f>'Users'!G1</f>
        <v/>
      </c>
      <c r="H1" s="16">
        <f>'Users'!H1</f>
        <v/>
      </c>
      <c r="I1" s="16">
        <f>'Users'!I1</f>
        <v/>
      </c>
      <c r="J1" s="16">
        <f>'Users'!J1</f>
        <v/>
      </c>
      <c r="K1" s="16">
        <f>'Users'!K1</f>
        <v/>
      </c>
      <c r="L1" s="16">
        <f>'Users'!L1</f>
        <v/>
      </c>
    </row>
    <row r="2">
      <c r="A2" s="16">
        <f>'Users'!A2</f>
        <v/>
      </c>
      <c r="B2" s="16">
        <f>'Users'!B2</f>
        <v/>
      </c>
      <c r="C2" s="16">
        <f>(Users!C2*MAX(Settings!$C$18,(Settings!$C$19*1024*8*(1/30)*(15/100)*(1/3600))))</f>
        <v/>
      </c>
      <c r="D2" s="16">
        <f>(Users!D2*MAX(Settings!$C$18,(Settings!$C$19*1024*8*(1/30)*(15/100)*(1/3600))))</f>
        <v/>
      </c>
      <c r="E2" s="16">
        <f>(Users!E2*MAX(Settings!$C$18,(Settings!$C$19*1024*8*(1/30)*(15/100)*(1/3600))))</f>
        <v/>
      </c>
      <c r="F2" s="16">
        <f>(Users!F2*MAX(Settings!$C$18,(Settings!$C$19*1024*8*(1/30)*(15/100)*(1/3600))))</f>
        <v/>
      </c>
      <c r="G2" s="16">
        <f>(Users!G2*MAX(Settings!$C$18,(Settings!$C$19*1024*8*(1/30)*(15/100)*(1/3600))))</f>
        <v/>
      </c>
      <c r="H2" s="16">
        <f>(Users!H2*MAX(Settings!$C$18,(Settings!$C$19*1024*8*(1/30)*(15/100)*(1/3600))))</f>
        <v/>
      </c>
      <c r="I2" s="16">
        <f>(Users!I2*MAX(Settings!$C$18,(Settings!$C$19*1024*8*(1/30)*(15/100)*(1/3600))))</f>
        <v/>
      </c>
      <c r="J2" s="16">
        <f>(Users!J2*MAX(Settings!$C$18,(Settings!$C$19*1024*8*(1/30)*(15/100)*(1/3600))))</f>
        <v/>
      </c>
      <c r="K2" s="16">
        <f>(Users!K2*MAX(Settings!$C$18,(Settings!$C$19*1024*8*(1/30)*(15/100)*(1/3600))))</f>
        <v/>
      </c>
      <c r="L2" s="16">
        <f>(Users!L2*MAX(Settings!$C$18,(Settings!$C$19*1024*8*(1/30)*(15/100)*(1/3600))))</f>
        <v/>
      </c>
    </row>
    <row r="3">
      <c r="A3" s="16">
        <f>'Users'!A3</f>
        <v/>
      </c>
      <c r="B3" s="16">
        <f>'Users'!B3</f>
        <v/>
      </c>
      <c r="C3" s="16">
        <f>(Users!C3*MAX(Settings!$C$18,(Settings!$C$19*1024*8*(1/30)*(15/100)*(1/3600))))</f>
        <v/>
      </c>
      <c r="D3" s="16">
        <f>(Users!D3*MAX(Settings!$C$18,(Settings!$C$19*1024*8*(1/30)*(15/100)*(1/3600))))</f>
        <v/>
      </c>
      <c r="E3" s="16">
        <f>(Users!E3*MAX(Settings!$C$18,(Settings!$C$19*1024*8*(1/30)*(15/100)*(1/3600))))</f>
        <v/>
      </c>
      <c r="F3" s="16">
        <f>(Users!F3*MAX(Settings!$C$18,(Settings!$C$19*1024*8*(1/30)*(15/100)*(1/3600))))</f>
        <v/>
      </c>
      <c r="G3" s="16">
        <f>(Users!G3*MAX(Settings!$C$18,(Settings!$C$19*1024*8*(1/30)*(15/100)*(1/3600))))</f>
        <v/>
      </c>
      <c r="H3" s="16">
        <f>(Users!H3*MAX(Settings!$C$18,(Settings!$C$19*1024*8*(1/30)*(15/100)*(1/3600))))</f>
        <v/>
      </c>
      <c r="I3" s="16">
        <f>(Users!I3*MAX(Settings!$C$18,(Settings!$C$19*1024*8*(1/30)*(15/100)*(1/3600))))</f>
        <v/>
      </c>
      <c r="J3" s="16">
        <f>(Users!J3*MAX(Settings!$C$18,(Settings!$C$19*1024*8*(1/30)*(15/100)*(1/3600))))</f>
        <v/>
      </c>
      <c r="K3" s="16">
        <f>(Users!K3*MAX(Settings!$C$18,(Settings!$C$19*1024*8*(1/30)*(15/100)*(1/3600))))</f>
        <v/>
      </c>
      <c r="L3" s="16">
        <f>(Users!L3*MAX(Settings!$C$18,(Settings!$C$19*1024*8*(1/30)*(15/100)*(1/3600))))</f>
        <v/>
      </c>
    </row>
    <row r="4">
      <c r="A4" s="16">
        <f>'Users'!A4</f>
        <v/>
      </c>
      <c r="B4" s="16">
        <f>'Users'!B4</f>
        <v/>
      </c>
      <c r="C4" s="16">
        <f>(Users!C4*MAX(Settings!$C$18,(Settings!$C$19*1024*8*(1/30)*(15/100)*(1/3600))))</f>
        <v/>
      </c>
      <c r="D4" s="16">
        <f>(Users!D4*MAX(Settings!$C$18,(Settings!$C$19*1024*8*(1/30)*(15/100)*(1/3600))))</f>
        <v/>
      </c>
      <c r="E4" s="16">
        <f>(Users!E4*MAX(Settings!$C$18,(Settings!$C$19*1024*8*(1/30)*(15/100)*(1/3600))))</f>
        <v/>
      </c>
      <c r="F4" s="16">
        <f>(Users!F4*MAX(Settings!$C$18,(Settings!$C$19*1024*8*(1/30)*(15/100)*(1/3600))))</f>
        <v/>
      </c>
      <c r="G4" s="16">
        <f>(Users!G4*MAX(Settings!$C$18,(Settings!$C$19*1024*8*(1/30)*(15/100)*(1/3600))))</f>
        <v/>
      </c>
      <c r="H4" s="16">
        <f>(Users!H4*MAX(Settings!$C$18,(Settings!$C$19*1024*8*(1/30)*(15/100)*(1/3600))))</f>
        <v/>
      </c>
      <c r="I4" s="16">
        <f>(Users!I4*MAX(Settings!$C$18,(Settings!$C$19*1024*8*(1/30)*(15/100)*(1/3600))))</f>
        <v/>
      </c>
      <c r="J4" s="16">
        <f>(Users!J4*MAX(Settings!$C$18,(Settings!$C$19*1024*8*(1/30)*(15/100)*(1/3600))))</f>
        <v/>
      </c>
      <c r="K4" s="16">
        <f>(Users!K4*MAX(Settings!$C$18,(Settings!$C$19*1024*8*(1/30)*(15/100)*(1/3600))))</f>
        <v/>
      </c>
      <c r="L4" s="16">
        <f>(Users!L4*MAX(Settings!$C$18,(Settings!$C$19*1024*8*(1/30)*(15/100)*(1/3600))))</f>
        <v/>
      </c>
    </row>
    <row r="5">
      <c r="A5" s="16">
        <f>'Users'!A5</f>
        <v/>
      </c>
      <c r="B5" s="16">
        <f>'Users'!B5</f>
        <v/>
      </c>
      <c r="C5" s="16">
        <f>(Users!C5*MAX(Settings!$C$18,(Settings!$C$19*1024*8*(1/30)*(15/100)*(1/3600))))</f>
        <v/>
      </c>
      <c r="D5" s="16">
        <f>(Users!D5*MAX(Settings!$C$18,(Settings!$C$19*1024*8*(1/30)*(15/100)*(1/3600))))</f>
        <v/>
      </c>
      <c r="E5" s="16">
        <f>(Users!E5*MAX(Settings!$C$18,(Settings!$C$19*1024*8*(1/30)*(15/100)*(1/3600))))</f>
        <v/>
      </c>
      <c r="F5" s="16">
        <f>(Users!F5*MAX(Settings!$C$18,(Settings!$C$19*1024*8*(1/30)*(15/100)*(1/3600))))</f>
        <v/>
      </c>
      <c r="G5" s="16">
        <f>(Users!G5*MAX(Settings!$C$18,(Settings!$C$19*1024*8*(1/30)*(15/100)*(1/3600))))</f>
        <v/>
      </c>
      <c r="H5" s="16">
        <f>(Users!H5*MAX(Settings!$C$18,(Settings!$C$19*1024*8*(1/30)*(15/100)*(1/3600))))</f>
        <v/>
      </c>
      <c r="I5" s="16">
        <f>(Users!I5*MAX(Settings!$C$18,(Settings!$C$19*1024*8*(1/30)*(15/100)*(1/3600))))</f>
        <v/>
      </c>
      <c r="J5" s="16">
        <f>(Users!J5*MAX(Settings!$C$18,(Settings!$C$19*1024*8*(1/30)*(15/100)*(1/3600))))</f>
        <v/>
      </c>
      <c r="K5" s="16">
        <f>(Users!K5*MAX(Settings!$C$18,(Settings!$C$19*1024*8*(1/30)*(15/100)*(1/3600))))</f>
        <v/>
      </c>
      <c r="L5" s="16">
        <f>(Users!L5*MAX(Settings!$C$18,(Settings!$C$19*1024*8*(1/30)*(15/100)*(1/3600))))</f>
        <v/>
      </c>
    </row>
    <row r="6">
      <c r="A6" s="16">
        <f>'Users'!A6</f>
        <v/>
      </c>
      <c r="B6" s="16">
        <f>'Users'!B6</f>
        <v/>
      </c>
      <c r="C6" s="16">
        <f>(Users!C6*MAX(Settings!$C$18,(Settings!$C$19*1024*8*(1/30)*(15/100)*(1/3600))))</f>
        <v/>
      </c>
      <c r="D6" s="16">
        <f>(Users!D6*MAX(Settings!$C$18,(Settings!$C$19*1024*8*(1/30)*(15/100)*(1/3600))))</f>
        <v/>
      </c>
      <c r="E6" s="16">
        <f>(Users!E6*MAX(Settings!$C$18,(Settings!$C$19*1024*8*(1/30)*(15/100)*(1/3600))))</f>
        <v/>
      </c>
      <c r="F6" s="16">
        <f>(Users!F6*MAX(Settings!$C$18,(Settings!$C$19*1024*8*(1/30)*(15/100)*(1/3600))))</f>
        <v/>
      </c>
      <c r="G6" s="16">
        <f>(Users!G6*MAX(Settings!$C$18,(Settings!$C$19*1024*8*(1/30)*(15/100)*(1/3600))))</f>
        <v/>
      </c>
      <c r="H6" s="16">
        <f>(Users!H6*MAX(Settings!$C$18,(Settings!$C$19*1024*8*(1/30)*(15/100)*(1/3600))))</f>
        <v/>
      </c>
      <c r="I6" s="16">
        <f>(Users!I6*MAX(Settings!$C$18,(Settings!$C$19*1024*8*(1/30)*(15/100)*(1/3600))))</f>
        <v/>
      </c>
      <c r="J6" s="16">
        <f>(Users!J6*MAX(Settings!$C$18,(Settings!$C$19*1024*8*(1/30)*(15/100)*(1/3600))))</f>
        <v/>
      </c>
      <c r="K6" s="16">
        <f>(Users!K6*MAX(Settings!$C$18,(Settings!$C$19*1024*8*(1/30)*(15/100)*(1/3600))))</f>
        <v/>
      </c>
      <c r="L6" s="16">
        <f>(Users!L6*MAX(Settings!$C$18,(Settings!$C$19*1024*8*(1/30)*(15/100)*(1/3600))))</f>
        <v/>
      </c>
    </row>
    <row r="7">
      <c r="A7" s="16">
        <f>'Users'!A7</f>
        <v/>
      </c>
      <c r="B7" s="16">
        <f>'Users'!B7</f>
        <v/>
      </c>
      <c r="C7" s="16">
        <f>(Users!C7*MAX(Settings!$C$18,(Settings!$C$19*1024*8*(1/30)*(15/100)*(1/3600))))</f>
        <v/>
      </c>
      <c r="D7" s="16">
        <f>(Users!D7*MAX(Settings!$C$18,(Settings!$C$19*1024*8*(1/30)*(15/100)*(1/3600))))</f>
        <v/>
      </c>
      <c r="E7" s="16">
        <f>(Users!E7*MAX(Settings!$C$18,(Settings!$C$19*1024*8*(1/30)*(15/100)*(1/3600))))</f>
        <v/>
      </c>
      <c r="F7" s="16">
        <f>(Users!F7*MAX(Settings!$C$18,(Settings!$C$19*1024*8*(1/30)*(15/100)*(1/3600))))</f>
        <v/>
      </c>
      <c r="G7" s="16">
        <f>(Users!G7*MAX(Settings!$C$18,(Settings!$C$19*1024*8*(1/30)*(15/100)*(1/3600))))</f>
        <v/>
      </c>
      <c r="H7" s="16">
        <f>(Users!H7*MAX(Settings!$C$18,(Settings!$C$19*1024*8*(1/30)*(15/100)*(1/3600))))</f>
        <v/>
      </c>
      <c r="I7" s="16">
        <f>(Users!I7*MAX(Settings!$C$18,(Settings!$C$19*1024*8*(1/30)*(15/100)*(1/3600))))</f>
        <v/>
      </c>
      <c r="J7" s="16">
        <f>(Users!J7*MAX(Settings!$C$18,(Settings!$C$19*1024*8*(1/30)*(15/100)*(1/3600))))</f>
        <v/>
      </c>
      <c r="K7" s="16">
        <f>(Users!K7*MAX(Settings!$C$18,(Settings!$C$19*1024*8*(1/30)*(15/100)*(1/3600))))</f>
        <v/>
      </c>
      <c r="L7" s="16">
        <f>(Users!L7*MAX(Settings!$C$18,(Settings!$C$19*1024*8*(1/30)*(15/100)*(1/3600))))</f>
        <v/>
      </c>
    </row>
    <row r="8">
      <c r="A8" s="16">
        <f>'Users'!A8</f>
        <v/>
      </c>
      <c r="B8" s="16">
        <f>'Users'!B8</f>
        <v/>
      </c>
      <c r="C8" s="16">
        <f>(Users!C8*MAX(Settings!$C$18,(Settings!$C$19*1024*8*(1/30)*(15/100)*(1/3600))))</f>
        <v/>
      </c>
      <c r="D8" s="16">
        <f>(Users!D8*MAX(Settings!$C$18,(Settings!$C$19*1024*8*(1/30)*(15/100)*(1/3600))))</f>
        <v/>
      </c>
      <c r="E8" s="16">
        <f>(Users!E8*MAX(Settings!$C$18,(Settings!$C$19*1024*8*(1/30)*(15/100)*(1/3600))))</f>
        <v/>
      </c>
      <c r="F8" s="16">
        <f>(Users!F8*MAX(Settings!$C$18,(Settings!$C$19*1024*8*(1/30)*(15/100)*(1/3600))))</f>
        <v/>
      </c>
      <c r="G8" s="16">
        <f>(Users!G8*MAX(Settings!$C$18,(Settings!$C$19*1024*8*(1/30)*(15/100)*(1/3600))))</f>
        <v/>
      </c>
      <c r="H8" s="16">
        <f>(Users!H8*MAX(Settings!$C$18,(Settings!$C$19*1024*8*(1/30)*(15/100)*(1/3600))))</f>
        <v/>
      </c>
      <c r="I8" s="16">
        <f>(Users!I8*MAX(Settings!$C$18,(Settings!$C$19*1024*8*(1/30)*(15/100)*(1/3600))))</f>
        <v/>
      </c>
      <c r="J8" s="16">
        <f>(Users!J8*MAX(Settings!$C$18,(Settings!$C$19*1024*8*(1/30)*(15/100)*(1/3600))))</f>
        <v/>
      </c>
      <c r="K8" s="16">
        <f>(Users!K8*MAX(Settings!$C$18,(Settings!$C$19*1024*8*(1/30)*(15/100)*(1/3600))))</f>
        <v/>
      </c>
      <c r="L8" s="16">
        <f>(Users!L8*MAX(Settings!$C$18,(Settings!$C$19*1024*8*(1/30)*(15/100)*(1/3600))))</f>
        <v/>
      </c>
    </row>
    <row r="9">
      <c r="A9" s="16">
        <f>'Users'!A9</f>
        <v/>
      </c>
      <c r="B9" s="16">
        <f>'Users'!B9</f>
        <v/>
      </c>
      <c r="C9" s="16">
        <f>(Users!C9*MAX(Settings!$C$18,(Settings!$C$19*1024*8*(1/30)*(15/100)*(1/3600))))</f>
        <v/>
      </c>
      <c r="D9" s="16">
        <f>(Users!D9*MAX(Settings!$C$18,(Settings!$C$19*1024*8*(1/30)*(15/100)*(1/3600))))</f>
        <v/>
      </c>
      <c r="E9" s="16">
        <f>(Users!E9*MAX(Settings!$C$18,(Settings!$C$19*1024*8*(1/30)*(15/100)*(1/3600))))</f>
        <v/>
      </c>
      <c r="F9" s="16">
        <f>(Users!F9*MAX(Settings!$C$18,(Settings!$C$19*1024*8*(1/30)*(15/100)*(1/3600))))</f>
        <v/>
      </c>
      <c r="G9" s="16">
        <f>(Users!G9*MAX(Settings!$C$18,(Settings!$C$19*1024*8*(1/30)*(15/100)*(1/3600))))</f>
        <v/>
      </c>
      <c r="H9" s="16">
        <f>(Users!H9*MAX(Settings!$C$18,(Settings!$C$19*1024*8*(1/30)*(15/100)*(1/3600))))</f>
        <v/>
      </c>
      <c r="I9" s="16">
        <f>(Users!I9*MAX(Settings!$C$18,(Settings!$C$19*1024*8*(1/30)*(15/100)*(1/3600))))</f>
        <v/>
      </c>
      <c r="J9" s="16">
        <f>(Users!J9*MAX(Settings!$C$18,(Settings!$C$19*1024*8*(1/30)*(15/100)*(1/3600))))</f>
        <v/>
      </c>
      <c r="K9" s="16">
        <f>(Users!K9*MAX(Settings!$C$18,(Settings!$C$19*1024*8*(1/30)*(15/100)*(1/3600))))</f>
        <v/>
      </c>
      <c r="L9" s="16">
        <f>(Users!L9*MAX(Settings!$C$18,(Settings!$C$19*1024*8*(1/30)*(15/100)*(1/3600))))</f>
        <v/>
      </c>
    </row>
    <row r="10">
      <c r="A10" s="16">
        <f>'Users'!A10</f>
        <v/>
      </c>
      <c r="B10" s="16">
        <f>'Users'!B10</f>
        <v/>
      </c>
      <c r="C10" s="16">
        <f>(Users!C10*MAX(Settings!$C$18,(Settings!$C$19*1024*8*(1/30)*(15/100)*(1/3600))))</f>
        <v/>
      </c>
      <c r="D10" s="16">
        <f>(Users!D10*MAX(Settings!$C$18,(Settings!$C$19*1024*8*(1/30)*(15/100)*(1/3600))))</f>
        <v/>
      </c>
      <c r="E10" s="16">
        <f>(Users!E10*MAX(Settings!$C$18,(Settings!$C$19*1024*8*(1/30)*(15/100)*(1/3600))))</f>
        <v/>
      </c>
      <c r="F10" s="16">
        <f>(Users!F10*MAX(Settings!$C$18,(Settings!$C$19*1024*8*(1/30)*(15/100)*(1/3600))))</f>
        <v/>
      </c>
      <c r="G10" s="16">
        <f>(Users!G10*MAX(Settings!$C$18,(Settings!$C$19*1024*8*(1/30)*(15/100)*(1/3600))))</f>
        <v/>
      </c>
      <c r="H10" s="16">
        <f>(Users!H10*MAX(Settings!$C$18,(Settings!$C$19*1024*8*(1/30)*(15/100)*(1/3600))))</f>
        <v/>
      </c>
      <c r="I10" s="16">
        <f>(Users!I10*MAX(Settings!$C$18,(Settings!$C$19*1024*8*(1/30)*(15/100)*(1/3600))))</f>
        <v/>
      </c>
      <c r="J10" s="16">
        <f>(Users!J10*MAX(Settings!$C$18,(Settings!$C$19*1024*8*(1/30)*(15/100)*(1/3600))))</f>
        <v/>
      </c>
      <c r="K10" s="16">
        <f>(Users!K10*MAX(Settings!$C$18,(Settings!$C$19*1024*8*(1/30)*(15/100)*(1/3600))))</f>
        <v/>
      </c>
      <c r="L10" s="16">
        <f>(Users!L10*MAX(Settings!$C$18,(Settings!$C$19*1024*8*(1/30)*(15/100)*(1/3600))))</f>
        <v/>
      </c>
    </row>
    <row r="11">
      <c r="A11" s="16">
        <f>'Users'!A11</f>
        <v/>
      </c>
      <c r="B11" s="16">
        <f>'Users'!B11</f>
        <v/>
      </c>
      <c r="C11" s="16">
        <f>(Users!C11*MAX(Settings!$C$18,(Settings!$C$19*1024*8*(1/30)*(15/100)*(1/3600))))</f>
        <v/>
      </c>
      <c r="D11" s="16">
        <f>(Users!D11*MAX(Settings!$C$18,(Settings!$C$19*1024*8*(1/30)*(15/100)*(1/3600))))</f>
        <v/>
      </c>
      <c r="E11" s="16">
        <f>(Users!E11*MAX(Settings!$C$18,(Settings!$C$19*1024*8*(1/30)*(15/100)*(1/3600))))</f>
        <v/>
      </c>
      <c r="F11" s="16">
        <f>(Users!F11*MAX(Settings!$C$18,(Settings!$C$19*1024*8*(1/30)*(15/100)*(1/3600))))</f>
        <v/>
      </c>
      <c r="G11" s="16">
        <f>(Users!G11*MAX(Settings!$C$18,(Settings!$C$19*1024*8*(1/30)*(15/100)*(1/3600))))</f>
        <v/>
      </c>
      <c r="H11" s="16">
        <f>(Users!H11*MAX(Settings!$C$18,(Settings!$C$19*1024*8*(1/30)*(15/100)*(1/3600))))</f>
        <v/>
      </c>
      <c r="I11" s="16">
        <f>(Users!I11*MAX(Settings!$C$18,(Settings!$C$19*1024*8*(1/30)*(15/100)*(1/3600))))</f>
        <v/>
      </c>
      <c r="J11" s="16">
        <f>(Users!J11*MAX(Settings!$C$18,(Settings!$C$19*1024*8*(1/30)*(15/100)*(1/3600))))</f>
        <v/>
      </c>
      <c r="K11" s="16">
        <f>(Users!K11*MAX(Settings!$C$18,(Settings!$C$19*1024*8*(1/30)*(15/100)*(1/3600))))</f>
        <v/>
      </c>
      <c r="L11" s="16">
        <f>(Users!L11*MAX(Settings!$C$18,(Settings!$C$19*1024*8*(1/30)*(15/100)*(1/3600))))</f>
        <v/>
      </c>
    </row>
    <row r="12">
      <c r="A12" s="16">
        <f>'Users'!A12</f>
        <v/>
      </c>
      <c r="B12" s="16">
        <f>'Users'!B12</f>
        <v/>
      </c>
      <c r="C12" s="16">
        <f>(Users!C12*MAX(Settings!$C$18,(Settings!$C$19*1024*8*(1/30)*(15/100)*(1/3600))))</f>
        <v/>
      </c>
      <c r="D12" s="16">
        <f>(Users!D12*MAX(Settings!$C$18,(Settings!$C$19*1024*8*(1/30)*(15/100)*(1/3600))))</f>
        <v/>
      </c>
      <c r="E12" s="16">
        <f>(Users!E12*MAX(Settings!$C$18,(Settings!$C$19*1024*8*(1/30)*(15/100)*(1/3600))))</f>
        <v/>
      </c>
      <c r="F12" s="16">
        <f>(Users!F12*MAX(Settings!$C$18,(Settings!$C$19*1024*8*(1/30)*(15/100)*(1/3600))))</f>
        <v/>
      </c>
      <c r="G12" s="16">
        <f>(Users!G12*MAX(Settings!$C$18,(Settings!$C$19*1024*8*(1/30)*(15/100)*(1/3600))))</f>
        <v/>
      </c>
      <c r="H12" s="16">
        <f>(Users!H12*MAX(Settings!$C$18,(Settings!$C$19*1024*8*(1/30)*(15/100)*(1/3600))))</f>
        <v/>
      </c>
      <c r="I12" s="16">
        <f>(Users!I12*MAX(Settings!$C$18,(Settings!$C$19*1024*8*(1/30)*(15/100)*(1/3600))))</f>
        <v/>
      </c>
      <c r="J12" s="16">
        <f>(Users!J12*MAX(Settings!$C$18,(Settings!$C$19*1024*8*(1/30)*(15/100)*(1/3600))))</f>
        <v/>
      </c>
      <c r="K12" s="16">
        <f>(Users!K12*MAX(Settings!$C$18,(Settings!$C$19*1024*8*(1/30)*(15/100)*(1/3600))))</f>
        <v/>
      </c>
      <c r="L12" s="16">
        <f>(Users!L12*MAX(Settings!$C$18,(Settings!$C$19*1024*8*(1/30)*(15/100)*(1/3600))))</f>
        <v/>
      </c>
    </row>
    <row r="13">
      <c r="A13" s="16">
        <f>'Users'!A13</f>
        <v/>
      </c>
      <c r="B13" s="16">
        <f>'Users'!B13</f>
        <v/>
      </c>
      <c r="C13" s="16">
        <f>(Users!C13*MAX(Settings!$C$18,(Settings!$C$19*1024*8*(1/30)*(15/100)*(1/3600))))</f>
        <v/>
      </c>
      <c r="D13" s="16">
        <f>(Users!D13*MAX(Settings!$C$18,(Settings!$C$19*1024*8*(1/30)*(15/100)*(1/3600))))</f>
        <v/>
      </c>
      <c r="E13" s="16">
        <f>(Users!E13*MAX(Settings!$C$18,(Settings!$C$19*1024*8*(1/30)*(15/100)*(1/3600))))</f>
        <v/>
      </c>
      <c r="F13" s="16">
        <f>(Users!F13*MAX(Settings!$C$18,(Settings!$C$19*1024*8*(1/30)*(15/100)*(1/3600))))</f>
        <v/>
      </c>
      <c r="G13" s="16">
        <f>(Users!G13*MAX(Settings!$C$18,(Settings!$C$19*1024*8*(1/30)*(15/100)*(1/3600))))</f>
        <v/>
      </c>
      <c r="H13" s="16">
        <f>(Users!H13*MAX(Settings!$C$18,(Settings!$C$19*1024*8*(1/30)*(15/100)*(1/3600))))</f>
        <v/>
      </c>
      <c r="I13" s="16">
        <f>(Users!I13*MAX(Settings!$C$18,(Settings!$C$19*1024*8*(1/30)*(15/100)*(1/3600))))</f>
        <v/>
      </c>
      <c r="J13" s="16">
        <f>(Users!J13*MAX(Settings!$C$18,(Settings!$C$19*1024*8*(1/30)*(15/100)*(1/3600))))</f>
        <v/>
      </c>
      <c r="K13" s="16">
        <f>(Users!K13*MAX(Settings!$C$18,(Settings!$C$19*1024*8*(1/30)*(15/100)*(1/3600))))</f>
        <v/>
      </c>
      <c r="L13" s="16">
        <f>(Users!L13*MAX(Settings!$C$18,(Settings!$C$19*1024*8*(1/30)*(15/100)*(1/3600))))</f>
        <v/>
      </c>
    </row>
    <row r="14">
      <c r="A14" s="16">
        <f>'Users'!A14</f>
        <v/>
      </c>
      <c r="B14" s="16">
        <f>'Users'!B14</f>
        <v/>
      </c>
      <c r="C14" s="16">
        <f>(Users!C14*MAX(Settings!$C$18,(Settings!$C$19*1024*8*(1/30)*(15/100)*(1/3600))))</f>
        <v/>
      </c>
      <c r="D14" s="16">
        <f>(Users!D14*MAX(Settings!$C$18,(Settings!$C$19*1024*8*(1/30)*(15/100)*(1/3600))))</f>
        <v/>
      </c>
      <c r="E14" s="16">
        <f>(Users!E14*MAX(Settings!$C$18,(Settings!$C$19*1024*8*(1/30)*(15/100)*(1/3600))))</f>
        <v/>
      </c>
      <c r="F14" s="16">
        <f>(Users!F14*MAX(Settings!$C$18,(Settings!$C$19*1024*8*(1/30)*(15/100)*(1/3600))))</f>
        <v/>
      </c>
      <c r="G14" s="16">
        <f>(Users!G14*MAX(Settings!$C$18,(Settings!$C$19*1024*8*(1/30)*(15/100)*(1/3600))))</f>
        <v/>
      </c>
      <c r="H14" s="16">
        <f>(Users!H14*MAX(Settings!$C$18,(Settings!$C$19*1024*8*(1/30)*(15/100)*(1/3600))))</f>
        <v/>
      </c>
      <c r="I14" s="16">
        <f>(Users!I14*MAX(Settings!$C$18,(Settings!$C$19*1024*8*(1/30)*(15/100)*(1/3600))))</f>
        <v/>
      </c>
      <c r="J14" s="16">
        <f>(Users!J14*MAX(Settings!$C$18,(Settings!$C$19*1024*8*(1/30)*(15/100)*(1/3600))))</f>
        <v/>
      </c>
      <c r="K14" s="16">
        <f>(Users!K14*MAX(Settings!$C$18,(Settings!$C$19*1024*8*(1/30)*(15/100)*(1/3600))))</f>
        <v/>
      </c>
      <c r="L14" s="16">
        <f>(Users!L14*MAX(Settings!$C$18,(Settings!$C$19*1024*8*(1/30)*(15/100)*(1/3600))))</f>
        <v/>
      </c>
    </row>
    <row r="15">
      <c r="A15" s="16">
        <f>'Users'!A15</f>
        <v/>
      </c>
      <c r="B15" s="16">
        <f>'Users'!B15</f>
        <v/>
      </c>
      <c r="C15" s="16">
        <f>(Users!C15*MAX(Settings!$C$18,(Settings!$C$19*1024*8*(1/30)*(15/100)*(1/3600))))</f>
        <v/>
      </c>
      <c r="D15" s="16">
        <f>(Users!D15*MAX(Settings!$C$18,(Settings!$C$19*1024*8*(1/30)*(15/100)*(1/3600))))</f>
        <v/>
      </c>
      <c r="E15" s="16">
        <f>(Users!E15*MAX(Settings!$C$18,(Settings!$C$19*1024*8*(1/30)*(15/100)*(1/3600))))</f>
        <v/>
      </c>
      <c r="F15" s="16">
        <f>(Users!F15*MAX(Settings!$C$18,(Settings!$C$19*1024*8*(1/30)*(15/100)*(1/3600))))</f>
        <v/>
      </c>
      <c r="G15" s="16">
        <f>(Users!G15*MAX(Settings!$C$18,(Settings!$C$19*1024*8*(1/30)*(15/100)*(1/3600))))</f>
        <v/>
      </c>
      <c r="H15" s="16">
        <f>(Users!H15*MAX(Settings!$C$18,(Settings!$C$19*1024*8*(1/30)*(15/100)*(1/3600))))</f>
        <v/>
      </c>
      <c r="I15" s="16">
        <f>(Users!I15*MAX(Settings!$C$18,(Settings!$C$19*1024*8*(1/30)*(15/100)*(1/3600))))</f>
        <v/>
      </c>
      <c r="J15" s="16">
        <f>(Users!J15*MAX(Settings!$C$18,(Settings!$C$19*1024*8*(1/30)*(15/100)*(1/3600))))</f>
        <v/>
      </c>
      <c r="K15" s="16">
        <f>(Users!K15*MAX(Settings!$C$18,(Settings!$C$19*1024*8*(1/30)*(15/100)*(1/3600))))</f>
        <v/>
      </c>
      <c r="L15" s="16">
        <f>(Users!L15*MAX(Settings!$C$18,(Settings!$C$19*1024*8*(1/30)*(15/100)*(1/3600))))</f>
        <v/>
      </c>
    </row>
    <row r="16">
      <c r="A16" s="16">
        <f>'Users'!A16</f>
        <v/>
      </c>
      <c r="B16" s="16">
        <f>'Users'!B16</f>
        <v/>
      </c>
      <c r="C16" s="16">
        <f>(Users!C16*MAX(Settings!$C$18,(Settings!$C$19*1024*8*(1/30)*(15/100)*(1/3600))))</f>
        <v/>
      </c>
      <c r="D16" s="16">
        <f>(Users!D16*MAX(Settings!$C$18,(Settings!$C$19*1024*8*(1/30)*(15/100)*(1/3600))))</f>
        <v/>
      </c>
      <c r="E16" s="16">
        <f>(Users!E16*MAX(Settings!$C$18,(Settings!$C$19*1024*8*(1/30)*(15/100)*(1/3600))))</f>
        <v/>
      </c>
      <c r="F16" s="16">
        <f>(Users!F16*MAX(Settings!$C$18,(Settings!$C$19*1024*8*(1/30)*(15/100)*(1/3600))))</f>
        <v/>
      </c>
      <c r="G16" s="16">
        <f>(Users!G16*MAX(Settings!$C$18,(Settings!$C$19*1024*8*(1/30)*(15/100)*(1/3600))))</f>
        <v/>
      </c>
      <c r="H16" s="16">
        <f>(Users!H16*MAX(Settings!$C$18,(Settings!$C$19*1024*8*(1/30)*(15/100)*(1/3600))))</f>
        <v/>
      </c>
      <c r="I16" s="16">
        <f>(Users!I16*MAX(Settings!$C$18,(Settings!$C$19*1024*8*(1/30)*(15/100)*(1/3600))))</f>
        <v/>
      </c>
      <c r="J16" s="16">
        <f>(Users!J16*MAX(Settings!$C$18,(Settings!$C$19*1024*8*(1/30)*(15/100)*(1/3600))))</f>
        <v/>
      </c>
      <c r="K16" s="16">
        <f>(Users!K16*MAX(Settings!$C$18,(Settings!$C$19*1024*8*(1/30)*(15/100)*(1/3600))))</f>
        <v/>
      </c>
      <c r="L16" s="16">
        <f>(Users!L16*MAX(Settings!$C$18,(Settings!$C$19*1024*8*(1/30)*(15/100)*(1/3600))))</f>
        <v/>
      </c>
    </row>
    <row r="17">
      <c r="A17" s="16">
        <f>'Users'!A17</f>
        <v/>
      </c>
      <c r="B17" s="16">
        <f>'Users'!B17</f>
        <v/>
      </c>
      <c r="C17" s="16">
        <f>(Users!C17*MAX(Settings!$C$18,(Settings!$C$19*1024*8*(1/30)*(15/100)*(1/3600))))</f>
        <v/>
      </c>
      <c r="D17" s="16">
        <f>(Users!D17*MAX(Settings!$C$18,(Settings!$C$19*1024*8*(1/30)*(15/100)*(1/3600))))</f>
        <v/>
      </c>
      <c r="E17" s="16">
        <f>(Users!E17*MAX(Settings!$C$18,(Settings!$C$19*1024*8*(1/30)*(15/100)*(1/3600))))</f>
        <v/>
      </c>
      <c r="F17" s="16">
        <f>(Users!F17*MAX(Settings!$C$18,(Settings!$C$19*1024*8*(1/30)*(15/100)*(1/3600))))</f>
        <v/>
      </c>
      <c r="G17" s="16">
        <f>(Users!G17*MAX(Settings!$C$18,(Settings!$C$19*1024*8*(1/30)*(15/100)*(1/3600))))</f>
        <v/>
      </c>
      <c r="H17" s="16">
        <f>(Users!H17*MAX(Settings!$C$18,(Settings!$C$19*1024*8*(1/30)*(15/100)*(1/3600))))</f>
        <v/>
      </c>
      <c r="I17" s="16">
        <f>(Users!I17*MAX(Settings!$C$18,(Settings!$C$19*1024*8*(1/30)*(15/100)*(1/3600))))</f>
        <v/>
      </c>
      <c r="J17" s="16">
        <f>(Users!J17*MAX(Settings!$C$18,(Settings!$C$19*1024*8*(1/30)*(15/100)*(1/3600))))</f>
        <v/>
      </c>
      <c r="K17" s="16">
        <f>(Users!K17*MAX(Settings!$C$18,(Settings!$C$19*1024*8*(1/30)*(15/100)*(1/3600))))</f>
        <v/>
      </c>
      <c r="L17" s="16">
        <f>(Users!L17*MAX(Settings!$C$18,(Settings!$C$19*1024*8*(1/30)*(15/100)*(1/3600))))</f>
        <v/>
      </c>
    </row>
    <row r="18">
      <c r="A18" s="16">
        <f>'Users'!A18</f>
        <v/>
      </c>
      <c r="B18" s="16">
        <f>'Users'!B18</f>
        <v/>
      </c>
      <c r="C18" s="16">
        <f>(Users!C18*MAX(Settings!$C$18,(Settings!$C$19*1024*8*(1/30)*(15/100)*(1/3600))))</f>
        <v/>
      </c>
      <c r="D18" s="16">
        <f>(Users!D18*MAX(Settings!$C$18,(Settings!$C$19*1024*8*(1/30)*(15/100)*(1/3600))))</f>
        <v/>
      </c>
      <c r="E18" s="16">
        <f>(Users!E18*MAX(Settings!$C$18,(Settings!$C$19*1024*8*(1/30)*(15/100)*(1/3600))))</f>
        <v/>
      </c>
      <c r="F18" s="16">
        <f>(Users!F18*MAX(Settings!$C$18,(Settings!$C$19*1024*8*(1/30)*(15/100)*(1/3600))))</f>
        <v/>
      </c>
      <c r="G18" s="16">
        <f>(Users!G18*MAX(Settings!$C$18,(Settings!$C$19*1024*8*(1/30)*(15/100)*(1/3600))))</f>
        <v/>
      </c>
      <c r="H18" s="16">
        <f>(Users!H18*MAX(Settings!$C$18,(Settings!$C$19*1024*8*(1/30)*(15/100)*(1/3600))))</f>
        <v/>
      </c>
      <c r="I18" s="16">
        <f>(Users!I18*MAX(Settings!$C$18,(Settings!$C$19*1024*8*(1/30)*(15/100)*(1/3600))))</f>
        <v/>
      </c>
      <c r="J18" s="16">
        <f>(Users!J18*MAX(Settings!$C$18,(Settings!$C$19*1024*8*(1/30)*(15/100)*(1/3600))))</f>
        <v/>
      </c>
      <c r="K18" s="16">
        <f>(Users!K18*MAX(Settings!$C$18,(Settings!$C$19*1024*8*(1/30)*(15/100)*(1/3600))))</f>
        <v/>
      </c>
      <c r="L18" s="16">
        <f>(Users!L18*MAX(Settings!$C$18,(Settings!$C$19*1024*8*(1/30)*(15/100)*(1/3600))))</f>
        <v/>
      </c>
    </row>
    <row r="19">
      <c r="A19" s="16">
        <f>'Users'!A19</f>
        <v/>
      </c>
      <c r="B19" s="16">
        <f>'Users'!B19</f>
        <v/>
      </c>
      <c r="C19" s="16">
        <f>(Users!C19*MAX(Settings!$C$18,(Settings!$C$19*1024*8*(1/30)*(15/100)*(1/3600))))</f>
        <v/>
      </c>
      <c r="D19" s="16">
        <f>(Users!D19*MAX(Settings!$C$18,(Settings!$C$19*1024*8*(1/30)*(15/100)*(1/3600))))</f>
        <v/>
      </c>
      <c r="E19" s="16">
        <f>(Users!E19*MAX(Settings!$C$18,(Settings!$C$19*1024*8*(1/30)*(15/100)*(1/3600))))</f>
        <v/>
      </c>
      <c r="F19" s="16">
        <f>(Users!F19*MAX(Settings!$C$18,(Settings!$C$19*1024*8*(1/30)*(15/100)*(1/3600))))</f>
        <v/>
      </c>
      <c r="G19" s="16">
        <f>(Users!G19*MAX(Settings!$C$18,(Settings!$C$19*1024*8*(1/30)*(15/100)*(1/3600))))</f>
        <v/>
      </c>
      <c r="H19" s="16">
        <f>(Users!H19*MAX(Settings!$C$18,(Settings!$C$19*1024*8*(1/30)*(15/100)*(1/3600))))</f>
        <v/>
      </c>
      <c r="I19" s="16">
        <f>(Users!I19*MAX(Settings!$C$18,(Settings!$C$19*1024*8*(1/30)*(15/100)*(1/3600))))</f>
        <v/>
      </c>
      <c r="J19" s="16">
        <f>(Users!J19*MAX(Settings!$C$18,(Settings!$C$19*1024*8*(1/30)*(15/100)*(1/3600))))</f>
        <v/>
      </c>
      <c r="K19" s="16">
        <f>(Users!K19*MAX(Settings!$C$18,(Settings!$C$19*1024*8*(1/30)*(15/100)*(1/3600))))</f>
        <v/>
      </c>
      <c r="L19" s="16">
        <f>(Users!L19*MAX(Settings!$C$18,(Settings!$C$19*1024*8*(1/30)*(15/100)*(1/3600))))</f>
        <v/>
      </c>
    </row>
    <row r="20">
      <c r="A20" s="16">
        <f>'Users'!A20</f>
        <v/>
      </c>
      <c r="B20" s="16">
        <f>'Users'!B20</f>
        <v/>
      </c>
      <c r="C20" s="16">
        <f>(Users!C20*MAX(Settings!$C$18,(Settings!$C$19*1024*8*(1/30)*(15/100)*(1/3600))))</f>
        <v/>
      </c>
      <c r="D20" s="16">
        <f>(Users!D20*MAX(Settings!$C$18,(Settings!$C$19*1024*8*(1/30)*(15/100)*(1/3600))))</f>
        <v/>
      </c>
      <c r="E20" s="16">
        <f>(Users!E20*MAX(Settings!$C$18,(Settings!$C$19*1024*8*(1/30)*(15/100)*(1/3600))))</f>
        <v/>
      </c>
      <c r="F20" s="16">
        <f>(Users!F20*MAX(Settings!$C$18,(Settings!$C$19*1024*8*(1/30)*(15/100)*(1/3600))))</f>
        <v/>
      </c>
      <c r="G20" s="16">
        <f>(Users!G20*MAX(Settings!$C$18,(Settings!$C$19*1024*8*(1/30)*(15/100)*(1/3600))))</f>
        <v/>
      </c>
      <c r="H20" s="16">
        <f>(Users!H20*MAX(Settings!$C$18,(Settings!$C$19*1024*8*(1/30)*(15/100)*(1/3600))))</f>
        <v/>
      </c>
      <c r="I20" s="16">
        <f>(Users!I20*MAX(Settings!$C$18,(Settings!$C$19*1024*8*(1/30)*(15/100)*(1/3600))))</f>
        <v/>
      </c>
      <c r="J20" s="16">
        <f>(Users!J20*MAX(Settings!$C$18,(Settings!$C$19*1024*8*(1/30)*(15/100)*(1/3600))))</f>
        <v/>
      </c>
      <c r="K20" s="16">
        <f>(Users!K20*MAX(Settings!$C$18,(Settings!$C$19*1024*8*(1/30)*(15/100)*(1/3600))))</f>
        <v/>
      </c>
      <c r="L20" s="16">
        <f>(Users!L20*MAX(Settings!$C$18,(Settings!$C$19*1024*8*(1/30)*(15/100)*(1/3600))))</f>
        <v/>
      </c>
    </row>
    <row r="21">
      <c r="A21" s="16">
        <f>'Users'!A21</f>
        <v/>
      </c>
      <c r="B21" s="16">
        <f>'Users'!B21</f>
        <v/>
      </c>
      <c r="C21" s="16">
        <f>(Users!C21*MAX(Settings!$C$18,(Settings!$C$19*1024*8*(1/30)*(15/100)*(1/3600))))</f>
        <v/>
      </c>
      <c r="D21" s="16">
        <f>(Users!D21*MAX(Settings!$C$18,(Settings!$C$19*1024*8*(1/30)*(15/100)*(1/3600))))</f>
        <v/>
      </c>
      <c r="E21" s="16">
        <f>(Users!E21*MAX(Settings!$C$18,(Settings!$C$19*1024*8*(1/30)*(15/100)*(1/3600))))</f>
        <v/>
      </c>
      <c r="F21" s="16">
        <f>(Users!F21*MAX(Settings!$C$18,(Settings!$C$19*1024*8*(1/30)*(15/100)*(1/3600))))</f>
        <v/>
      </c>
      <c r="G21" s="16">
        <f>(Users!G21*MAX(Settings!$C$18,(Settings!$C$19*1024*8*(1/30)*(15/100)*(1/3600))))</f>
        <v/>
      </c>
      <c r="H21" s="16">
        <f>(Users!H21*MAX(Settings!$C$18,(Settings!$C$19*1024*8*(1/30)*(15/100)*(1/3600))))</f>
        <v/>
      </c>
      <c r="I21" s="16">
        <f>(Users!I21*MAX(Settings!$C$18,(Settings!$C$19*1024*8*(1/30)*(15/100)*(1/3600))))</f>
        <v/>
      </c>
      <c r="J21" s="16">
        <f>(Users!J21*MAX(Settings!$C$18,(Settings!$C$19*1024*8*(1/30)*(15/100)*(1/3600))))</f>
        <v/>
      </c>
      <c r="K21" s="16">
        <f>(Users!K21*MAX(Settings!$C$18,(Settings!$C$19*1024*8*(1/30)*(15/100)*(1/3600))))</f>
        <v/>
      </c>
      <c r="L21" s="16">
        <f>(Users!L21*MAX(Settings!$C$18,(Settings!$C$19*1024*8*(1/30)*(15/100)*(1/3600))))</f>
        <v/>
      </c>
    </row>
    <row r="22">
      <c r="A22" s="16">
        <f>'Users'!A22</f>
        <v/>
      </c>
      <c r="B22" s="16">
        <f>'Users'!B22</f>
        <v/>
      </c>
      <c r="C22" s="16">
        <f>(Users!C22*MAX(Settings!$C$18,(Settings!$C$19*1024*8*(1/30)*(15/100)*(1/3600))))</f>
        <v/>
      </c>
      <c r="D22" s="16">
        <f>(Users!D22*MAX(Settings!$C$18,(Settings!$C$19*1024*8*(1/30)*(15/100)*(1/3600))))</f>
        <v/>
      </c>
      <c r="E22" s="16">
        <f>(Users!E22*MAX(Settings!$C$18,(Settings!$C$19*1024*8*(1/30)*(15/100)*(1/3600))))</f>
        <v/>
      </c>
      <c r="F22" s="16">
        <f>(Users!F22*MAX(Settings!$C$18,(Settings!$C$19*1024*8*(1/30)*(15/100)*(1/3600))))</f>
        <v/>
      </c>
      <c r="G22" s="16">
        <f>(Users!G22*MAX(Settings!$C$18,(Settings!$C$19*1024*8*(1/30)*(15/100)*(1/3600))))</f>
        <v/>
      </c>
      <c r="H22" s="16">
        <f>(Users!H22*MAX(Settings!$C$18,(Settings!$C$19*1024*8*(1/30)*(15/100)*(1/3600))))</f>
        <v/>
      </c>
      <c r="I22" s="16">
        <f>(Users!I22*MAX(Settings!$C$18,(Settings!$C$19*1024*8*(1/30)*(15/100)*(1/3600))))</f>
        <v/>
      </c>
      <c r="J22" s="16">
        <f>(Users!J22*MAX(Settings!$C$18,(Settings!$C$19*1024*8*(1/30)*(15/100)*(1/3600))))</f>
        <v/>
      </c>
      <c r="K22" s="16">
        <f>(Users!K22*MAX(Settings!$C$18,(Settings!$C$19*1024*8*(1/30)*(15/100)*(1/3600))))</f>
        <v/>
      </c>
      <c r="L22" s="16">
        <f>(Users!L22*MAX(Settings!$C$18,(Settings!$C$19*1024*8*(1/30)*(15/100)*(1/3600))))</f>
        <v/>
      </c>
    </row>
    <row r="23">
      <c r="A23" s="16">
        <f>'Users'!A23</f>
        <v/>
      </c>
      <c r="B23" s="16">
        <f>'Users'!B23</f>
        <v/>
      </c>
      <c r="C23" s="16">
        <f>(Users!C23*MAX(Settings!$C$18,(Settings!$C$19*1024*8*(1/30)*(15/100)*(1/3600))))</f>
        <v/>
      </c>
      <c r="D23" s="16">
        <f>(Users!D23*MAX(Settings!$C$18,(Settings!$C$19*1024*8*(1/30)*(15/100)*(1/3600))))</f>
        <v/>
      </c>
      <c r="E23" s="16">
        <f>(Users!E23*MAX(Settings!$C$18,(Settings!$C$19*1024*8*(1/30)*(15/100)*(1/3600))))</f>
        <v/>
      </c>
      <c r="F23" s="16">
        <f>(Users!F23*MAX(Settings!$C$18,(Settings!$C$19*1024*8*(1/30)*(15/100)*(1/3600))))</f>
        <v/>
      </c>
      <c r="G23" s="16">
        <f>(Users!G23*MAX(Settings!$C$18,(Settings!$C$19*1024*8*(1/30)*(15/100)*(1/3600))))</f>
        <v/>
      </c>
      <c r="H23" s="16">
        <f>(Users!H23*MAX(Settings!$C$18,(Settings!$C$19*1024*8*(1/30)*(15/100)*(1/3600))))</f>
        <v/>
      </c>
      <c r="I23" s="16">
        <f>(Users!I23*MAX(Settings!$C$18,(Settings!$C$19*1024*8*(1/30)*(15/100)*(1/3600))))</f>
        <v/>
      </c>
      <c r="J23" s="16">
        <f>(Users!J23*MAX(Settings!$C$18,(Settings!$C$19*1024*8*(1/30)*(15/100)*(1/3600))))</f>
        <v/>
      </c>
      <c r="K23" s="16">
        <f>(Users!K23*MAX(Settings!$C$18,(Settings!$C$19*1024*8*(1/30)*(15/100)*(1/3600))))</f>
        <v/>
      </c>
      <c r="L23" s="16">
        <f>(Users!L23*MAX(Settings!$C$18,(Settings!$C$19*1024*8*(1/30)*(15/100)*(1/3600))))</f>
        <v/>
      </c>
    </row>
    <row r="24">
      <c r="A24" s="16">
        <f>'Users'!A24</f>
        <v/>
      </c>
      <c r="B24" s="16">
        <f>'Users'!B24</f>
        <v/>
      </c>
      <c r="C24" s="16">
        <f>(Users!C24*MAX(Settings!$C$18,(Settings!$C$19*1024*8*(1/30)*(15/100)*(1/3600))))</f>
        <v/>
      </c>
      <c r="D24" s="16">
        <f>(Users!D24*MAX(Settings!$C$18,(Settings!$C$19*1024*8*(1/30)*(15/100)*(1/3600))))</f>
        <v/>
      </c>
      <c r="E24" s="16">
        <f>(Users!E24*MAX(Settings!$C$18,(Settings!$C$19*1024*8*(1/30)*(15/100)*(1/3600))))</f>
        <v/>
      </c>
      <c r="F24" s="16">
        <f>(Users!F24*MAX(Settings!$C$18,(Settings!$C$19*1024*8*(1/30)*(15/100)*(1/3600))))</f>
        <v/>
      </c>
      <c r="G24" s="16">
        <f>(Users!G24*MAX(Settings!$C$18,(Settings!$C$19*1024*8*(1/30)*(15/100)*(1/3600))))</f>
        <v/>
      </c>
      <c r="H24" s="16">
        <f>(Users!H24*MAX(Settings!$C$18,(Settings!$C$19*1024*8*(1/30)*(15/100)*(1/3600))))</f>
        <v/>
      </c>
      <c r="I24" s="16">
        <f>(Users!I24*MAX(Settings!$C$18,(Settings!$C$19*1024*8*(1/30)*(15/100)*(1/3600))))</f>
        <v/>
      </c>
      <c r="J24" s="16">
        <f>(Users!J24*MAX(Settings!$C$18,(Settings!$C$19*1024*8*(1/30)*(15/100)*(1/3600))))</f>
        <v/>
      </c>
      <c r="K24" s="16">
        <f>(Users!K24*MAX(Settings!$C$18,(Settings!$C$19*1024*8*(1/30)*(15/100)*(1/3600))))</f>
        <v/>
      </c>
      <c r="L24" s="16">
        <f>(Users!L24*MAX(Settings!$C$18,(Settings!$C$19*1024*8*(1/30)*(15/100)*(1/3600))))</f>
        <v/>
      </c>
    </row>
    <row r="25">
      <c r="A25" s="16">
        <f>'Users'!A25</f>
        <v/>
      </c>
      <c r="B25" s="16">
        <f>'Users'!B25</f>
        <v/>
      </c>
      <c r="C25" s="16">
        <f>(Users!C25*MAX(Settings!$C$18,(Settings!$C$19*1024*8*(1/30)*(15/100)*(1/3600))))</f>
        <v/>
      </c>
      <c r="D25" s="16">
        <f>(Users!D25*MAX(Settings!$C$18,(Settings!$C$19*1024*8*(1/30)*(15/100)*(1/3600))))</f>
        <v/>
      </c>
      <c r="E25" s="16">
        <f>(Users!E25*MAX(Settings!$C$18,(Settings!$C$19*1024*8*(1/30)*(15/100)*(1/3600))))</f>
        <v/>
      </c>
      <c r="F25" s="16">
        <f>(Users!F25*MAX(Settings!$C$18,(Settings!$C$19*1024*8*(1/30)*(15/100)*(1/3600))))</f>
        <v/>
      </c>
      <c r="G25" s="16">
        <f>(Users!G25*MAX(Settings!$C$18,(Settings!$C$19*1024*8*(1/30)*(15/100)*(1/3600))))</f>
        <v/>
      </c>
      <c r="H25" s="16">
        <f>(Users!H25*MAX(Settings!$C$18,(Settings!$C$19*1024*8*(1/30)*(15/100)*(1/3600))))</f>
        <v/>
      </c>
      <c r="I25" s="16">
        <f>(Users!I25*MAX(Settings!$C$18,(Settings!$C$19*1024*8*(1/30)*(15/100)*(1/3600))))</f>
        <v/>
      </c>
      <c r="J25" s="16">
        <f>(Users!J25*MAX(Settings!$C$18,(Settings!$C$19*1024*8*(1/30)*(15/100)*(1/3600))))</f>
        <v/>
      </c>
      <c r="K25" s="16">
        <f>(Users!K25*MAX(Settings!$C$18,(Settings!$C$19*1024*8*(1/30)*(15/100)*(1/3600))))</f>
        <v/>
      </c>
      <c r="L25" s="16">
        <f>(Users!L25*MAX(Settings!$C$18,(Settings!$C$19*1024*8*(1/30)*(15/100)*(1/3600))))</f>
        <v/>
      </c>
    </row>
    <row r="26">
      <c r="A26" s="16">
        <f>'Users'!A26</f>
        <v/>
      </c>
      <c r="B26" s="16">
        <f>'Users'!B26</f>
        <v/>
      </c>
      <c r="C26" s="16">
        <f>(Users!C26*MAX(Settings!$C$18,(Settings!$C$19*1024*8*(1/30)*(15/100)*(1/3600))))</f>
        <v/>
      </c>
      <c r="D26" s="16">
        <f>(Users!D26*MAX(Settings!$C$18,(Settings!$C$19*1024*8*(1/30)*(15/100)*(1/3600))))</f>
        <v/>
      </c>
      <c r="E26" s="16">
        <f>(Users!E26*MAX(Settings!$C$18,(Settings!$C$19*1024*8*(1/30)*(15/100)*(1/3600))))</f>
        <v/>
      </c>
      <c r="F26" s="16">
        <f>(Users!F26*MAX(Settings!$C$18,(Settings!$C$19*1024*8*(1/30)*(15/100)*(1/3600))))</f>
        <v/>
      </c>
      <c r="G26" s="16">
        <f>(Users!G26*MAX(Settings!$C$18,(Settings!$C$19*1024*8*(1/30)*(15/100)*(1/3600))))</f>
        <v/>
      </c>
      <c r="H26" s="16">
        <f>(Users!H26*MAX(Settings!$C$18,(Settings!$C$19*1024*8*(1/30)*(15/100)*(1/3600))))</f>
        <v/>
      </c>
      <c r="I26" s="16">
        <f>(Users!I26*MAX(Settings!$C$18,(Settings!$C$19*1024*8*(1/30)*(15/100)*(1/3600))))</f>
        <v/>
      </c>
      <c r="J26" s="16">
        <f>(Users!J26*MAX(Settings!$C$18,(Settings!$C$19*1024*8*(1/30)*(15/100)*(1/3600))))</f>
        <v/>
      </c>
      <c r="K26" s="16">
        <f>(Users!K26*MAX(Settings!$C$18,(Settings!$C$19*1024*8*(1/30)*(15/100)*(1/3600))))</f>
        <v/>
      </c>
      <c r="L26" s="16">
        <f>(Users!L26*MAX(Settings!$C$18,(Settings!$C$19*1024*8*(1/30)*(15/100)*(1/3600))))</f>
        <v/>
      </c>
    </row>
    <row r="27">
      <c r="A27" s="16">
        <f>'Users'!A27</f>
        <v/>
      </c>
      <c r="B27" s="16">
        <f>'Users'!B27</f>
        <v/>
      </c>
      <c r="C27" s="16">
        <f>(Users!C27*MAX(Settings!$C$18,(Settings!$C$19*1024*8*(1/30)*(15/100)*(1/3600))))</f>
        <v/>
      </c>
      <c r="D27" s="16">
        <f>(Users!D27*MAX(Settings!$C$18,(Settings!$C$19*1024*8*(1/30)*(15/100)*(1/3600))))</f>
        <v/>
      </c>
      <c r="E27" s="16">
        <f>(Users!E27*MAX(Settings!$C$18,(Settings!$C$19*1024*8*(1/30)*(15/100)*(1/3600))))</f>
        <v/>
      </c>
      <c r="F27" s="16">
        <f>(Users!F27*MAX(Settings!$C$18,(Settings!$C$19*1024*8*(1/30)*(15/100)*(1/3600))))</f>
        <v/>
      </c>
      <c r="G27" s="16">
        <f>(Users!G27*MAX(Settings!$C$18,(Settings!$C$19*1024*8*(1/30)*(15/100)*(1/3600))))</f>
        <v/>
      </c>
      <c r="H27" s="16">
        <f>(Users!H27*MAX(Settings!$C$18,(Settings!$C$19*1024*8*(1/30)*(15/100)*(1/3600))))</f>
        <v/>
      </c>
      <c r="I27" s="16">
        <f>(Users!I27*MAX(Settings!$C$18,(Settings!$C$19*1024*8*(1/30)*(15/100)*(1/3600))))</f>
        <v/>
      </c>
      <c r="J27" s="16">
        <f>(Users!J27*MAX(Settings!$C$18,(Settings!$C$19*1024*8*(1/30)*(15/100)*(1/3600))))</f>
        <v/>
      </c>
      <c r="K27" s="16">
        <f>(Users!K27*MAX(Settings!$C$18,(Settings!$C$19*1024*8*(1/30)*(15/100)*(1/3600))))</f>
        <v/>
      </c>
      <c r="L27" s="16">
        <f>(Users!L27*MAX(Settings!$C$18,(Settings!$C$19*1024*8*(1/30)*(15/100)*(1/3600))))</f>
        <v/>
      </c>
    </row>
    <row r="28">
      <c r="A28" s="16">
        <f>'Users'!A28</f>
        <v/>
      </c>
      <c r="B28" s="16">
        <f>'Users'!B28</f>
        <v/>
      </c>
      <c r="C28" s="16">
        <f>(Users!C28*MAX(Settings!$C$18,(Settings!$C$19*1024*8*(1/30)*(15/100)*(1/3600))))</f>
        <v/>
      </c>
      <c r="D28" s="16">
        <f>(Users!D28*MAX(Settings!$C$18,(Settings!$C$19*1024*8*(1/30)*(15/100)*(1/3600))))</f>
        <v/>
      </c>
      <c r="E28" s="16">
        <f>(Users!E28*MAX(Settings!$C$18,(Settings!$C$19*1024*8*(1/30)*(15/100)*(1/3600))))</f>
        <v/>
      </c>
      <c r="F28" s="16">
        <f>(Users!F28*MAX(Settings!$C$18,(Settings!$C$19*1024*8*(1/30)*(15/100)*(1/3600))))</f>
        <v/>
      </c>
      <c r="G28" s="16">
        <f>(Users!G28*MAX(Settings!$C$18,(Settings!$C$19*1024*8*(1/30)*(15/100)*(1/3600))))</f>
        <v/>
      </c>
      <c r="H28" s="16">
        <f>(Users!H28*MAX(Settings!$C$18,(Settings!$C$19*1024*8*(1/30)*(15/100)*(1/3600))))</f>
        <v/>
      </c>
      <c r="I28" s="16">
        <f>(Users!I28*MAX(Settings!$C$18,(Settings!$C$19*1024*8*(1/30)*(15/100)*(1/3600))))</f>
        <v/>
      </c>
      <c r="J28" s="16">
        <f>(Users!J28*MAX(Settings!$C$18,(Settings!$C$19*1024*8*(1/30)*(15/100)*(1/3600))))</f>
        <v/>
      </c>
      <c r="K28" s="16">
        <f>(Users!K28*MAX(Settings!$C$18,(Settings!$C$19*1024*8*(1/30)*(15/100)*(1/3600))))</f>
        <v/>
      </c>
      <c r="L28" s="16">
        <f>(Users!L28*MAX(Settings!$C$18,(Settings!$C$19*1024*8*(1/30)*(15/100)*(1/3600))))</f>
        <v/>
      </c>
    </row>
    <row r="29">
      <c r="A29" s="16">
        <f>'Users'!A29</f>
        <v/>
      </c>
      <c r="B29" s="16">
        <f>'Users'!B29</f>
        <v/>
      </c>
      <c r="C29" s="16">
        <f>(Users!C29*MAX(Settings!$C$18,(Settings!$C$19*1024*8*(1/30)*(15/100)*(1/3600))))</f>
        <v/>
      </c>
      <c r="D29" s="16">
        <f>(Users!D29*MAX(Settings!$C$18,(Settings!$C$19*1024*8*(1/30)*(15/100)*(1/3600))))</f>
        <v/>
      </c>
      <c r="E29" s="16">
        <f>(Users!E29*MAX(Settings!$C$18,(Settings!$C$19*1024*8*(1/30)*(15/100)*(1/3600))))</f>
        <v/>
      </c>
      <c r="F29" s="16">
        <f>(Users!F29*MAX(Settings!$C$18,(Settings!$C$19*1024*8*(1/30)*(15/100)*(1/3600))))</f>
        <v/>
      </c>
      <c r="G29" s="16">
        <f>(Users!G29*MAX(Settings!$C$18,(Settings!$C$19*1024*8*(1/30)*(15/100)*(1/3600))))</f>
        <v/>
      </c>
      <c r="H29" s="16">
        <f>(Users!H29*MAX(Settings!$C$18,(Settings!$C$19*1024*8*(1/30)*(15/100)*(1/3600))))</f>
        <v/>
      </c>
      <c r="I29" s="16">
        <f>(Users!I29*MAX(Settings!$C$18,(Settings!$C$19*1024*8*(1/30)*(15/100)*(1/3600))))</f>
        <v/>
      </c>
      <c r="J29" s="16">
        <f>(Users!J29*MAX(Settings!$C$18,(Settings!$C$19*1024*8*(1/30)*(15/100)*(1/3600))))</f>
        <v/>
      </c>
      <c r="K29" s="16">
        <f>(Users!K29*MAX(Settings!$C$18,(Settings!$C$19*1024*8*(1/30)*(15/100)*(1/3600))))</f>
        <v/>
      </c>
      <c r="L29" s="16">
        <f>(Users!L29*MAX(Settings!$C$18,(Settings!$C$19*1024*8*(1/30)*(15/100)*(1/3600))))</f>
        <v/>
      </c>
    </row>
    <row r="30">
      <c r="A30" s="16">
        <f>'Users'!A30</f>
        <v/>
      </c>
      <c r="B30" s="16">
        <f>'Users'!B30</f>
        <v/>
      </c>
      <c r="C30" s="16">
        <f>(Users!C30*MAX(Settings!$C$18,(Settings!$C$19*1024*8*(1/30)*(15/100)*(1/3600))))</f>
        <v/>
      </c>
      <c r="D30" s="16">
        <f>(Users!D30*MAX(Settings!$C$18,(Settings!$C$19*1024*8*(1/30)*(15/100)*(1/3600))))</f>
        <v/>
      </c>
      <c r="E30" s="16">
        <f>(Users!E30*MAX(Settings!$C$18,(Settings!$C$19*1024*8*(1/30)*(15/100)*(1/3600))))</f>
        <v/>
      </c>
      <c r="F30" s="16">
        <f>(Users!F30*MAX(Settings!$C$18,(Settings!$C$19*1024*8*(1/30)*(15/100)*(1/3600))))</f>
        <v/>
      </c>
      <c r="G30" s="16">
        <f>(Users!G30*MAX(Settings!$C$18,(Settings!$C$19*1024*8*(1/30)*(15/100)*(1/3600))))</f>
        <v/>
      </c>
      <c r="H30" s="16">
        <f>(Users!H30*MAX(Settings!$C$18,(Settings!$C$19*1024*8*(1/30)*(15/100)*(1/3600))))</f>
        <v/>
      </c>
      <c r="I30" s="16">
        <f>(Users!I30*MAX(Settings!$C$18,(Settings!$C$19*1024*8*(1/30)*(15/100)*(1/3600))))</f>
        <v/>
      </c>
      <c r="J30" s="16">
        <f>(Users!J30*MAX(Settings!$C$18,(Settings!$C$19*1024*8*(1/30)*(15/100)*(1/3600))))</f>
        <v/>
      </c>
      <c r="K30" s="16">
        <f>(Users!K30*MAX(Settings!$C$18,(Settings!$C$19*1024*8*(1/30)*(15/100)*(1/3600))))</f>
        <v/>
      </c>
      <c r="L30" s="16">
        <f>(Users!L30*MAX(Settings!$C$18,(Settings!$C$19*1024*8*(1/30)*(15/100)*(1/3600))))</f>
        <v/>
      </c>
    </row>
    <row r="31">
      <c r="A31" s="16">
        <f>'Users'!A31</f>
        <v/>
      </c>
      <c r="B31" s="16">
        <f>'Users'!B31</f>
        <v/>
      </c>
      <c r="C31" s="16">
        <f>(Users!C31*MAX(Settings!$C$18,(Settings!$C$19*1024*8*(1/30)*(15/100)*(1/3600))))</f>
        <v/>
      </c>
      <c r="D31" s="16">
        <f>(Users!D31*MAX(Settings!$C$18,(Settings!$C$19*1024*8*(1/30)*(15/100)*(1/3600))))</f>
        <v/>
      </c>
      <c r="E31" s="16">
        <f>(Users!E31*MAX(Settings!$C$18,(Settings!$C$19*1024*8*(1/30)*(15/100)*(1/3600))))</f>
        <v/>
      </c>
      <c r="F31" s="16">
        <f>(Users!F31*MAX(Settings!$C$18,(Settings!$C$19*1024*8*(1/30)*(15/100)*(1/3600))))</f>
        <v/>
      </c>
      <c r="G31" s="16">
        <f>(Users!G31*MAX(Settings!$C$18,(Settings!$C$19*1024*8*(1/30)*(15/100)*(1/3600))))</f>
        <v/>
      </c>
      <c r="H31" s="16">
        <f>(Users!H31*MAX(Settings!$C$18,(Settings!$C$19*1024*8*(1/30)*(15/100)*(1/3600))))</f>
        <v/>
      </c>
      <c r="I31" s="16">
        <f>(Users!I31*MAX(Settings!$C$18,(Settings!$C$19*1024*8*(1/30)*(15/100)*(1/3600))))</f>
        <v/>
      </c>
      <c r="J31" s="16">
        <f>(Users!J31*MAX(Settings!$C$18,(Settings!$C$19*1024*8*(1/30)*(15/100)*(1/3600))))</f>
        <v/>
      </c>
      <c r="K31" s="16">
        <f>(Users!K31*MAX(Settings!$C$18,(Settings!$C$19*1024*8*(1/30)*(15/100)*(1/3600))))</f>
        <v/>
      </c>
      <c r="L31" s="16">
        <f>(Users!L31*MAX(Settings!$C$18,(Settings!$C$19*1024*8*(1/30)*(15/100)*(1/3600))))</f>
        <v/>
      </c>
    </row>
    <row r="32">
      <c r="A32" s="16">
        <f>'Users'!A32</f>
        <v/>
      </c>
      <c r="B32" s="16">
        <f>'Users'!B32</f>
        <v/>
      </c>
      <c r="C32" s="16">
        <f>(Users!C32*MAX(Settings!$C$18,(Settings!$C$19*1024*8*(1/30)*(15/100)*(1/3600))))</f>
        <v/>
      </c>
      <c r="D32" s="16">
        <f>(Users!D32*MAX(Settings!$C$18,(Settings!$C$19*1024*8*(1/30)*(15/100)*(1/3600))))</f>
        <v/>
      </c>
      <c r="E32" s="16">
        <f>(Users!E32*MAX(Settings!$C$18,(Settings!$C$19*1024*8*(1/30)*(15/100)*(1/3600))))</f>
        <v/>
      </c>
      <c r="F32" s="16">
        <f>(Users!F32*MAX(Settings!$C$18,(Settings!$C$19*1024*8*(1/30)*(15/100)*(1/3600))))</f>
        <v/>
      </c>
      <c r="G32" s="16">
        <f>(Users!G32*MAX(Settings!$C$18,(Settings!$C$19*1024*8*(1/30)*(15/100)*(1/3600))))</f>
        <v/>
      </c>
      <c r="H32" s="16">
        <f>(Users!H32*MAX(Settings!$C$18,(Settings!$C$19*1024*8*(1/30)*(15/100)*(1/3600))))</f>
        <v/>
      </c>
      <c r="I32" s="16">
        <f>(Users!I32*MAX(Settings!$C$18,(Settings!$C$19*1024*8*(1/30)*(15/100)*(1/3600))))</f>
        <v/>
      </c>
      <c r="J32" s="16">
        <f>(Users!J32*MAX(Settings!$C$18,(Settings!$C$19*1024*8*(1/30)*(15/100)*(1/3600))))</f>
        <v/>
      </c>
      <c r="K32" s="16">
        <f>(Users!K32*MAX(Settings!$C$18,(Settings!$C$19*1024*8*(1/30)*(15/100)*(1/3600))))</f>
        <v/>
      </c>
      <c r="L32" s="16">
        <f>(Users!L32*MAX(Settings!$C$18,(Settings!$C$19*1024*8*(1/30)*(15/100)*(1/3600))))</f>
        <v/>
      </c>
    </row>
    <row r="33">
      <c r="A33" s="16">
        <f>'Users'!A33</f>
        <v/>
      </c>
      <c r="B33" s="16">
        <f>'Users'!B33</f>
        <v/>
      </c>
      <c r="C33" s="16">
        <f>(Users!C33*MAX(Settings!$C$18,(Settings!$C$19*1024*8*(1/30)*(15/100)*(1/3600))))</f>
        <v/>
      </c>
      <c r="D33" s="16">
        <f>(Users!D33*MAX(Settings!$C$18,(Settings!$C$19*1024*8*(1/30)*(15/100)*(1/3600))))</f>
        <v/>
      </c>
      <c r="E33" s="16">
        <f>(Users!E33*MAX(Settings!$C$18,(Settings!$C$19*1024*8*(1/30)*(15/100)*(1/3600))))</f>
        <v/>
      </c>
      <c r="F33" s="16">
        <f>(Users!F33*MAX(Settings!$C$18,(Settings!$C$19*1024*8*(1/30)*(15/100)*(1/3600))))</f>
        <v/>
      </c>
      <c r="G33" s="16">
        <f>(Users!G33*MAX(Settings!$C$18,(Settings!$C$19*1024*8*(1/30)*(15/100)*(1/3600))))</f>
        <v/>
      </c>
      <c r="H33" s="16">
        <f>(Users!H33*MAX(Settings!$C$18,(Settings!$C$19*1024*8*(1/30)*(15/100)*(1/3600))))</f>
        <v/>
      </c>
      <c r="I33" s="16">
        <f>(Users!I33*MAX(Settings!$C$18,(Settings!$C$19*1024*8*(1/30)*(15/100)*(1/3600))))</f>
        <v/>
      </c>
      <c r="J33" s="16">
        <f>(Users!J33*MAX(Settings!$C$18,(Settings!$C$19*1024*8*(1/30)*(15/100)*(1/3600))))</f>
        <v/>
      </c>
      <c r="K33" s="16">
        <f>(Users!K33*MAX(Settings!$C$18,(Settings!$C$19*1024*8*(1/30)*(15/100)*(1/3600))))</f>
        <v/>
      </c>
      <c r="L33" s="16">
        <f>(Users!L33*MAX(Settings!$C$18,(Settings!$C$19*1024*8*(1/30)*(15/100)*(1/3600))))</f>
        <v/>
      </c>
    </row>
    <row r="34">
      <c r="A34" s="16">
        <f>'Users'!A34</f>
        <v/>
      </c>
      <c r="B34" s="16">
        <f>'Users'!B34</f>
        <v/>
      </c>
      <c r="C34" s="16">
        <f>(Users!C34*MAX(Settings!$C$18,(Settings!$C$19*1024*8*(1/30)*(15/100)*(1/3600))))</f>
        <v/>
      </c>
      <c r="D34" s="16">
        <f>(Users!D34*MAX(Settings!$C$18,(Settings!$C$19*1024*8*(1/30)*(15/100)*(1/3600))))</f>
        <v/>
      </c>
      <c r="E34" s="16">
        <f>(Users!E34*MAX(Settings!$C$18,(Settings!$C$19*1024*8*(1/30)*(15/100)*(1/3600))))</f>
        <v/>
      </c>
      <c r="F34" s="16">
        <f>(Users!F34*MAX(Settings!$C$18,(Settings!$C$19*1024*8*(1/30)*(15/100)*(1/3600))))</f>
        <v/>
      </c>
      <c r="G34" s="16">
        <f>(Users!G34*MAX(Settings!$C$18,(Settings!$C$19*1024*8*(1/30)*(15/100)*(1/3600))))</f>
        <v/>
      </c>
      <c r="H34" s="16">
        <f>(Users!H34*MAX(Settings!$C$18,(Settings!$C$19*1024*8*(1/30)*(15/100)*(1/3600))))</f>
        <v/>
      </c>
      <c r="I34" s="16">
        <f>(Users!I34*MAX(Settings!$C$18,(Settings!$C$19*1024*8*(1/30)*(15/100)*(1/3600))))</f>
        <v/>
      </c>
      <c r="J34" s="16">
        <f>(Users!J34*MAX(Settings!$C$18,(Settings!$C$19*1024*8*(1/30)*(15/100)*(1/3600))))</f>
        <v/>
      </c>
      <c r="K34" s="16">
        <f>(Users!K34*MAX(Settings!$C$18,(Settings!$C$19*1024*8*(1/30)*(15/100)*(1/3600))))</f>
        <v/>
      </c>
      <c r="L34" s="16">
        <f>(Users!L34*MAX(Settings!$C$18,(Settings!$C$19*1024*8*(1/30)*(15/100)*(1/3600))))</f>
        <v/>
      </c>
    </row>
    <row r="35">
      <c r="A35" s="16">
        <f>'Users'!A35</f>
        <v/>
      </c>
      <c r="B35" s="16">
        <f>'Users'!B35</f>
        <v/>
      </c>
      <c r="C35" s="16">
        <f>(Users!C35*MAX(Settings!$C$18,(Settings!$C$19*1024*8*(1/30)*(15/100)*(1/3600))))</f>
        <v/>
      </c>
      <c r="D35" s="16">
        <f>(Users!D35*MAX(Settings!$C$18,(Settings!$C$19*1024*8*(1/30)*(15/100)*(1/3600))))</f>
        <v/>
      </c>
      <c r="E35" s="16">
        <f>(Users!E35*MAX(Settings!$C$18,(Settings!$C$19*1024*8*(1/30)*(15/100)*(1/3600))))</f>
        <v/>
      </c>
      <c r="F35" s="16">
        <f>(Users!F35*MAX(Settings!$C$18,(Settings!$C$19*1024*8*(1/30)*(15/100)*(1/3600))))</f>
        <v/>
      </c>
      <c r="G35" s="16">
        <f>(Users!G35*MAX(Settings!$C$18,(Settings!$C$19*1024*8*(1/30)*(15/100)*(1/3600))))</f>
        <v/>
      </c>
      <c r="H35" s="16">
        <f>(Users!H35*MAX(Settings!$C$18,(Settings!$C$19*1024*8*(1/30)*(15/100)*(1/3600))))</f>
        <v/>
      </c>
      <c r="I35" s="16">
        <f>(Users!I35*MAX(Settings!$C$18,(Settings!$C$19*1024*8*(1/30)*(15/100)*(1/3600))))</f>
        <v/>
      </c>
      <c r="J35" s="16">
        <f>(Users!J35*MAX(Settings!$C$18,(Settings!$C$19*1024*8*(1/30)*(15/100)*(1/3600))))</f>
        <v/>
      </c>
      <c r="K35" s="16">
        <f>(Users!K35*MAX(Settings!$C$18,(Settings!$C$19*1024*8*(1/30)*(15/100)*(1/3600))))</f>
        <v/>
      </c>
      <c r="L35" s="16">
        <f>(Users!L35*MAX(Settings!$C$18,(Settings!$C$19*1024*8*(1/30)*(15/100)*(1/3600))))</f>
        <v/>
      </c>
    </row>
    <row r="36">
      <c r="A36" s="16">
        <f>'Users'!A36</f>
        <v/>
      </c>
      <c r="B36" s="16">
        <f>'Users'!B36</f>
        <v/>
      </c>
      <c r="C36" s="16">
        <f>(Users!C36*MAX(Settings!$C$18,(Settings!$C$19*1024*8*(1/30)*(15/100)*(1/3600))))</f>
        <v/>
      </c>
      <c r="D36" s="16">
        <f>(Users!D36*MAX(Settings!$C$18,(Settings!$C$19*1024*8*(1/30)*(15/100)*(1/3600))))</f>
        <v/>
      </c>
      <c r="E36" s="16">
        <f>(Users!E36*MAX(Settings!$C$18,(Settings!$C$19*1024*8*(1/30)*(15/100)*(1/3600))))</f>
        <v/>
      </c>
      <c r="F36" s="16">
        <f>(Users!F36*MAX(Settings!$C$18,(Settings!$C$19*1024*8*(1/30)*(15/100)*(1/3600))))</f>
        <v/>
      </c>
      <c r="G36" s="16">
        <f>(Users!G36*MAX(Settings!$C$18,(Settings!$C$19*1024*8*(1/30)*(15/100)*(1/3600))))</f>
        <v/>
      </c>
      <c r="H36" s="16">
        <f>(Users!H36*MAX(Settings!$C$18,(Settings!$C$19*1024*8*(1/30)*(15/100)*(1/3600))))</f>
        <v/>
      </c>
      <c r="I36" s="16">
        <f>(Users!I36*MAX(Settings!$C$18,(Settings!$C$19*1024*8*(1/30)*(15/100)*(1/3600))))</f>
        <v/>
      </c>
      <c r="J36" s="16">
        <f>(Users!J36*MAX(Settings!$C$18,(Settings!$C$19*1024*8*(1/30)*(15/100)*(1/3600))))</f>
        <v/>
      </c>
      <c r="K36" s="16">
        <f>(Users!K36*MAX(Settings!$C$18,(Settings!$C$19*1024*8*(1/30)*(15/100)*(1/3600))))</f>
        <v/>
      </c>
      <c r="L36" s="16">
        <f>(Users!L36*MAX(Settings!$C$18,(Settings!$C$19*1024*8*(1/30)*(15/100)*(1/3600))))</f>
        <v/>
      </c>
    </row>
    <row r="37">
      <c r="A37" s="16">
        <f>'Users'!A37</f>
        <v/>
      </c>
      <c r="B37" s="16">
        <f>'Users'!B37</f>
        <v/>
      </c>
      <c r="C37" s="16">
        <f>(Users!C37*MAX(Settings!$C$18,(Settings!$C$19*1024*8*(1/30)*(15/100)*(1/3600))))</f>
        <v/>
      </c>
      <c r="D37" s="16">
        <f>(Users!D37*MAX(Settings!$C$18,(Settings!$C$19*1024*8*(1/30)*(15/100)*(1/3600))))</f>
        <v/>
      </c>
      <c r="E37" s="16">
        <f>(Users!E37*MAX(Settings!$C$18,(Settings!$C$19*1024*8*(1/30)*(15/100)*(1/3600))))</f>
        <v/>
      </c>
      <c r="F37" s="16">
        <f>(Users!F37*MAX(Settings!$C$18,(Settings!$C$19*1024*8*(1/30)*(15/100)*(1/3600))))</f>
        <v/>
      </c>
      <c r="G37" s="16">
        <f>(Users!G37*MAX(Settings!$C$18,(Settings!$C$19*1024*8*(1/30)*(15/100)*(1/3600))))</f>
        <v/>
      </c>
      <c r="H37" s="16">
        <f>(Users!H37*MAX(Settings!$C$18,(Settings!$C$19*1024*8*(1/30)*(15/100)*(1/3600))))</f>
        <v/>
      </c>
      <c r="I37" s="16">
        <f>(Users!I37*MAX(Settings!$C$18,(Settings!$C$19*1024*8*(1/30)*(15/100)*(1/3600))))</f>
        <v/>
      </c>
      <c r="J37" s="16">
        <f>(Users!J37*MAX(Settings!$C$18,(Settings!$C$19*1024*8*(1/30)*(15/100)*(1/3600))))</f>
        <v/>
      </c>
      <c r="K37" s="16">
        <f>(Users!K37*MAX(Settings!$C$18,(Settings!$C$19*1024*8*(1/30)*(15/100)*(1/3600))))</f>
        <v/>
      </c>
      <c r="L37" s="16">
        <f>(Users!L37*MAX(Settings!$C$18,(Settings!$C$19*1024*8*(1/30)*(15/100)*(1/3600))))</f>
        <v/>
      </c>
    </row>
    <row r="38">
      <c r="A38" s="16">
        <f>'Users'!A38</f>
        <v/>
      </c>
      <c r="B38" s="16">
        <f>'Users'!B38</f>
        <v/>
      </c>
      <c r="C38" s="16">
        <f>(Users!C38*MAX(Settings!$C$18,(Settings!$C$19*1024*8*(1/30)*(15/100)*(1/3600))))</f>
        <v/>
      </c>
      <c r="D38" s="16">
        <f>(Users!D38*MAX(Settings!$C$18,(Settings!$C$19*1024*8*(1/30)*(15/100)*(1/3600))))</f>
        <v/>
      </c>
      <c r="E38" s="16">
        <f>(Users!E38*MAX(Settings!$C$18,(Settings!$C$19*1024*8*(1/30)*(15/100)*(1/3600))))</f>
        <v/>
      </c>
      <c r="F38" s="16">
        <f>(Users!F38*MAX(Settings!$C$18,(Settings!$C$19*1024*8*(1/30)*(15/100)*(1/3600))))</f>
        <v/>
      </c>
      <c r="G38" s="16">
        <f>(Users!G38*MAX(Settings!$C$18,(Settings!$C$19*1024*8*(1/30)*(15/100)*(1/3600))))</f>
        <v/>
      </c>
      <c r="H38" s="16">
        <f>(Users!H38*MAX(Settings!$C$18,(Settings!$C$19*1024*8*(1/30)*(15/100)*(1/3600))))</f>
        <v/>
      </c>
      <c r="I38" s="16">
        <f>(Users!I38*MAX(Settings!$C$18,(Settings!$C$19*1024*8*(1/30)*(15/100)*(1/3600))))</f>
        <v/>
      </c>
      <c r="J38" s="16">
        <f>(Users!J38*MAX(Settings!$C$18,(Settings!$C$19*1024*8*(1/30)*(15/100)*(1/3600))))</f>
        <v/>
      </c>
      <c r="K38" s="16">
        <f>(Users!K38*MAX(Settings!$C$18,(Settings!$C$19*1024*8*(1/30)*(15/100)*(1/3600))))</f>
        <v/>
      </c>
      <c r="L38" s="16">
        <f>(Users!L38*MAX(Settings!$C$18,(Settings!$C$19*1024*8*(1/30)*(15/100)*(1/3600))))</f>
        <v/>
      </c>
    </row>
    <row r="39">
      <c r="A39" s="16">
        <f>'Users'!A39</f>
        <v/>
      </c>
      <c r="B39" s="16">
        <f>'Users'!B39</f>
        <v/>
      </c>
      <c r="C39" s="16">
        <f>(Users!C39*MAX(Settings!$C$18,(Settings!$C$19*1024*8*(1/30)*(15/100)*(1/3600))))</f>
        <v/>
      </c>
      <c r="D39" s="16">
        <f>(Users!D39*MAX(Settings!$C$18,(Settings!$C$19*1024*8*(1/30)*(15/100)*(1/3600))))</f>
        <v/>
      </c>
      <c r="E39" s="16">
        <f>(Users!E39*MAX(Settings!$C$18,(Settings!$C$19*1024*8*(1/30)*(15/100)*(1/3600))))</f>
        <v/>
      </c>
      <c r="F39" s="16">
        <f>(Users!F39*MAX(Settings!$C$18,(Settings!$C$19*1024*8*(1/30)*(15/100)*(1/3600))))</f>
        <v/>
      </c>
      <c r="G39" s="16">
        <f>(Users!G39*MAX(Settings!$C$18,(Settings!$C$19*1024*8*(1/30)*(15/100)*(1/3600))))</f>
        <v/>
      </c>
      <c r="H39" s="16">
        <f>(Users!H39*MAX(Settings!$C$18,(Settings!$C$19*1024*8*(1/30)*(15/100)*(1/3600))))</f>
        <v/>
      </c>
      <c r="I39" s="16">
        <f>(Users!I39*MAX(Settings!$C$18,(Settings!$C$19*1024*8*(1/30)*(15/100)*(1/3600))))</f>
        <v/>
      </c>
      <c r="J39" s="16">
        <f>(Users!J39*MAX(Settings!$C$18,(Settings!$C$19*1024*8*(1/30)*(15/100)*(1/3600))))</f>
        <v/>
      </c>
      <c r="K39" s="16">
        <f>(Users!K39*MAX(Settings!$C$18,(Settings!$C$19*1024*8*(1/30)*(15/100)*(1/3600))))</f>
        <v/>
      </c>
      <c r="L39" s="16">
        <f>(Users!L39*MAX(Settings!$C$18,(Settings!$C$19*1024*8*(1/30)*(15/100)*(1/3600))))</f>
        <v/>
      </c>
    </row>
    <row r="40">
      <c r="A40" s="16">
        <f>'Users'!A40</f>
        <v/>
      </c>
      <c r="B40" s="16">
        <f>'Users'!B40</f>
        <v/>
      </c>
      <c r="C40" s="16">
        <f>(Users!C40*MAX(Settings!$C$18,(Settings!$C$19*1024*8*(1/30)*(15/100)*(1/3600))))</f>
        <v/>
      </c>
      <c r="D40" s="16">
        <f>(Users!D40*MAX(Settings!$C$18,(Settings!$C$19*1024*8*(1/30)*(15/100)*(1/3600))))</f>
        <v/>
      </c>
      <c r="E40" s="16">
        <f>(Users!E40*MAX(Settings!$C$18,(Settings!$C$19*1024*8*(1/30)*(15/100)*(1/3600))))</f>
        <v/>
      </c>
      <c r="F40" s="16">
        <f>(Users!F40*MAX(Settings!$C$18,(Settings!$C$19*1024*8*(1/30)*(15/100)*(1/3600))))</f>
        <v/>
      </c>
      <c r="G40" s="16">
        <f>(Users!G40*MAX(Settings!$C$18,(Settings!$C$19*1024*8*(1/30)*(15/100)*(1/3600))))</f>
        <v/>
      </c>
      <c r="H40" s="16">
        <f>(Users!H40*MAX(Settings!$C$18,(Settings!$C$19*1024*8*(1/30)*(15/100)*(1/3600))))</f>
        <v/>
      </c>
      <c r="I40" s="16">
        <f>(Users!I40*MAX(Settings!$C$18,(Settings!$C$19*1024*8*(1/30)*(15/100)*(1/3600))))</f>
        <v/>
      </c>
      <c r="J40" s="16">
        <f>(Users!J40*MAX(Settings!$C$18,(Settings!$C$19*1024*8*(1/30)*(15/100)*(1/3600))))</f>
        <v/>
      </c>
      <c r="K40" s="16">
        <f>(Users!K40*MAX(Settings!$C$18,(Settings!$C$19*1024*8*(1/30)*(15/100)*(1/3600))))</f>
        <v/>
      </c>
      <c r="L40" s="16">
        <f>(Users!L40*MAX(Settings!$C$18,(Settings!$C$19*1024*8*(1/30)*(15/100)*(1/3600))))</f>
        <v/>
      </c>
    </row>
    <row r="41">
      <c r="A41" s="16">
        <f>'Users'!A41</f>
        <v/>
      </c>
      <c r="B41" s="16">
        <f>'Users'!B41</f>
        <v/>
      </c>
      <c r="C41" s="16">
        <f>(Users!C41*MAX(Settings!$C$18,(Settings!$C$19*1024*8*(1/30)*(15/100)*(1/3600))))</f>
        <v/>
      </c>
      <c r="D41" s="16">
        <f>(Users!D41*MAX(Settings!$C$18,(Settings!$C$19*1024*8*(1/30)*(15/100)*(1/3600))))</f>
        <v/>
      </c>
      <c r="E41" s="16">
        <f>(Users!E41*MAX(Settings!$C$18,(Settings!$C$19*1024*8*(1/30)*(15/100)*(1/3600))))</f>
        <v/>
      </c>
      <c r="F41" s="16">
        <f>(Users!F41*MAX(Settings!$C$18,(Settings!$C$19*1024*8*(1/30)*(15/100)*(1/3600))))</f>
        <v/>
      </c>
      <c r="G41" s="16">
        <f>(Users!G41*MAX(Settings!$C$18,(Settings!$C$19*1024*8*(1/30)*(15/100)*(1/3600))))</f>
        <v/>
      </c>
      <c r="H41" s="16">
        <f>(Users!H41*MAX(Settings!$C$18,(Settings!$C$19*1024*8*(1/30)*(15/100)*(1/3600))))</f>
        <v/>
      </c>
      <c r="I41" s="16">
        <f>(Users!I41*MAX(Settings!$C$18,(Settings!$C$19*1024*8*(1/30)*(15/100)*(1/3600))))</f>
        <v/>
      </c>
      <c r="J41" s="16">
        <f>(Users!J41*MAX(Settings!$C$18,(Settings!$C$19*1024*8*(1/30)*(15/100)*(1/3600))))</f>
        <v/>
      </c>
      <c r="K41" s="16">
        <f>(Users!K41*MAX(Settings!$C$18,(Settings!$C$19*1024*8*(1/30)*(15/100)*(1/3600))))</f>
        <v/>
      </c>
      <c r="L41" s="16">
        <f>(Users!L41*MAX(Settings!$C$18,(Settings!$C$19*1024*8*(1/30)*(15/100)*(1/3600))))</f>
        <v/>
      </c>
    </row>
    <row r="42">
      <c r="A42" s="16">
        <f>'Users'!A42</f>
        <v/>
      </c>
      <c r="B42" s="16">
        <f>'Users'!B42</f>
        <v/>
      </c>
      <c r="C42" s="16">
        <f>(Users!C42*MAX(Settings!$C$18,(Settings!$C$19*1024*8*(1/30)*(15/100)*(1/3600))))</f>
        <v/>
      </c>
      <c r="D42" s="16">
        <f>(Users!D42*MAX(Settings!$C$18,(Settings!$C$19*1024*8*(1/30)*(15/100)*(1/3600))))</f>
        <v/>
      </c>
      <c r="E42" s="16">
        <f>(Users!E42*MAX(Settings!$C$18,(Settings!$C$19*1024*8*(1/30)*(15/100)*(1/3600))))</f>
        <v/>
      </c>
      <c r="F42" s="16">
        <f>(Users!F42*MAX(Settings!$C$18,(Settings!$C$19*1024*8*(1/30)*(15/100)*(1/3600))))</f>
        <v/>
      </c>
      <c r="G42" s="16">
        <f>(Users!G42*MAX(Settings!$C$18,(Settings!$C$19*1024*8*(1/30)*(15/100)*(1/3600))))</f>
        <v/>
      </c>
      <c r="H42" s="16">
        <f>(Users!H42*MAX(Settings!$C$18,(Settings!$C$19*1024*8*(1/30)*(15/100)*(1/3600))))</f>
        <v/>
      </c>
      <c r="I42" s="16">
        <f>(Users!I42*MAX(Settings!$C$18,(Settings!$C$19*1024*8*(1/30)*(15/100)*(1/3600))))</f>
        <v/>
      </c>
      <c r="J42" s="16">
        <f>(Users!J42*MAX(Settings!$C$18,(Settings!$C$19*1024*8*(1/30)*(15/100)*(1/3600))))</f>
        <v/>
      </c>
      <c r="K42" s="16">
        <f>(Users!K42*MAX(Settings!$C$18,(Settings!$C$19*1024*8*(1/30)*(15/100)*(1/3600))))</f>
        <v/>
      </c>
      <c r="L42" s="16">
        <f>(Users!L42*MAX(Settings!$C$18,(Settings!$C$19*1024*8*(1/30)*(15/100)*(1/3600))))</f>
        <v/>
      </c>
    </row>
    <row r="43">
      <c r="A43" s="16">
        <f>'Users'!A43</f>
        <v/>
      </c>
      <c r="B43" s="16">
        <f>'Users'!B43</f>
        <v/>
      </c>
      <c r="C43" s="16">
        <f>(Users!C43*MAX(Settings!$C$18,(Settings!$C$19*1024*8*(1/30)*(15/100)*(1/3600))))</f>
        <v/>
      </c>
      <c r="D43" s="16">
        <f>(Users!D43*MAX(Settings!$C$18,(Settings!$C$19*1024*8*(1/30)*(15/100)*(1/3600))))</f>
        <v/>
      </c>
      <c r="E43" s="16">
        <f>(Users!E43*MAX(Settings!$C$18,(Settings!$C$19*1024*8*(1/30)*(15/100)*(1/3600))))</f>
        <v/>
      </c>
      <c r="F43" s="16">
        <f>(Users!F43*MAX(Settings!$C$18,(Settings!$C$19*1024*8*(1/30)*(15/100)*(1/3600))))</f>
        <v/>
      </c>
      <c r="G43" s="16">
        <f>(Users!G43*MAX(Settings!$C$18,(Settings!$C$19*1024*8*(1/30)*(15/100)*(1/3600))))</f>
        <v/>
      </c>
      <c r="H43" s="16">
        <f>(Users!H43*MAX(Settings!$C$18,(Settings!$C$19*1024*8*(1/30)*(15/100)*(1/3600))))</f>
        <v/>
      </c>
      <c r="I43" s="16">
        <f>(Users!I43*MAX(Settings!$C$18,(Settings!$C$19*1024*8*(1/30)*(15/100)*(1/3600))))</f>
        <v/>
      </c>
      <c r="J43" s="16">
        <f>(Users!J43*MAX(Settings!$C$18,(Settings!$C$19*1024*8*(1/30)*(15/100)*(1/3600))))</f>
        <v/>
      </c>
      <c r="K43" s="16">
        <f>(Users!K43*MAX(Settings!$C$18,(Settings!$C$19*1024*8*(1/30)*(15/100)*(1/3600))))</f>
        <v/>
      </c>
      <c r="L43" s="16">
        <f>(Users!L43*MAX(Settings!$C$18,(Settings!$C$19*1024*8*(1/30)*(15/100)*(1/3600))))</f>
        <v/>
      </c>
    </row>
    <row r="44">
      <c r="A44" s="16">
        <f>'Users'!A44</f>
        <v/>
      </c>
      <c r="B44" s="16">
        <f>'Users'!B44</f>
        <v/>
      </c>
      <c r="C44" s="16">
        <f>(Users!C44*MAX(Settings!$C$18,(Settings!$C$19*1024*8*(1/30)*(15/100)*(1/3600))))</f>
        <v/>
      </c>
      <c r="D44" s="16">
        <f>(Users!D44*MAX(Settings!$C$18,(Settings!$C$19*1024*8*(1/30)*(15/100)*(1/3600))))</f>
        <v/>
      </c>
      <c r="E44" s="16">
        <f>(Users!E44*MAX(Settings!$C$18,(Settings!$C$19*1024*8*(1/30)*(15/100)*(1/3600))))</f>
        <v/>
      </c>
      <c r="F44" s="16">
        <f>(Users!F44*MAX(Settings!$C$18,(Settings!$C$19*1024*8*(1/30)*(15/100)*(1/3600))))</f>
        <v/>
      </c>
      <c r="G44" s="16">
        <f>(Users!G44*MAX(Settings!$C$18,(Settings!$C$19*1024*8*(1/30)*(15/100)*(1/3600))))</f>
        <v/>
      </c>
      <c r="H44" s="16">
        <f>(Users!H44*MAX(Settings!$C$18,(Settings!$C$19*1024*8*(1/30)*(15/100)*(1/3600))))</f>
        <v/>
      </c>
      <c r="I44" s="16">
        <f>(Users!I44*MAX(Settings!$C$18,(Settings!$C$19*1024*8*(1/30)*(15/100)*(1/3600))))</f>
        <v/>
      </c>
      <c r="J44" s="16">
        <f>(Users!J44*MAX(Settings!$C$18,(Settings!$C$19*1024*8*(1/30)*(15/100)*(1/3600))))</f>
        <v/>
      </c>
      <c r="K44" s="16">
        <f>(Users!K44*MAX(Settings!$C$18,(Settings!$C$19*1024*8*(1/30)*(15/100)*(1/3600))))</f>
        <v/>
      </c>
      <c r="L44" s="16">
        <f>(Users!L44*MAX(Settings!$C$18,(Settings!$C$19*1024*8*(1/30)*(15/100)*(1/3600))))</f>
        <v/>
      </c>
    </row>
    <row r="45">
      <c r="A45" s="16">
        <f>'Users'!A45</f>
        <v/>
      </c>
      <c r="B45" s="16">
        <f>'Users'!B45</f>
        <v/>
      </c>
      <c r="C45" s="16">
        <f>(Users!C45*MAX(Settings!$C$18,(Settings!$C$19*1024*8*(1/30)*(15/100)*(1/3600))))</f>
        <v/>
      </c>
      <c r="D45" s="16">
        <f>(Users!D45*MAX(Settings!$C$18,(Settings!$C$19*1024*8*(1/30)*(15/100)*(1/3600))))</f>
        <v/>
      </c>
      <c r="E45" s="16">
        <f>(Users!E45*MAX(Settings!$C$18,(Settings!$C$19*1024*8*(1/30)*(15/100)*(1/3600))))</f>
        <v/>
      </c>
      <c r="F45" s="16">
        <f>(Users!F45*MAX(Settings!$C$18,(Settings!$C$19*1024*8*(1/30)*(15/100)*(1/3600))))</f>
        <v/>
      </c>
      <c r="G45" s="16">
        <f>(Users!G45*MAX(Settings!$C$18,(Settings!$C$19*1024*8*(1/30)*(15/100)*(1/3600))))</f>
        <v/>
      </c>
      <c r="H45" s="16">
        <f>(Users!H45*MAX(Settings!$C$18,(Settings!$C$19*1024*8*(1/30)*(15/100)*(1/3600))))</f>
        <v/>
      </c>
      <c r="I45" s="16">
        <f>(Users!I45*MAX(Settings!$C$18,(Settings!$C$19*1024*8*(1/30)*(15/100)*(1/3600))))</f>
        <v/>
      </c>
      <c r="J45" s="16">
        <f>(Users!J45*MAX(Settings!$C$18,(Settings!$C$19*1024*8*(1/30)*(15/100)*(1/3600))))</f>
        <v/>
      </c>
      <c r="K45" s="16">
        <f>(Users!K45*MAX(Settings!$C$18,(Settings!$C$19*1024*8*(1/30)*(15/100)*(1/3600))))</f>
        <v/>
      </c>
      <c r="L45" s="16">
        <f>(Users!L45*MAX(Settings!$C$18,(Settings!$C$19*1024*8*(1/30)*(15/100)*(1/3600))))</f>
        <v/>
      </c>
    </row>
    <row r="46">
      <c r="A46" s="16">
        <f>'Users'!A46</f>
        <v/>
      </c>
      <c r="B46" s="16">
        <f>'Users'!B46</f>
        <v/>
      </c>
      <c r="C46" s="16">
        <f>(Users!C46*MAX(Settings!$C$18,(Settings!$C$19*1024*8*(1/30)*(15/100)*(1/3600))))</f>
        <v/>
      </c>
      <c r="D46" s="16">
        <f>(Users!D46*MAX(Settings!$C$18,(Settings!$C$19*1024*8*(1/30)*(15/100)*(1/3600))))</f>
        <v/>
      </c>
      <c r="E46" s="16">
        <f>(Users!E46*MAX(Settings!$C$18,(Settings!$C$19*1024*8*(1/30)*(15/100)*(1/3600))))</f>
        <v/>
      </c>
      <c r="F46" s="16">
        <f>(Users!F46*MAX(Settings!$C$18,(Settings!$C$19*1024*8*(1/30)*(15/100)*(1/3600))))</f>
        <v/>
      </c>
      <c r="G46" s="16">
        <f>(Users!G46*MAX(Settings!$C$18,(Settings!$C$19*1024*8*(1/30)*(15/100)*(1/3600))))</f>
        <v/>
      </c>
      <c r="H46" s="16">
        <f>(Users!H46*MAX(Settings!$C$18,(Settings!$C$19*1024*8*(1/30)*(15/100)*(1/3600))))</f>
        <v/>
      </c>
      <c r="I46" s="16">
        <f>(Users!I46*MAX(Settings!$C$18,(Settings!$C$19*1024*8*(1/30)*(15/100)*(1/3600))))</f>
        <v/>
      </c>
      <c r="J46" s="16">
        <f>(Users!J46*MAX(Settings!$C$18,(Settings!$C$19*1024*8*(1/30)*(15/100)*(1/3600))))</f>
        <v/>
      </c>
      <c r="K46" s="16">
        <f>(Users!K46*MAX(Settings!$C$18,(Settings!$C$19*1024*8*(1/30)*(15/100)*(1/3600))))</f>
        <v/>
      </c>
      <c r="L46" s="16">
        <f>(Users!L46*MAX(Settings!$C$18,(Settings!$C$19*1024*8*(1/30)*(15/100)*(1/3600))))</f>
        <v/>
      </c>
    </row>
    <row r="47">
      <c r="A47" s="16">
        <f>'Users'!A47</f>
        <v/>
      </c>
      <c r="B47" s="16">
        <f>'Users'!B47</f>
        <v/>
      </c>
      <c r="C47" s="16">
        <f>(Users!C47*MAX(Settings!$C$18,(Settings!$C$19*1024*8*(1/30)*(15/100)*(1/3600))))</f>
        <v/>
      </c>
      <c r="D47" s="16">
        <f>(Users!D47*MAX(Settings!$C$18,(Settings!$C$19*1024*8*(1/30)*(15/100)*(1/3600))))</f>
        <v/>
      </c>
      <c r="E47" s="16">
        <f>(Users!E47*MAX(Settings!$C$18,(Settings!$C$19*1024*8*(1/30)*(15/100)*(1/3600))))</f>
        <v/>
      </c>
      <c r="F47" s="16">
        <f>(Users!F47*MAX(Settings!$C$18,(Settings!$C$19*1024*8*(1/30)*(15/100)*(1/3600))))</f>
        <v/>
      </c>
      <c r="G47" s="16">
        <f>(Users!G47*MAX(Settings!$C$18,(Settings!$C$19*1024*8*(1/30)*(15/100)*(1/3600))))</f>
        <v/>
      </c>
      <c r="H47" s="16">
        <f>(Users!H47*MAX(Settings!$C$18,(Settings!$C$19*1024*8*(1/30)*(15/100)*(1/3600))))</f>
        <v/>
      </c>
      <c r="I47" s="16">
        <f>(Users!I47*MAX(Settings!$C$18,(Settings!$C$19*1024*8*(1/30)*(15/100)*(1/3600))))</f>
        <v/>
      </c>
      <c r="J47" s="16">
        <f>(Users!J47*MAX(Settings!$C$18,(Settings!$C$19*1024*8*(1/30)*(15/100)*(1/3600))))</f>
        <v/>
      </c>
      <c r="K47" s="16">
        <f>(Users!K47*MAX(Settings!$C$18,(Settings!$C$19*1024*8*(1/30)*(15/100)*(1/3600))))</f>
        <v/>
      </c>
      <c r="L47" s="16">
        <f>(Users!L47*MAX(Settings!$C$18,(Settings!$C$19*1024*8*(1/30)*(15/100)*(1/3600))))</f>
        <v/>
      </c>
    </row>
    <row r="48">
      <c r="A48" s="16">
        <f>'Users'!A48</f>
        <v/>
      </c>
      <c r="B48" s="16">
        <f>'Users'!B48</f>
        <v/>
      </c>
      <c r="C48" s="16">
        <f>(Users!C48*MAX(Settings!$C$18,(Settings!$C$19*1024*8*(1/30)*(15/100)*(1/3600))))</f>
        <v/>
      </c>
      <c r="D48" s="16">
        <f>(Users!D48*MAX(Settings!$C$18,(Settings!$C$19*1024*8*(1/30)*(15/100)*(1/3600))))</f>
        <v/>
      </c>
      <c r="E48" s="16">
        <f>(Users!E48*MAX(Settings!$C$18,(Settings!$C$19*1024*8*(1/30)*(15/100)*(1/3600))))</f>
        <v/>
      </c>
      <c r="F48" s="16">
        <f>(Users!F48*MAX(Settings!$C$18,(Settings!$C$19*1024*8*(1/30)*(15/100)*(1/3600))))</f>
        <v/>
      </c>
      <c r="G48" s="16">
        <f>(Users!G48*MAX(Settings!$C$18,(Settings!$C$19*1024*8*(1/30)*(15/100)*(1/3600))))</f>
        <v/>
      </c>
      <c r="H48" s="16">
        <f>(Users!H48*MAX(Settings!$C$18,(Settings!$C$19*1024*8*(1/30)*(15/100)*(1/3600))))</f>
        <v/>
      </c>
      <c r="I48" s="16">
        <f>(Users!I48*MAX(Settings!$C$18,(Settings!$C$19*1024*8*(1/30)*(15/100)*(1/3600))))</f>
        <v/>
      </c>
      <c r="J48" s="16">
        <f>(Users!J48*MAX(Settings!$C$18,(Settings!$C$19*1024*8*(1/30)*(15/100)*(1/3600))))</f>
        <v/>
      </c>
      <c r="K48" s="16">
        <f>(Users!K48*MAX(Settings!$C$18,(Settings!$C$19*1024*8*(1/30)*(15/100)*(1/3600))))</f>
        <v/>
      </c>
      <c r="L48" s="16">
        <f>(Users!L48*MAX(Settings!$C$18,(Settings!$C$19*1024*8*(1/30)*(15/100)*(1/3600))))</f>
        <v/>
      </c>
    </row>
    <row r="49">
      <c r="A49" s="16">
        <f>'Users'!A49</f>
        <v/>
      </c>
      <c r="B49" s="16">
        <f>'Users'!B49</f>
        <v/>
      </c>
      <c r="C49" s="16">
        <f>(Users!C49*MAX(Settings!$C$18,(Settings!$C$19*1024*8*(1/30)*(15/100)*(1/3600))))</f>
        <v/>
      </c>
      <c r="D49" s="16">
        <f>(Users!D49*MAX(Settings!$C$18,(Settings!$C$19*1024*8*(1/30)*(15/100)*(1/3600))))</f>
        <v/>
      </c>
      <c r="E49" s="16">
        <f>(Users!E49*MAX(Settings!$C$18,(Settings!$C$19*1024*8*(1/30)*(15/100)*(1/3600))))</f>
        <v/>
      </c>
      <c r="F49" s="16">
        <f>(Users!F49*MAX(Settings!$C$18,(Settings!$C$19*1024*8*(1/30)*(15/100)*(1/3600))))</f>
        <v/>
      </c>
      <c r="G49" s="16">
        <f>(Users!G49*MAX(Settings!$C$18,(Settings!$C$19*1024*8*(1/30)*(15/100)*(1/3600))))</f>
        <v/>
      </c>
      <c r="H49" s="16">
        <f>(Users!H49*MAX(Settings!$C$18,(Settings!$C$19*1024*8*(1/30)*(15/100)*(1/3600))))</f>
        <v/>
      </c>
      <c r="I49" s="16">
        <f>(Users!I49*MAX(Settings!$C$18,(Settings!$C$19*1024*8*(1/30)*(15/100)*(1/3600))))</f>
        <v/>
      </c>
      <c r="J49" s="16">
        <f>(Users!J49*MAX(Settings!$C$18,(Settings!$C$19*1024*8*(1/30)*(15/100)*(1/3600))))</f>
        <v/>
      </c>
      <c r="K49" s="16">
        <f>(Users!K49*MAX(Settings!$C$18,(Settings!$C$19*1024*8*(1/30)*(15/100)*(1/3600))))</f>
        <v/>
      </c>
      <c r="L49" s="16">
        <f>(Users!L49*MAX(Settings!$C$18,(Settings!$C$19*1024*8*(1/30)*(15/100)*(1/3600))))</f>
        <v/>
      </c>
    </row>
    <row r="50">
      <c r="A50" s="16">
        <f>'Users'!A50</f>
        <v/>
      </c>
      <c r="B50" s="16">
        <f>'Users'!B50</f>
        <v/>
      </c>
      <c r="C50" s="16">
        <f>(Users!C50*MAX(Settings!$C$18,(Settings!$C$19*1024*8*(1/30)*(15/100)*(1/3600))))</f>
        <v/>
      </c>
      <c r="D50" s="16">
        <f>(Users!D50*MAX(Settings!$C$18,(Settings!$C$19*1024*8*(1/30)*(15/100)*(1/3600))))</f>
        <v/>
      </c>
      <c r="E50" s="16">
        <f>(Users!E50*MAX(Settings!$C$18,(Settings!$C$19*1024*8*(1/30)*(15/100)*(1/3600))))</f>
        <v/>
      </c>
      <c r="F50" s="16">
        <f>(Users!F50*MAX(Settings!$C$18,(Settings!$C$19*1024*8*(1/30)*(15/100)*(1/3600))))</f>
        <v/>
      </c>
      <c r="G50" s="16">
        <f>(Users!G50*MAX(Settings!$C$18,(Settings!$C$19*1024*8*(1/30)*(15/100)*(1/3600))))</f>
        <v/>
      </c>
      <c r="H50" s="16">
        <f>(Users!H50*MAX(Settings!$C$18,(Settings!$C$19*1024*8*(1/30)*(15/100)*(1/3600))))</f>
        <v/>
      </c>
      <c r="I50" s="16">
        <f>(Users!I50*MAX(Settings!$C$18,(Settings!$C$19*1024*8*(1/30)*(15/100)*(1/3600))))</f>
        <v/>
      </c>
      <c r="J50" s="16">
        <f>(Users!J50*MAX(Settings!$C$18,(Settings!$C$19*1024*8*(1/30)*(15/100)*(1/3600))))</f>
        <v/>
      </c>
      <c r="K50" s="16">
        <f>(Users!K50*MAX(Settings!$C$18,(Settings!$C$19*1024*8*(1/30)*(15/100)*(1/3600))))</f>
        <v/>
      </c>
      <c r="L50" s="16">
        <f>(Users!L50*MAX(Settings!$C$18,(Settings!$C$19*1024*8*(1/30)*(15/100)*(1/3600))))</f>
        <v/>
      </c>
    </row>
    <row r="51">
      <c r="A51" s="16">
        <f>'Users'!A51</f>
        <v/>
      </c>
      <c r="B51" s="16">
        <f>'Users'!B51</f>
        <v/>
      </c>
      <c r="C51" s="16">
        <f>(Users!C51*MAX(Settings!$C$18,(Settings!$C$19*1024*8*(1/30)*(15/100)*(1/3600))))</f>
        <v/>
      </c>
      <c r="D51" s="16">
        <f>(Users!D51*MAX(Settings!$C$18,(Settings!$C$19*1024*8*(1/30)*(15/100)*(1/3600))))</f>
        <v/>
      </c>
      <c r="E51" s="16">
        <f>(Users!E51*MAX(Settings!$C$18,(Settings!$C$19*1024*8*(1/30)*(15/100)*(1/3600))))</f>
        <v/>
      </c>
      <c r="F51" s="16">
        <f>(Users!F51*MAX(Settings!$C$18,(Settings!$C$19*1024*8*(1/30)*(15/100)*(1/3600))))</f>
        <v/>
      </c>
      <c r="G51" s="16">
        <f>(Users!G51*MAX(Settings!$C$18,(Settings!$C$19*1024*8*(1/30)*(15/100)*(1/3600))))</f>
        <v/>
      </c>
      <c r="H51" s="16">
        <f>(Users!H51*MAX(Settings!$C$18,(Settings!$C$19*1024*8*(1/30)*(15/100)*(1/3600))))</f>
        <v/>
      </c>
      <c r="I51" s="16">
        <f>(Users!I51*MAX(Settings!$C$18,(Settings!$C$19*1024*8*(1/30)*(15/100)*(1/3600))))</f>
        <v/>
      </c>
      <c r="J51" s="16">
        <f>(Users!J51*MAX(Settings!$C$18,(Settings!$C$19*1024*8*(1/30)*(15/100)*(1/3600))))</f>
        <v/>
      </c>
      <c r="K51" s="16">
        <f>(Users!K51*MAX(Settings!$C$18,(Settings!$C$19*1024*8*(1/30)*(15/100)*(1/3600))))</f>
        <v/>
      </c>
      <c r="L51" s="16">
        <f>(Users!L51*MAX(Settings!$C$18,(Settings!$C$19*1024*8*(1/30)*(15/100)*(1/3600))))</f>
        <v/>
      </c>
    </row>
    <row r="52">
      <c r="A52" s="16">
        <f>'Users'!A52</f>
        <v/>
      </c>
      <c r="B52" s="16">
        <f>'Users'!B52</f>
        <v/>
      </c>
      <c r="C52" s="16">
        <f>(Users!C52*MAX(Settings!$C$18,(Settings!$C$19*1024*8*(1/30)*(15/100)*(1/3600))))</f>
        <v/>
      </c>
      <c r="D52" s="16">
        <f>(Users!D52*MAX(Settings!$C$18,(Settings!$C$19*1024*8*(1/30)*(15/100)*(1/3600))))</f>
        <v/>
      </c>
      <c r="E52" s="16">
        <f>(Users!E52*MAX(Settings!$C$18,(Settings!$C$19*1024*8*(1/30)*(15/100)*(1/3600))))</f>
        <v/>
      </c>
      <c r="F52" s="16">
        <f>(Users!F52*MAX(Settings!$C$18,(Settings!$C$19*1024*8*(1/30)*(15/100)*(1/3600))))</f>
        <v/>
      </c>
      <c r="G52" s="16">
        <f>(Users!G52*MAX(Settings!$C$18,(Settings!$C$19*1024*8*(1/30)*(15/100)*(1/3600))))</f>
        <v/>
      </c>
      <c r="H52" s="16">
        <f>(Users!H52*MAX(Settings!$C$18,(Settings!$C$19*1024*8*(1/30)*(15/100)*(1/3600))))</f>
        <v/>
      </c>
      <c r="I52" s="16">
        <f>(Users!I52*MAX(Settings!$C$18,(Settings!$C$19*1024*8*(1/30)*(15/100)*(1/3600))))</f>
        <v/>
      </c>
      <c r="J52" s="16">
        <f>(Users!J52*MAX(Settings!$C$18,(Settings!$C$19*1024*8*(1/30)*(15/100)*(1/3600))))</f>
        <v/>
      </c>
      <c r="K52" s="16">
        <f>(Users!K52*MAX(Settings!$C$18,(Settings!$C$19*1024*8*(1/30)*(15/100)*(1/3600))))</f>
        <v/>
      </c>
      <c r="L52" s="16">
        <f>(Users!L52*MAX(Settings!$C$18,(Settings!$C$19*1024*8*(1/30)*(15/100)*(1/3600))))</f>
        <v/>
      </c>
    </row>
    <row r="53">
      <c r="A53" s="16">
        <f>'Users'!A53</f>
        <v/>
      </c>
      <c r="B53" s="16">
        <f>'Users'!B53</f>
        <v/>
      </c>
      <c r="C53" s="16">
        <f>(Users!C53*MAX(Settings!$C$18,(Settings!$C$19*1024*8*(1/30)*(15/100)*(1/3600))))</f>
        <v/>
      </c>
      <c r="D53" s="16">
        <f>(Users!D53*MAX(Settings!$C$18,(Settings!$C$19*1024*8*(1/30)*(15/100)*(1/3600))))</f>
        <v/>
      </c>
      <c r="E53" s="16">
        <f>(Users!E53*MAX(Settings!$C$18,(Settings!$C$19*1024*8*(1/30)*(15/100)*(1/3600))))</f>
        <v/>
      </c>
      <c r="F53" s="16">
        <f>(Users!F53*MAX(Settings!$C$18,(Settings!$C$19*1024*8*(1/30)*(15/100)*(1/3600))))</f>
        <v/>
      </c>
      <c r="G53" s="16">
        <f>(Users!G53*MAX(Settings!$C$18,(Settings!$C$19*1024*8*(1/30)*(15/100)*(1/3600))))</f>
        <v/>
      </c>
      <c r="H53" s="16">
        <f>(Users!H53*MAX(Settings!$C$18,(Settings!$C$19*1024*8*(1/30)*(15/100)*(1/3600))))</f>
        <v/>
      </c>
      <c r="I53" s="16">
        <f>(Users!I53*MAX(Settings!$C$18,(Settings!$C$19*1024*8*(1/30)*(15/100)*(1/3600))))</f>
        <v/>
      </c>
      <c r="J53" s="16">
        <f>(Users!J53*MAX(Settings!$C$18,(Settings!$C$19*1024*8*(1/30)*(15/100)*(1/3600))))</f>
        <v/>
      </c>
      <c r="K53" s="16">
        <f>(Users!K53*MAX(Settings!$C$18,(Settings!$C$19*1024*8*(1/30)*(15/100)*(1/3600))))</f>
        <v/>
      </c>
      <c r="L53" s="16">
        <f>(Users!L53*MAX(Settings!$C$18,(Settings!$C$19*1024*8*(1/30)*(15/100)*(1/3600))))</f>
        <v/>
      </c>
    </row>
    <row r="54">
      <c r="A54" s="16">
        <f>'Users'!A54</f>
        <v/>
      </c>
      <c r="B54" s="16">
        <f>'Users'!B54</f>
        <v/>
      </c>
      <c r="C54" s="16">
        <f>(Users!C54*MAX(Settings!$C$18,(Settings!$C$19*1024*8*(1/30)*(15/100)*(1/3600))))</f>
        <v/>
      </c>
      <c r="D54" s="16">
        <f>(Users!D54*MAX(Settings!$C$18,(Settings!$C$19*1024*8*(1/30)*(15/100)*(1/3600))))</f>
        <v/>
      </c>
      <c r="E54" s="16">
        <f>(Users!E54*MAX(Settings!$C$18,(Settings!$C$19*1024*8*(1/30)*(15/100)*(1/3600))))</f>
        <v/>
      </c>
      <c r="F54" s="16">
        <f>(Users!F54*MAX(Settings!$C$18,(Settings!$C$19*1024*8*(1/30)*(15/100)*(1/3600))))</f>
        <v/>
      </c>
      <c r="G54" s="16">
        <f>(Users!G54*MAX(Settings!$C$18,(Settings!$C$19*1024*8*(1/30)*(15/100)*(1/3600))))</f>
        <v/>
      </c>
      <c r="H54" s="16">
        <f>(Users!H54*MAX(Settings!$C$18,(Settings!$C$19*1024*8*(1/30)*(15/100)*(1/3600))))</f>
        <v/>
      </c>
      <c r="I54" s="16">
        <f>(Users!I54*MAX(Settings!$C$18,(Settings!$C$19*1024*8*(1/30)*(15/100)*(1/3600))))</f>
        <v/>
      </c>
      <c r="J54" s="16">
        <f>(Users!J54*MAX(Settings!$C$18,(Settings!$C$19*1024*8*(1/30)*(15/100)*(1/3600))))</f>
        <v/>
      </c>
      <c r="K54" s="16">
        <f>(Users!K54*MAX(Settings!$C$18,(Settings!$C$19*1024*8*(1/30)*(15/100)*(1/3600))))</f>
        <v/>
      </c>
      <c r="L54" s="16">
        <f>(Users!L54*MAX(Settings!$C$18,(Settings!$C$19*1024*8*(1/30)*(15/100)*(1/3600))))</f>
        <v/>
      </c>
    </row>
    <row r="55">
      <c r="A55" s="16">
        <f>'Users'!A55</f>
        <v/>
      </c>
      <c r="B55" s="16">
        <f>'Users'!B55</f>
        <v/>
      </c>
      <c r="C55" s="16">
        <f>(Users!C55*MAX(Settings!$C$18,(Settings!$C$19*1024*8*(1/30)*(15/100)*(1/3600))))</f>
        <v/>
      </c>
      <c r="D55" s="16">
        <f>(Users!D55*MAX(Settings!$C$18,(Settings!$C$19*1024*8*(1/30)*(15/100)*(1/3600))))</f>
        <v/>
      </c>
      <c r="E55" s="16">
        <f>(Users!E55*MAX(Settings!$C$18,(Settings!$C$19*1024*8*(1/30)*(15/100)*(1/3600))))</f>
        <v/>
      </c>
      <c r="F55" s="16">
        <f>(Users!F55*MAX(Settings!$C$18,(Settings!$C$19*1024*8*(1/30)*(15/100)*(1/3600))))</f>
        <v/>
      </c>
      <c r="G55" s="16">
        <f>(Users!G55*MAX(Settings!$C$18,(Settings!$C$19*1024*8*(1/30)*(15/100)*(1/3600))))</f>
        <v/>
      </c>
      <c r="H55" s="16">
        <f>(Users!H55*MAX(Settings!$C$18,(Settings!$C$19*1024*8*(1/30)*(15/100)*(1/3600))))</f>
        <v/>
      </c>
      <c r="I55" s="16">
        <f>(Users!I55*MAX(Settings!$C$18,(Settings!$C$19*1024*8*(1/30)*(15/100)*(1/3600))))</f>
        <v/>
      </c>
      <c r="J55" s="16">
        <f>(Users!J55*MAX(Settings!$C$18,(Settings!$C$19*1024*8*(1/30)*(15/100)*(1/3600))))</f>
        <v/>
      </c>
      <c r="K55" s="16">
        <f>(Users!K55*MAX(Settings!$C$18,(Settings!$C$19*1024*8*(1/30)*(15/100)*(1/3600))))</f>
        <v/>
      </c>
      <c r="L55" s="16">
        <f>(Users!L55*MAX(Settings!$C$18,(Settings!$C$19*1024*8*(1/30)*(15/100)*(1/3600))))</f>
        <v/>
      </c>
    </row>
    <row r="56">
      <c r="A56" s="16">
        <f>'Users'!A56</f>
        <v/>
      </c>
      <c r="B56" s="16">
        <f>'Users'!B56</f>
        <v/>
      </c>
      <c r="C56" s="16">
        <f>(Users!C56*MAX(Settings!$C$18,(Settings!$C$19*1024*8*(1/30)*(15/100)*(1/3600))))</f>
        <v/>
      </c>
      <c r="D56" s="16">
        <f>(Users!D56*MAX(Settings!$C$18,(Settings!$C$19*1024*8*(1/30)*(15/100)*(1/3600))))</f>
        <v/>
      </c>
      <c r="E56" s="16">
        <f>(Users!E56*MAX(Settings!$C$18,(Settings!$C$19*1024*8*(1/30)*(15/100)*(1/3600))))</f>
        <v/>
      </c>
      <c r="F56" s="16">
        <f>(Users!F56*MAX(Settings!$C$18,(Settings!$C$19*1024*8*(1/30)*(15/100)*(1/3600))))</f>
        <v/>
      </c>
      <c r="G56" s="16">
        <f>(Users!G56*MAX(Settings!$C$18,(Settings!$C$19*1024*8*(1/30)*(15/100)*(1/3600))))</f>
        <v/>
      </c>
      <c r="H56" s="16">
        <f>(Users!H56*MAX(Settings!$C$18,(Settings!$C$19*1024*8*(1/30)*(15/100)*(1/3600))))</f>
        <v/>
      </c>
      <c r="I56" s="16">
        <f>(Users!I56*MAX(Settings!$C$18,(Settings!$C$19*1024*8*(1/30)*(15/100)*(1/3600))))</f>
        <v/>
      </c>
      <c r="J56" s="16">
        <f>(Users!J56*MAX(Settings!$C$18,(Settings!$C$19*1024*8*(1/30)*(15/100)*(1/3600))))</f>
        <v/>
      </c>
      <c r="K56" s="16">
        <f>(Users!K56*MAX(Settings!$C$18,(Settings!$C$19*1024*8*(1/30)*(15/100)*(1/3600))))</f>
        <v/>
      </c>
      <c r="L56" s="16">
        <f>(Users!L56*MAX(Settings!$C$18,(Settings!$C$19*1024*8*(1/30)*(15/100)*(1/3600))))</f>
        <v/>
      </c>
    </row>
    <row r="57">
      <c r="A57" s="16">
        <f>'Users'!A57</f>
        <v/>
      </c>
      <c r="B57" s="16">
        <f>'Users'!B57</f>
        <v/>
      </c>
      <c r="C57" s="16">
        <f>(Users!C57*MAX(Settings!$C$18,(Settings!$C$19*1024*8*(1/30)*(15/100)*(1/3600))))</f>
        <v/>
      </c>
      <c r="D57" s="16">
        <f>(Users!D57*MAX(Settings!$C$18,(Settings!$C$19*1024*8*(1/30)*(15/100)*(1/3600))))</f>
        <v/>
      </c>
      <c r="E57" s="16">
        <f>(Users!E57*MAX(Settings!$C$18,(Settings!$C$19*1024*8*(1/30)*(15/100)*(1/3600))))</f>
        <v/>
      </c>
      <c r="F57" s="16">
        <f>(Users!F57*MAX(Settings!$C$18,(Settings!$C$19*1024*8*(1/30)*(15/100)*(1/3600))))</f>
        <v/>
      </c>
      <c r="G57" s="16">
        <f>(Users!G57*MAX(Settings!$C$18,(Settings!$C$19*1024*8*(1/30)*(15/100)*(1/3600))))</f>
        <v/>
      </c>
      <c r="H57" s="16">
        <f>(Users!H57*MAX(Settings!$C$18,(Settings!$C$19*1024*8*(1/30)*(15/100)*(1/3600))))</f>
        <v/>
      </c>
      <c r="I57" s="16">
        <f>(Users!I57*MAX(Settings!$C$18,(Settings!$C$19*1024*8*(1/30)*(15/100)*(1/3600))))</f>
        <v/>
      </c>
      <c r="J57" s="16">
        <f>(Users!J57*MAX(Settings!$C$18,(Settings!$C$19*1024*8*(1/30)*(15/100)*(1/3600))))</f>
        <v/>
      </c>
      <c r="K57" s="16">
        <f>(Users!K57*MAX(Settings!$C$18,(Settings!$C$19*1024*8*(1/30)*(15/100)*(1/3600))))</f>
        <v/>
      </c>
      <c r="L57" s="16">
        <f>(Users!L57*MAX(Settings!$C$18,(Settings!$C$19*1024*8*(1/30)*(15/100)*(1/3600))))</f>
        <v/>
      </c>
    </row>
    <row r="58">
      <c r="A58" s="16">
        <f>'Users'!A58</f>
        <v/>
      </c>
      <c r="B58" s="16">
        <f>'Users'!B58</f>
        <v/>
      </c>
      <c r="C58" s="16">
        <f>(Users!C58*MAX(Settings!$C$18,(Settings!$C$19*1024*8*(1/30)*(15/100)*(1/3600))))</f>
        <v/>
      </c>
      <c r="D58" s="16">
        <f>(Users!D58*MAX(Settings!$C$18,(Settings!$C$19*1024*8*(1/30)*(15/100)*(1/3600))))</f>
        <v/>
      </c>
      <c r="E58" s="16">
        <f>(Users!E58*MAX(Settings!$C$18,(Settings!$C$19*1024*8*(1/30)*(15/100)*(1/3600))))</f>
        <v/>
      </c>
      <c r="F58" s="16">
        <f>(Users!F58*MAX(Settings!$C$18,(Settings!$C$19*1024*8*(1/30)*(15/100)*(1/3600))))</f>
        <v/>
      </c>
      <c r="G58" s="16">
        <f>(Users!G58*MAX(Settings!$C$18,(Settings!$C$19*1024*8*(1/30)*(15/100)*(1/3600))))</f>
        <v/>
      </c>
      <c r="H58" s="16">
        <f>(Users!H58*MAX(Settings!$C$18,(Settings!$C$19*1024*8*(1/30)*(15/100)*(1/3600))))</f>
        <v/>
      </c>
      <c r="I58" s="16">
        <f>(Users!I58*MAX(Settings!$C$18,(Settings!$C$19*1024*8*(1/30)*(15/100)*(1/3600))))</f>
        <v/>
      </c>
      <c r="J58" s="16">
        <f>(Users!J58*MAX(Settings!$C$18,(Settings!$C$19*1024*8*(1/30)*(15/100)*(1/3600))))</f>
        <v/>
      </c>
      <c r="K58" s="16">
        <f>(Users!K58*MAX(Settings!$C$18,(Settings!$C$19*1024*8*(1/30)*(15/100)*(1/3600))))</f>
        <v/>
      </c>
      <c r="L58" s="16">
        <f>(Users!L58*MAX(Settings!$C$18,(Settings!$C$19*1024*8*(1/30)*(15/100)*(1/3600))))</f>
        <v/>
      </c>
    </row>
    <row r="59">
      <c r="A59" s="16">
        <f>'Users'!A59</f>
        <v/>
      </c>
      <c r="B59" s="16">
        <f>'Users'!B59</f>
        <v/>
      </c>
      <c r="C59" s="16">
        <f>(Users!C59*MAX(Settings!$C$18,(Settings!$C$19*1024*8*(1/30)*(15/100)*(1/3600))))</f>
        <v/>
      </c>
      <c r="D59" s="16">
        <f>(Users!D59*MAX(Settings!$C$18,(Settings!$C$19*1024*8*(1/30)*(15/100)*(1/3600))))</f>
        <v/>
      </c>
      <c r="E59" s="16">
        <f>(Users!E59*MAX(Settings!$C$18,(Settings!$C$19*1024*8*(1/30)*(15/100)*(1/3600))))</f>
        <v/>
      </c>
      <c r="F59" s="16">
        <f>(Users!F59*MAX(Settings!$C$18,(Settings!$C$19*1024*8*(1/30)*(15/100)*(1/3600))))</f>
        <v/>
      </c>
      <c r="G59" s="16">
        <f>(Users!G59*MAX(Settings!$C$18,(Settings!$C$19*1024*8*(1/30)*(15/100)*(1/3600))))</f>
        <v/>
      </c>
      <c r="H59" s="16">
        <f>(Users!H59*MAX(Settings!$C$18,(Settings!$C$19*1024*8*(1/30)*(15/100)*(1/3600))))</f>
        <v/>
      </c>
      <c r="I59" s="16">
        <f>(Users!I59*MAX(Settings!$C$18,(Settings!$C$19*1024*8*(1/30)*(15/100)*(1/3600))))</f>
        <v/>
      </c>
      <c r="J59" s="16">
        <f>(Users!J59*MAX(Settings!$C$18,(Settings!$C$19*1024*8*(1/30)*(15/100)*(1/3600))))</f>
        <v/>
      </c>
      <c r="K59" s="16">
        <f>(Users!K59*MAX(Settings!$C$18,(Settings!$C$19*1024*8*(1/30)*(15/100)*(1/3600))))</f>
        <v/>
      </c>
      <c r="L59" s="16">
        <f>(Users!L59*MAX(Settings!$C$18,(Settings!$C$19*1024*8*(1/30)*(15/100)*(1/3600))))</f>
        <v/>
      </c>
    </row>
    <row r="60">
      <c r="A60" s="16">
        <f>'Users'!A60</f>
        <v/>
      </c>
      <c r="B60" s="16">
        <f>'Users'!B60</f>
        <v/>
      </c>
      <c r="C60" s="16">
        <f>(Users!C60*MAX(Settings!$C$18,(Settings!$C$19*1024*8*(1/30)*(15/100)*(1/3600))))</f>
        <v/>
      </c>
      <c r="D60" s="16">
        <f>(Users!D60*MAX(Settings!$C$18,(Settings!$C$19*1024*8*(1/30)*(15/100)*(1/3600))))</f>
        <v/>
      </c>
      <c r="E60" s="16">
        <f>(Users!E60*MAX(Settings!$C$18,(Settings!$C$19*1024*8*(1/30)*(15/100)*(1/3600))))</f>
        <v/>
      </c>
      <c r="F60" s="16">
        <f>(Users!F60*MAX(Settings!$C$18,(Settings!$C$19*1024*8*(1/30)*(15/100)*(1/3600))))</f>
        <v/>
      </c>
      <c r="G60" s="16">
        <f>(Users!G60*MAX(Settings!$C$18,(Settings!$C$19*1024*8*(1/30)*(15/100)*(1/3600))))</f>
        <v/>
      </c>
      <c r="H60" s="16">
        <f>(Users!H60*MAX(Settings!$C$18,(Settings!$C$19*1024*8*(1/30)*(15/100)*(1/3600))))</f>
        <v/>
      </c>
      <c r="I60" s="16">
        <f>(Users!I60*MAX(Settings!$C$18,(Settings!$C$19*1024*8*(1/30)*(15/100)*(1/3600))))</f>
        <v/>
      </c>
      <c r="J60" s="16">
        <f>(Users!J60*MAX(Settings!$C$18,(Settings!$C$19*1024*8*(1/30)*(15/100)*(1/3600))))</f>
        <v/>
      </c>
      <c r="K60" s="16">
        <f>(Users!K60*MAX(Settings!$C$18,(Settings!$C$19*1024*8*(1/30)*(15/100)*(1/3600))))</f>
        <v/>
      </c>
      <c r="L60" s="16">
        <f>(Users!L60*MAX(Settings!$C$18,(Settings!$C$19*1024*8*(1/30)*(15/100)*(1/3600))))</f>
        <v/>
      </c>
    </row>
    <row r="61">
      <c r="A61" s="16">
        <f>'Users'!A61</f>
        <v/>
      </c>
      <c r="B61" s="16">
        <f>'Users'!B61</f>
        <v/>
      </c>
      <c r="C61" s="16">
        <f>(Users!C61*MAX(Settings!$C$18,(Settings!$C$19*1024*8*(1/30)*(15/100)*(1/3600))))</f>
        <v/>
      </c>
      <c r="D61" s="16">
        <f>(Users!D61*MAX(Settings!$C$18,(Settings!$C$19*1024*8*(1/30)*(15/100)*(1/3600))))</f>
        <v/>
      </c>
      <c r="E61" s="16">
        <f>(Users!E61*MAX(Settings!$C$18,(Settings!$C$19*1024*8*(1/30)*(15/100)*(1/3600))))</f>
        <v/>
      </c>
      <c r="F61" s="16">
        <f>(Users!F61*MAX(Settings!$C$18,(Settings!$C$19*1024*8*(1/30)*(15/100)*(1/3600))))</f>
        <v/>
      </c>
      <c r="G61" s="16">
        <f>(Users!G61*MAX(Settings!$C$18,(Settings!$C$19*1024*8*(1/30)*(15/100)*(1/3600))))</f>
        <v/>
      </c>
      <c r="H61" s="16">
        <f>(Users!H61*MAX(Settings!$C$18,(Settings!$C$19*1024*8*(1/30)*(15/100)*(1/3600))))</f>
        <v/>
      </c>
      <c r="I61" s="16">
        <f>(Users!I61*MAX(Settings!$C$18,(Settings!$C$19*1024*8*(1/30)*(15/100)*(1/3600))))</f>
        <v/>
      </c>
      <c r="J61" s="16">
        <f>(Users!J61*MAX(Settings!$C$18,(Settings!$C$19*1024*8*(1/30)*(15/100)*(1/3600))))</f>
        <v/>
      </c>
      <c r="K61" s="16">
        <f>(Users!K61*MAX(Settings!$C$18,(Settings!$C$19*1024*8*(1/30)*(15/100)*(1/3600))))</f>
        <v/>
      </c>
      <c r="L61" s="16">
        <f>(Users!L61*MAX(Settings!$C$18,(Settings!$C$19*1024*8*(1/30)*(15/100)*(1/3600))))</f>
        <v/>
      </c>
    </row>
    <row r="62">
      <c r="A62" s="16">
        <f>'Users'!A62</f>
        <v/>
      </c>
      <c r="B62" s="16">
        <f>'Users'!B62</f>
        <v/>
      </c>
      <c r="C62" s="16">
        <f>(Users!C62*MAX(Settings!$C$18,(Settings!$C$19*1024*8*(1/30)*(15/100)*(1/3600))))</f>
        <v/>
      </c>
      <c r="D62" s="16">
        <f>(Users!D62*MAX(Settings!$C$18,(Settings!$C$19*1024*8*(1/30)*(15/100)*(1/3600))))</f>
        <v/>
      </c>
      <c r="E62" s="16">
        <f>(Users!E62*MAX(Settings!$C$18,(Settings!$C$19*1024*8*(1/30)*(15/100)*(1/3600))))</f>
        <v/>
      </c>
      <c r="F62" s="16">
        <f>(Users!F62*MAX(Settings!$C$18,(Settings!$C$19*1024*8*(1/30)*(15/100)*(1/3600))))</f>
        <v/>
      </c>
      <c r="G62" s="16">
        <f>(Users!G62*MAX(Settings!$C$18,(Settings!$C$19*1024*8*(1/30)*(15/100)*(1/3600))))</f>
        <v/>
      </c>
      <c r="H62" s="16">
        <f>(Users!H62*MAX(Settings!$C$18,(Settings!$C$19*1024*8*(1/30)*(15/100)*(1/3600))))</f>
        <v/>
      </c>
      <c r="I62" s="16">
        <f>(Users!I62*MAX(Settings!$C$18,(Settings!$C$19*1024*8*(1/30)*(15/100)*(1/3600))))</f>
        <v/>
      </c>
      <c r="J62" s="16">
        <f>(Users!J62*MAX(Settings!$C$18,(Settings!$C$19*1024*8*(1/30)*(15/100)*(1/3600))))</f>
        <v/>
      </c>
      <c r="K62" s="16">
        <f>(Users!K62*MAX(Settings!$C$18,(Settings!$C$19*1024*8*(1/30)*(15/100)*(1/3600))))</f>
        <v/>
      </c>
      <c r="L62" s="16">
        <f>(Users!L62*MAX(Settings!$C$18,(Settings!$C$19*1024*8*(1/30)*(15/100)*(1/3600))))</f>
        <v/>
      </c>
    </row>
    <row r="63">
      <c r="A63" s="16">
        <f>'Users'!A63</f>
        <v/>
      </c>
      <c r="B63" s="16">
        <f>'Users'!B63</f>
        <v/>
      </c>
      <c r="C63" s="16">
        <f>(Users!C63*MAX(Settings!$C$18,(Settings!$C$19*1024*8*(1/30)*(15/100)*(1/3600))))</f>
        <v/>
      </c>
      <c r="D63" s="16">
        <f>(Users!D63*MAX(Settings!$C$18,(Settings!$C$19*1024*8*(1/30)*(15/100)*(1/3600))))</f>
        <v/>
      </c>
      <c r="E63" s="16">
        <f>(Users!E63*MAX(Settings!$C$18,(Settings!$C$19*1024*8*(1/30)*(15/100)*(1/3600))))</f>
        <v/>
      </c>
      <c r="F63" s="16">
        <f>(Users!F63*MAX(Settings!$C$18,(Settings!$C$19*1024*8*(1/30)*(15/100)*(1/3600))))</f>
        <v/>
      </c>
      <c r="G63" s="16">
        <f>(Users!G63*MAX(Settings!$C$18,(Settings!$C$19*1024*8*(1/30)*(15/100)*(1/3600))))</f>
        <v/>
      </c>
      <c r="H63" s="16">
        <f>(Users!H63*MAX(Settings!$C$18,(Settings!$C$19*1024*8*(1/30)*(15/100)*(1/3600))))</f>
        <v/>
      </c>
      <c r="I63" s="16">
        <f>(Users!I63*MAX(Settings!$C$18,(Settings!$C$19*1024*8*(1/30)*(15/100)*(1/3600))))</f>
        <v/>
      </c>
      <c r="J63" s="16">
        <f>(Users!J63*MAX(Settings!$C$18,(Settings!$C$19*1024*8*(1/30)*(15/100)*(1/3600))))</f>
        <v/>
      </c>
      <c r="K63" s="16">
        <f>(Users!K63*MAX(Settings!$C$18,(Settings!$C$19*1024*8*(1/30)*(15/100)*(1/3600))))</f>
        <v/>
      </c>
      <c r="L63" s="16">
        <f>(Users!L63*MAX(Settings!$C$18,(Settings!$C$19*1024*8*(1/30)*(15/100)*(1/3600))))</f>
        <v/>
      </c>
    </row>
    <row r="64">
      <c r="A64" s="16">
        <f>'Users'!A64</f>
        <v/>
      </c>
      <c r="B64" s="16">
        <f>'Users'!B64</f>
        <v/>
      </c>
      <c r="C64" s="16">
        <f>(Users!C64*MAX(Settings!$C$18,(Settings!$C$19*1024*8*(1/30)*(15/100)*(1/3600))))</f>
        <v/>
      </c>
      <c r="D64" s="16">
        <f>(Users!D64*MAX(Settings!$C$18,(Settings!$C$19*1024*8*(1/30)*(15/100)*(1/3600))))</f>
        <v/>
      </c>
      <c r="E64" s="16">
        <f>(Users!E64*MAX(Settings!$C$18,(Settings!$C$19*1024*8*(1/30)*(15/100)*(1/3600))))</f>
        <v/>
      </c>
      <c r="F64" s="16">
        <f>(Users!F64*MAX(Settings!$C$18,(Settings!$C$19*1024*8*(1/30)*(15/100)*(1/3600))))</f>
        <v/>
      </c>
      <c r="G64" s="16">
        <f>(Users!G64*MAX(Settings!$C$18,(Settings!$C$19*1024*8*(1/30)*(15/100)*(1/3600))))</f>
        <v/>
      </c>
      <c r="H64" s="16">
        <f>(Users!H64*MAX(Settings!$C$18,(Settings!$C$19*1024*8*(1/30)*(15/100)*(1/3600))))</f>
        <v/>
      </c>
      <c r="I64" s="16">
        <f>(Users!I64*MAX(Settings!$C$18,(Settings!$C$19*1024*8*(1/30)*(15/100)*(1/3600))))</f>
        <v/>
      </c>
      <c r="J64" s="16">
        <f>(Users!J64*MAX(Settings!$C$18,(Settings!$C$19*1024*8*(1/30)*(15/100)*(1/3600))))</f>
        <v/>
      </c>
      <c r="K64" s="16">
        <f>(Users!K64*MAX(Settings!$C$18,(Settings!$C$19*1024*8*(1/30)*(15/100)*(1/3600))))</f>
        <v/>
      </c>
      <c r="L64" s="16">
        <f>(Users!L64*MAX(Settings!$C$18,(Settings!$C$19*1024*8*(1/30)*(15/100)*(1/3600))))</f>
        <v/>
      </c>
    </row>
    <row r="65">
      <c r="A65" s="16">
        <f>'Users'!A65</f>
        <v/>
      </c>
      <c r="B65" s="16">
        <f>'Users'!B65</f>
        <v/>
      </c>
      <c r="C65" s="16">
        <f>(Users!C65*MAX(Settings!$C$18,(Settings!$C$19*1024*8*(1/30)*(15/100)*(1/3600))))</f>
        <v/>
      </c>
      <c r="D65" s="16">
        <f>(Users!D65*MAX(Settings!$C$18,(Settings!$C$19*1024*8*(1/30)*(15/100)*(1/3600))))</f>
        <v/>
      </c>
      <c r="E65" s="16">
        <f>(Users!E65*MAX(Settings!$C$18,(Settings!$C$19*1024*8*(1/30)*(15/100)*(1/3600))))</f>
        <v/>
      </c>
      <c r="F65" s="16">
        <f>(Users!F65*MAX(Settings!$C$18,(Settings!$C$19*1024*8*(1/30)*(15/100)*(1/3600))))</f>
        <v/>
      </c>
      <c r="G65" s="16">
        <f>(Users!G65*MAX(Settings!$C$18,(Settings!$C$19*1024*8*(1/30)*(15/100)*(1/3600))))</f>
        <v/>
      </c>
      <c r="H65" s="16">
        <f>(Users!H65*MAX(Settings!$C$18,(Settings!$C$19*1024*8*(1/30)*(15/100)*(1/3600))))</f>
        <v/>
      </c>
      <c r="I65" s="16">
        <f>(Users!I65*MAX(Settings!$C$18,(Settings!$C$19*1024*8*(1/30)*(15/100)*(1/3600))))</f>
        <v/>
      </c>
      <c r="J65" s="16">
        <f>(Users!J65*MAX(Settings!$C$18,(Settings!$C$19*1024*8*(1/30)*(15/100)*(1/3600))))</f>
        <v/>
      </c>
      <c r="K65" s="16">
        <f>(Users!K65*MAX(Settings!$C$18,(Settings!$C$19*1024*8*(1/30)*(15/100)*(1/3600))))</f>
        <v/>
      </c>
      <c r="L65" s="16">
        <f>(Users!L65*MAX(Settings!$C$18,(Settings!$C$19*1024*8*(1/30)*(15/100)*(1/3600))))</f>
        <v/>
      </c>
    </row>
    <row r="66">
      <c r="A66" s="16">
        <f>'Users'!A66</f>
        <v/>
      </c>
      <c r="B66" s="16">
        <f>'Users'!B66</f>
        <v/>
      </c>
      <c r="C66" s="16">
        <f>(Users!C66*MAX(Settings!$C$18,(Settings!$C$19*1024*8*(1/30)*(15/100)*(1/3600))))</f>
        <v/>
      </c>
      <c r="D66" s="16">
        <f>(Users!D66*MAX(Settings!$C$18,(Settings!$C$19*1024*8*(1/30)*(15/100)*(1/3600))))</f>
        <v/>
      </c>
      <c r="E66" s="16">
        <f>(Users!E66*MAX(Settings!$C$18,(Settings!$C$19*1024*8*(1/30)*(15/100)*(1/3600))))</f>
        <v/>
      </c>
      <c r="F66" s="16">
        <f>(Users!F66*MAX(Settings!$C$18,(Settings!$C$19*1024*8*(1/30)*(15/100)*(1/3600))))</f>
        <v/>
      </c>
      <c r="G66" s="16">
        <f>(Users!G66*MAX(Settings!$C$18,(Settings!$C$19*1024*8*(1/30)*(15/100)*(1/3600))))</f>
        <v/>
      </c>
      <c r="H66" s="16">
        <f>(Users!H66*MAX(Settings!$C$18,(Settings!$C$19*1024*8*(1/30)*(15/100)*(1/3600))))</f>
        <v/>
      </c>
      <c r="I66" s="16">
        <f>(Users!I66*MAX(Settings!$C$18,(Settings!$C$19*1024*8*(1/30)*(15/100)*(1/3600))))</f>
        <v/>
      </c>
      <c r="J66" s="16">
        <f>(Users!J66*MAX(Settings!$C$18,(Settings!$C$19*1024*8*(1/30)*(15/100)*(1/3600))))</f>
        <v/>
      </c>
      <c r="K66" s="16">
        <f>(Users!K66*MAX(Settings!$C$18,(Settings!$C$19*1024*8*(1/30)*(15/100)*(1/3600))))</f>
        <v/>
      </c>
      <c r="L66" s="16">
        <f>(Users!L66*MAX(Settings!$C$18,(Settings!$C$19*1024*8*(1/30)*(15/100)*(1/3600))))</f>
        <v/>
      </c>
    </row>
    <row r="67">
      <c r="A67" s="16">
        <f>'Users'!A67</f>
        <v/>
      </c>
      <c r="B67" s="16">
        <f>'Users'!B67</f>
        <v/>
      </c>
      <c r="C67" s="16">
        <f>(Users!C67*MAX(Settings!$C$18,(Settings!$C$19*1024*8*(1/30)*(15/100)*(1/3600))))</f>
        <v/>
      </c>
      <c r="D67" s="16">
        <f>(Users!D67*MAX(Settings!$C$18,(Settings!$C$19*1024*8*(1/30)*(15/100)*(1/3600))))</f>
        <v/>
      </c>
      <c r="E67" s="16">
        <f>(Users!E67*MAX(Settings!$C$18,(Settings!$C$19*1024*8*(1/30)*(15/100)*(1/3600))))</f>
        <v/>
      </c>
      <c r="F67" s="16">
        <f>(Users!F67*MAX(Settings!$C$18,(Settings!$C$19*1024*8*(1/30)*(15/100)*(1/3600))))</f>
        <v/>
      </c>
      <c r="G67" s="16">
        <f>(Users!G67*MAX(Settings!$C$18,(Settings!$C$19*1024*8*(1/30)*(15/100)*(1/3600))))</f>
        <v/>
      </c>
      <c r="H67" s="16">
        <f>(Users!H67*MAX(Settings!$C$18,(Settings!$C$19*1024*8*(1/30)*(15/100)*(1/3600))))</f>
        <v/>
      </c>
      <c r="I67" s="16">
        <f>(Users!I67*MAX(Settings!$C$18,(Settings!$C$19*1024*8*(1/30)*(15/100)*(1/3600))))</f>
        <v/>
      </c>
      <c r="J67" s="16">
        <f>(Users!J67*MAX(Settings!$C$18,(Settings!$C$19*1024*8*(1/30)*(15/100)*(1/3600))))</f>
        <v/>
      </c>
      <c r="K67" s="16">
        <f>(Users!K67*MAX(Settings!$C$18,(Settings!$C$19*1024*8*(1/30)*(15/100)*(1/3600))))</f>
        <v/>
      </c>
      <c r="L67" s="16">
        <f>(Users!L67*MAX(Settings!$C$18,(Settings!$C$19*1024*8*(1/30)*(15/100)*(1/3600))))</f>
        <v/>
      </c>
    </row>
    <row r="68">
      <c r="A68" s="16">
        <f>'Users'!A68</f>
        <v/>
      </c>
      <c r="B68" s="16">
        <f>'Users'!B68</f>
        <v/>
      </c>
      <c r="C68" s="16">
        <f>(Users!C68*MAX(Settings!$C$18,(Settings!$C$19*1024*8*(1/30)*(15/100)*(1/3600))))</f>
        <v/>
      </c>
      <c r="D68" s="16">
        <f>(Users!D68*MAX(Settings!$C$18,(Settings!$C$19*1024*8*(1/30)*(15/100)*(1/3600))))</f>
        <v/>
      </c>
      <c r="E68" s="16">
        <f>(Users!E68*MAX(Settings!$C$18,(Settings!$C$19*1024*8*(1/30)*(15/100)*(1/3600))))</f>
        <v/>
      </c>
      <c r="F68" s="16">
        <f>(Users!F68*MAX(Settings!$C$18,(Settings!$C$19*1024*8*(1/30)*(15/100)*(1/3600))))</f>
        <v/>
      </c>
      <c r="G68" s="16">
        <f>(Users!G68*MAX(Settings!$C$18,(Settings!$C$19*1024*8*(1/30)*(15/100)*(1/3600))))</f>
        <v/>
      </c>
      <c r="H68" s="16">
        <f>(Users!H68*MAX(Settings!$C$18,(Settings!$C$19*1024*8*(1/30)*(15/100)*(1/3600))))</f>
        <v/>
      </c>
      <c r="I68" s="16">
        <f>(Users!I68*MAX(Settings!$C$18,(Settings!$C$19*1024*8*(1/30)*(15/100)*(1/3600))))</f>
        <v/>
      </c>
      <c r="J68" s="16">
        <f>(Users!J68*MAX(Settings!$C$18,(Settings!$C$19*1024*8*(1/30)*(15/100)*(1/3600))))</f>
        <v/>
      </c>
      <c r="K68" s="16">
        <f>(Users!K68*MAX(Settings!$C$18,(Settings!$C$19*1024*8*(1/30)*(15/100)*(1/3600))))</f>
        <v/>
      </c>
      <c r="L68" s="16">
        <f>(Users!L68*MAX(Settings!$C$18,(Settings!$C$19*1024*8*(1/30)*(15/100)*(1/3600))))</f>
        <v/>
      </c>
    </row>
    <row r="69">
      <c r="A69" s="16">
        <f>'Users'!A69</f>
        <v/>
      </c>
      <c r="B69" s="16">
        <f>'Users'!B69</f>
        <v/>
      </c>
      <c r="C69" s="16">
        <f>(Users!C69*MAX(Settings!$C$18,(Settings!$C$19*1024*8*(1/30)*(15/100)*(1/3600))))</f>
        <v/>
      </c>
      <c r="D69" s="16">
        <f>(Users!D69*MAX(Settings!$C$18,(Settings!$C$19*1024*8*(1/30)*(15/100)*(1/3600))))</f>
        <v/>
      </c>
      <c r="E69" s="16">
        <f>(Users!E69*MAX(Settings!$C$18,(Settings!$C$19*1024*8*(1/30)*(15/100)*(1/3600))))</f>
        <v/>
      </c>
      <c r="F69" s="16">
        <f>(Users!F69*MAX(Settings!$C$18,(Settings!$C$19*1024*8*(1/30)*(15/100)*(1/3600))))</f>
        <v/>
      </c>
      <c r="G69" s="16">
        <f>(Users!G69*MAX(Settings!$C$18,(Settings!$C$19*1024*8*(1/30)*(15/100)*(1/3600))))</f>
        <v/>
      </c>
      <c r="H69" s="16">
        <f>(Users!H69*MAX(Settings!$C$18,(Settings!$C$19*1024*8*(1/30)*(15/100)*(1/3600))))</f>
        <v/>
      </c>
      <c r="I69" s="16">
        <f>(Users!I69*MAX(Settings!$C$18,(Settings!$C$19*1024*8*(1/30)*(15/100)*(1/3600))))</f>
        <v/>
      </c>
      <c r="J69" s="16">
        <f>(Users!J69*MAX(Settings!$C$18,(Settings!$C$19*1024*8*(1/30)*(15/100)*(1/3600))))</f>
        <v/>
      </c>
      <c r="K69" s="16">
        <f>(Users!K69*MAX(Settings!$C$18,(Settings!$C$19*1024*8*(1/30)*(15/100)*(1/3600))))</f>
        <v/>
      </c>
      <c r="L69" s="16">
        <f>(Users!L69*MAX(Settings!$C$18,(Settings!$C$19*1024*8*(1/30)*(15/100)*(1/3600))))</f>
        <v/>
      </c>
    </row>
    <row r="70">
      <c r="A70" s="16">
        <f>'Users'!A70</f>
        <v/>
      </c>
      <c r="B70" s="16">
        <f>'Users'!B70</f>
        <v/>
      </c>
      <c r="C70" s="16">
        <f>(Users!C70*MAX(Settings!$C$18,(Settings!$C$19*1024*8*(1/30)*(15/100)*(1/3600))))</f>
        <v/>
      </c>
      <c r="D70" s="16">
        <f>(Users!D70*MAX(Settings!$C$18,(Settings!$C$19*1024*8*(1/30)*(15/100)*(1/3600))))</f>
        <v/>
      </c>
      <c r="E70" s="16">
        <f>(Users!E70*MAX(Settings!$C$18,(Settings!$C$19*1024*8*(1/30)*(15/100)*(1/3600))))</f>
        <v/>
      </c>
      <c r="F70" s="16">
        <f>(Users!F70*MAX(Settings!$C$18,(Settings!$C$19*1024*8*(1/30)*(15/100)*(1/3600))))</f>
        <v/>
      </c>
      <c r="G70" s="16">
        <f>(Users!G70*MAX(Settings!$C$18,(Settings!$C$19*1024*8*(1/30)*(15/100)*(1/3600))))</f>
        <v/>
      </c>
      <c r="H70" s="16">
        <f>(Users!H70*MAX(Settings!$C$18,(Settings!$C$19*1024*8*(1/30)*(15/100)*(1/3600))))</f>
        <v/>
      </c>
      <c r="I70" s="16">
        <f>(Users!I70*MAX(Settings!$C$18,(Settings!$C$19*1024*8*(1/30)*(15/100)*(1/3600))))</f>
        <v/>
      </c>
      <c r="J70" s="16">
        <f>(Users!J70*MAX(Settings!$C$18,(Settings!$C$19*1024*8*(1/30)*(15/100)*(1/3600))))</f>
        <v/>
      </c>
      <c r="K70" s="16">
        <f>(Users!K70*MAX(Settings!$C$18,(Settings!$C$19*1024*8*(1/30)*(15/100)*(1/3600))))</f>
        <v/>
      </c>
      <c r="L70" s="16">
        <f>(Users!L70*MAX(Settings!$C$18,(Settings!$C$19*1024*8*(1/30)*(15/100)*(1/3600))))</f>
        <v/>
      </c>
    </row>
    <row r="71">
      <c r="A71" s="16">
        <f>'Users'!A71</f>
        <v/>
      </c>
      <c r="B71" s="16">
        <f>'Users'!B71</f>
        <v/>
      </c>
      <c r="C71" s="16">
        <f>(Users!C71*MAX(Settings!$C$18,(Settings!$C$19*1024*8*(1/30)*(15/100)*(1/3600))))</f>
        <v/>
      </c>
      <c r="D71" s="16">
        <f>(Users!D71*MAX(Settings!$C$18,(Settings!$C$19*1024*8*(1/30)*(15/100)*(1/3600))))</f>
        <v/>
      </c>
      <c r="E71" s="16">
        <f>(Users!E71*MAX(Settings!$C$18,(Settings!$C$19*1024*8*(1/30)*(15/100)*(1/3600))))</f>
        <v/>
      </c>
      <c r="F71" s="16">
        <f>(Users!F71*MAX(Settings!$C$18,(Settings!$C$19*1024*8*(1/30)*(15/100)*(1/3600))))</f>
        <v/>
      </c>
      <c r="G71" s="16">
        <f>(Users!G71*MAX(Settings!$C$18,(Settings!$C$19*1024*8*(1/30)*(15/100)*(1/3600))))</f>
        <v/>
      </c>
      <c r="H71" s="16">
        <f>(Users!H71*MAX(Settings!$C$18,(Settings!$C$19*1024*8*(1/30)*(15/100)*(1/3600))))</f>
        <v/>
      </c>
      <c r="I71" s="16">
        <f>(Users!I71*MAX(Settings!$C$18,(Settings!$C$19*1024*8*(1/30)*(15/100)*(1/3600))))</f>
        <v/>
      </c>
      <c r="J71" s="16">
        <f>(Users!J71*MAX(Settings!$C$18,(Settings!$C$19*1024*8*(1/30)*(15/100)*(1/3600))))</f>
        <v/>
      </c>
      <c r="K71" s="16">
        <f>(Users!K71*MAX(Settings!$C$18,(Settings!$C$19*1024*8*(1/30)*(15/100)*(1/3600))))</f>
        <v/>
      </c>
      <c r="L71" s="16">
        <f>(Users!L71*MAX(Settings!$C$18,(Settings!$C$19*1024*8*(1/30)*(15/100)*(1/3600))))</f>
        <v/>
      </c>
    </row>
    <row r="72">
      <c r="A72" s="16">
        <f>'Users'!A72</f>
        <v/>
      </c>
      <c r="B72" s="16">
        <f>'Users'!B72</f>
        <v/>
      </c>
      <c r="C72" s="16">
        <f>(Users!C72*MAX(Settings!$C$18,(Settings!$C$19*1024*8*(1/30)*(15/100)*(1/3600))))</f>
        <v/>
      </c>
      <c r="D72" s="16">
        <f>(Users!D72*MAX(Settings!$C$18,(Settings!$C$19*1024*8*(1/30)*(15/100)*(1/3600))))</f>
        <v/>
      </c>
      <c r="E72" s="16">
        <f>(Users!E72*MAX(Settings!$C$18,(Settings!$C$19*1024*8*(1/30)*(15/100)*(1/3600))))</f>
        <v/>
      </c>
      <c r="F72" s="16">
        <f>(Users!F72*MAX(Settings!$C$18,(Settings!$C$19*1024*8*(1/30)*(15/100)*(1/3600))))</f>
        <v/>
      </c>
      <c r="G72" s="16">
        <f>(Users!G72*MAX(Settings!$C$18,(Settings!$C$19*1024*8*(1/30)*(15/100)*(1/3600))))</f>
        <v/>
      </c>
      <c r="H72" s="16">
        <f>(Users!H72*MAX(Settings!$C$18,(Settings!$C$19*1024*8*(1/30)*(15/100)*(1/3600))))</f>
        <v/>
      </c>
      <c r="I72" s="16">
        <f>(Users!I72*MAX(Settings!$C$18,(Settings!$C$19*1024*8*(1/30)*(15/100)*(1/3600))))</f>
        <v/>
      </c>
      <c r="J72" s="16">
        <f>(Users!J72*MAX(Settings!$C$18,(Settings!$C$19*1024*8*(1/30)*(15/100)*(1/3600))))</f>
        <v/>
      </c>
      <c r="K72" s="16">
        <f>(Users!K72*MAX(Settings!$C$18,(Settings!$C$19*1024*8*(1/30)*(15/100)*(1/3600))))</f>
        <v/>
      </c>
      <c r="L72" s="16">
        <f>(Users!L72*MAX(Settings!$C$18,(Settings!$C$19*1024*8*(1/30)*(15/100)*(1/3600))))</f>
        <v/>
      </c>
    </row>
    <row r="73">
      <c r="A73" s="16">
        <f>'Users'!A73</f>
        <v/>
      </c>
      <c r="B73" s="16">
        <f>'Users'!B73</f>
        <v/>
      </c>
      <c r="C73" s="16">
        <f>(Users!C73*MAX(Settings!$C$18,(Settings!$C$19*1024*8*(1/30)*(15/100)*(1/3600))))</f>
        <v/>
      </c>
      <c r="D73" s="16">
        <f>(Users!D73*MAX(Settings!$C$18,(Settings!$C$19*1024*8*(1/30)*(15/100)*(1/3600))))</f>
        <v/>
      </c>
      <c r="E73" s="16">
        <f>(Users!E73*MAX(Settings!$C$18,(Settings!$C$19*1024*8*(1/30)*(15/100)*(1/3600))))</f>
        <v/>
      </c>
      <c r="F73" s="16">
        <f>(Users!F73*MAX(Settings!$C$18,(Settings!$C$19*1024*8*(1/30)*(15/100)*(1/3600))))</f>
        <v/>
      </c>
      <c r="G73" s="16">
        <f>(Users!G73*MAX(Settings!$C$18,(Settings!$C$19*1024*8*(1/30)*(15/100)*(1/3600))))</f>
        <v/>
      </c>
      <c r="H73" s="16">
        <f>(Users!H73*MAX(Settings!$C$18,(Settings!$C$19*1024*8*(1/30)*(15/100)*(1/3600))))</f>
        <v/>
      </c>
      <c r="I73" s="16">
        <f>(Users!I73*MAX(Settings!$C$18,(Settings!$C$19*1024*8*(1/30)*(15/100)*(1/3600))))</f>
        <v/>
      </c>
      <c r="J73" s="16">
        <f>(Users!J73*MAX(Settings!$C$18,(Settings!$C$19*1024*8*(1/30)*(15/100)*(1/3600))))</f>
        <v/>
      </c>
      <c r="K73" s="16">
        <f>(Users!K73*MAX(Settings!$C$18,(Settings!$C$19*1024*8*(1/30)*(15/100)*(1/3600))))</f>
        <v/>
      </c>
      <c r="L73" s="16">
        <f>(Users!L73*MAX(Settings!$C$18,(Settings!$C$19*1024*8*(1/30)*(15/100)*(1/3600))))</f>
        <v/>
      </c>
    </row>
    <row r="74">
      <c r="A74" s="16">
        <f>'Users'!A74</f>
        <v/>
      </c>
      <c r="B74" s="16">
        <f>'Users'!B74</f>
        <v/>
      </c>
      <c r="C74" s="16">
        <f>(Users!C74*MAX(Settings!$C$18,(Settings!$C$19*1024*8*(1/30)*(15/100)*(1/3600))))</f>
        <v/>
      </c>
      <c r="D74" s="16">
        <f>(Users!D74*MAX(Settings!$C$18,(Settings!$C$19*1024*8*(1/30)*(15/100)*(1/3600))))</f>
        <v/>
      </c>
      <c r="E74" s="16">
        <f>(Users!E74*MAX(Settings!$C$18,(Settings!$C$19*1024*8*(1/30)*(15/100)*(1/3600))))</f>
        <v/>
      </c>
      <c r="F74" s="16">
        <f>(Users!F74*MAX(Settings!$C$18,(Settings!$C$19*1024*8*(1/30)*(15/100)*(1/3600))))</f>
        <v/>
      </c>
      <c r="G74" s="16">
        <f>(Users!G74*MAX(Settings!$C$18,(Settings!$C$19*1024*8*(1/30)*(15/100)*(1/3600))))</f>
        <v/>
      </c>
      <c r="H74" s="16">
        <f>(Users!H74*MAX(Settings!$C$18,(Settings!$C$19*1024*8*(1/30)*(15/100)*(1/3600))))</f>
        <v/>
      </c>
      <c r="I74" s="16">
        <f>(Users!I74*MAX(Settings!$C$18,(Settings!$C$19*1024*8*(1/30)*(15/100)*(1/3600))))</f>
        <v/>
      </c>
      <c r="J74" s="16">
        <f>(Users!J74*MAX(Settings!$C$18,(Settings!$C$19*1024*8*(1/30)*(15/100)*(1/3600))))</f>
        <v/>
      </c>
      <c r="K74" s="16">
        <f>(Users!K74*MAX(Settings!$C$18,(Settings!$C$19*1024*8*(1/30)*(15/100)*(1/3600))))</f>
        <v/>
      </c>
      <c r="L74" s="16">
        <f>(Users!L74*MAX(Settings!$C$18,(Settings!$C$19*1024*8*(1/30)*(15/100)*(1/3600))))</f>
        <v/>
      </c>
    </row>
    <row r="75">
      <c r="A75" s="16">
        <f>'Users'!A75</f>
        <v/>
      </c>
      <c r="B75" s="16">
        <f>'Users'!B75</f>
        <v/>
      </c>
      <c r="C75" s="16">
        <f>(Users!C75*MAX(Settings!$C$18,(Settings!$C$19*1024*8*(1/30)*(15/100)*(1/3600))))</f>
        <v/>
      </c>
      <c r="D75" s="16">
        <f>(Users!D75*MAX(Settings!$C$18,(Settings!$C$19*1024*8*(1/30)*(15/100)*(1/3600))))</f>
        <v/>
      </c>
      <c r="E75" s="16">
        <f>(Users!E75*MAX(Settings!$C$18,(Settings!$C$19*1024*8*(1/30)*(15/100)*(1/3600))))</f>
        <v/>
      </c>
      <c r="F75" s="16">
        <f>(Users!F75*MAX(Settings!$C$18,(Settings!$C$19*1024*8*(1/30)*(15/100)*(1/3600))))</f>
        <v/>
      </c>
      <c r="G75" s="16">
        <f>(Users!G75*MAX(Settings!$C$18,(Settings!$C$19*1024*8*(1/30)*(15/100)*(1/3600))))</f>
        <v/>
      </c>
      <c r="H75" s="16">
        <f>(Users!H75*MAX(Settings!$C$18,(Settings!$C$19*1024*8*(1/30)*(15/100)*(1/3600))))</f>
        <v/>
      </c>
      <c r="I75" s="16">
        <f>(Users!I75*MAX(Settings!$C$18,(Settings!$C$19*1024*8*(1/30)*(15/100)*(1/3600))))</f>
        <v/>
      </c>
      <c r="J75" s="16">
        <f>(Users!J75*MAX(Settings!$C$18,(Settings!$C$19*1024*8*(1/30)*(15/100)*(1/3600))))</f>
        <v/>
      </c>
      <c r="K75" s="16">
        <f>(Users!K75*MAX(Settings!$C$18,(Settings!$C$19*1024*8*(1/30)*(15/100)*(1/3600))))</f>
        <v/>
      </c>
      <c r="L75" s="16">
        <f>(Users!L75*MAX(Settings!$C$18,(Settings!$C$19*1024*8*(1/30)*(15/100)*(1/3600))))</f>
        <v/>
      </c>
    </row>
    <row r="76">
      <c r="A76" s="16">
        <f>'Users'!A76</f>
        <v/>
      </c>
      <c r="B76" s="16">
        <f>'Users'!B76</f>
        <v/>
      </c>
      <c r="C76" s="16">
        <f>(Users!C76*MAX(Settings!$C$18,(Settings!$C$19*1024*8*(1/30)*(15/100)*(1/3600))))</f>
        <v/>
      </c>
      <c r="D76" s="16">
        <f>(Users!D76*MAX(Settings!$C$18,(Settings!$C$19*1024*8*(1/30)*(15/100)*(1/3600))))</f>
        <v/>
      </c>
      <c r="E76" s="16">
        <f>(Users!E76*MAX(Settings!$C$18,(Settings!$C$19*1024*8*(1/30)*(15/100)*(1/3600))))</f>
        <v/>
      </c>
      <c r="F76" s="16">
        <f>(Users!F76*MAX(Settings!$C$18,(Settings!$C$19*1024*8*(1/30)*(15/100)*(1/3600))))</f>
        <v/>
      </c>
      <c r="G76" s="16">
        <f>(Users!G76*MAX(Settings!$C$18,(Settings!$C$19*1024*8*(1/30)*(15/100)*(1/3600))))</f>
        <v/>
      </c>
      <c r="H76" s="16">
        <f>(Users!H76*MAX(Settings!$C$18,(Settings!$C$19*1024*8*(1/30)*(15/100)*(1/3600))))</f>
        <v/>
      </c>
      <c r="I76" s="16">
        <f>(Users!I76*MAX(Settings!$C$18,(Settings!$C$19*1024*8*(1/30)*(15/100)*(1/3600))))</f>
        <v/>
      </c>
      <c r="J76" s="16">
        <f>(Users!J76*MAX(Settings!$C$18,(Settings!$C$19*1024*8*(1/30)*(15/100)*(1/3600))))</f>
        <v/>
      </c>
      <c r="K76" s="16">
        <f>(Users!K76*MAX(Settings!$C$18,(Settings!$C$19*1024*8*(1/30)*(15/100)*(1/3600))))</f>
        <v/>
      </c>
      <c r="L76" s="16">
        <f>(Users!L76*MAX(Settings!$C$18,(Settings!$C$19*1024*8*(1/30)*(15/100)*(1/3600))))</f>
        <v/>
      </c>
    </row>
    <row r="77">
      <c r="A77" s="16">
        <f>'Users'!A77</f>
        <v/>
      </c>
      <c r="B77" s="16">
        <f>'Users'!B77</f>
        <v/>
      </c>
      <c r="C77" s="16">
        <f>(Users!C77*MAX(Settings!$C$18,(Settings!$C$19*1024*8*(1/30)*(15/100)*(1/3600))))</f>
        <v/>
      </c>
      <c r="D77" s="16">
        <f>(Users!D77*MAX(Settings!$C$18,(Settings!$C$19*1024*8*(1/30)*(15/100)*(1/3600))))</f>
        <v/>
      </c>
      <c r="E77" s="16">
        <f>(Users!E77*MAX(Settings!$C$18,(Settings!$C$19*1024*8*(1/30)*(15/100)*(1/3600))))</f>
        <v/>
      </c>
      <c r="F77" s="16">
        <f>(Users!F77*MAX(Settings!$C$18,(Settings!$C$19*1024*8*(1/30)*(15/100)*(1/3600))))</f>
        <v/>
      </c>
      <c r="G77" s="16">
        <f>(Users!G77*MAX(Settings!$C$18,(Settings!$C$19*1024*8*(1/30)*(15/100)*(1/3600))))</f>
        <v/>
      </c>
      <c r="H77" s="16">
        <f>(Users!H77*MAX(Settings!$C$18,(Settings!$C$19*1024*8*(1/30)*(15/100)*(1/3600))))</f>
        <v/>
      </c>
      <c r="I77" s="16">
        <f>(Users!I77*MAX(Settings!$C$18,(Settings!$C$19*1024*8*(1/30)*(15/100)*(1/3600))))</f>
        <v/>
      </c>
      <c r="J77" s="16">
        <f>(Users!J77*MAX(Settings!$C$18,(Settings!$C$19*1024*8*(1/30)*(15/100)*(1/3600))))</f>
        <v/>
      </c>
      <c r="K77" s="16">
        <f>(Users!K77*MAX(Settings!$C$18,(Settings!$C$19*1024*8*(1/30)*(15/100)*(1/3600))))</f>
        <v/>
      </c>
      <c r="L77" s="16">
        <f>(Users!L77*MAX(Settings!$C$18,(Settings!$C$19*1024*8*(1/30)*(15/100)*(1/3600))))</f>
        <v/>
      </c>
    </row>
    <row r="78">
      <c r="A78" s="16">
        <f>'Users'!A78</f>
        <v/>
      </c>
      <c r="B78" s="16">
        <f>'Users'!B78</f>
        <v/>
      </c>
      <c r="C78" s="16">
        <f>(Users!C78*MAX(Settings!$C$18,(Settings!$C$19*1024*8*(1/30)*(15/100)*(1/3600))))</f>
        <v/>
      </c>
      <c r="D78" s="16">
        <f>(Users!D78*MAX(Settings!$C$18,(Settings!$C$19*1024*8*(1/30)*(15/100)*(1/3600))))</f>
        <v/>
      </c>
      <c r="E78" s="16">
        <f>(Users!E78*MAX(Settings!$C$18,(Settings!$C$19*1024*8*(1/30)*(15/100)*(1/3600))))</f>
        <v/>
      </c>
      <c r="F78" s="16">
        <f>(Users!F78*MAX(Settings!$C$18,(Settings!$C$19*1024*8*(1/30)*(15/100)*(1/3600))))</f>
        <v/>
      </c>
      <c r="G78" s="16">
        <f>(Users!G78*MAX(Settings!$C$18,(Settings!$C$19*1024*8*(1/30)*(15/100)*(1/3600))))</f>
        <v/>
      </c>
      <c r="H78" s="16">
        <f>(Users!H78*MAX(Settings!$C$18,(Settings!$C$19*1024*8*(1/30)*(15/100)*(1/3600))))</f>
        <v/>
      </c>
      <c r="I78" s="16">
        <f>(Users!I78*MAX(Settings!$C$18,(Settings!$C$19*1024*8*(1/30)*(15/100)*(1/3600))))</f>
        <v/>
      </c>
      <c r="J78" s="16">
        <f>(Users!J78*MAX(Settings!$C$18,(Settings!$C$19*1024*8*(1/30)*(15/100)*(1/3600))))</f>
        <v/>
      </c>
      <c r="K78" s="16">
        <f>(Users!K78*MAX(Settings!$C$18,(Settings!$C$19*1024*8*(1/30)*(15/100)*(1/3600))))</f>
        <v/>
      </c>
      <c r="L78" s="16">
        <f>(Users!L78*MAX(Settings!$C$18,(Settings!$C$19*1024*8*(1/30)*(15/100)*(1/3600))))</f>
        <v/>
      </c>
    </row>
    <row r="79">
      <c r="A79" s="16">
        <f>'Users'!A79</f>
        <v/>
      </c>
      <c r="B79" s="16">
        <f>'Users'!B79</f>
        <v/>
      </c>
      <c r="C79" s="16">
        <f>(Users!C79*MAX(Settings!$C$18,(Settings!$C$19*1024*8*(1/30)*(15/100)*(1/3600))))</f>
        <v/>
      </c>
      <c r="D79" s="16">
        <f>(Users!D79*MAX(Settings!$C$18,(Settings!$C$19*1024*8*(1/30)*(15/100)*(1/3600))))</f>
        <v/>
      </c>
      <c r="E79" s="16">
        <f>(Users!E79*MAX(Settings!$C$18,(Settings!$C$19*1024*8*(1/30)*(15/100)*(1/3600))))</f>
        <v/>
      </c>
      <c r="F79" s="16">
        <f>(Users!F79*MAX(Settings!$C$18,(Settings!$C$19*1024*8*(1/30)*(15/100)*(1/3600))))</f>
        <v/>
      </c>
      <c r="G79" s="16">
        <f>(Users!G79*MAX(Settings!$C$18,(Settings!$C$19*1024*8*(1/30)*(15/100)*(1/3600))))</f>
        <v/>
      </c>
      <c r="H79" s="16">
        <f>(Users!H79*MAX(Settings!$C$18,(Settings!$C$19*1024*8*(1/30)*(15/100)*(1/3600))))</f>
        <v/>
      </c>
      <c r="I79" s="16">
        <f>(Users!I79*MAX(Settings!$C$18,(Settings!$C$19*1024*8*(1/30)*(15/100)*(1/3600))))</f>
        <v/>
      </c>
      <c r="J79" s="16">
        <f>(Users!J79*MAX(Settings!$C$18,(Settings!$C$19*1024*8*(1/30)*(15/100)*(1/3600))))</f>
        <v/>
      </c>
      <c r="K79" s="16">
        <f>(Users!K79*MAX(Settings!$C$18,(Settings!$C$19*1024*8*(1/30)*(15/100)*(1/3600))))</f>
        <v/>
      </c>
      <c r="L79" s="16">
        <f>(Users!L79*MAX(Settings!$C$18,(Settings!$C$19*1024*8*(1/30)*(15/100)*(1/3600))))</f>
        <v/>
      </c>
    </row>
    <row r="80">
      <c r="A80" s="16">
        <f>'Users'!A80</f>
        <v/>
      </c>
      <c r="B80" s="16">
        <f>'Users'!B80</f>
        <v/>
      </c>
      <c r="C80" s="16">
        <f>(Users!C80*MAX(Settings!$C$18,(Settings!$C$19*1024*8*(1/30)*(15/100)*(1/3600))))</f>
        <v/>
      </c>
      <c r="D80" s="16">
        <f>(Users!D80*MAX(Settings!$C$18,(Settings!$C$19*1024*8*(1/30)*(15/100)*(1/3600))))</f>
        <v/>
      </c>
      <c r="E80" s="16">
        <f>(Users!E80*MAX(Settings!$C$18,(Settings!$C$19*1024*8*(1/30)*(15/100)*(1/3600))))</f>
        <v/>
      </c>
      <c r="F80" s="16">
        <f>(Users!F80*MAX(Settings!$C$18,(Settings!$C$19*1024*8*(1/30)*(15/100)*(1/3600))))</f>
        <v/>
      </c>
      <c r="G80" s="16">
        <f>(Users!G80*MAX(Settings!$C$18,(Settings!$C$19*1024*8*(1/30)*(15/100)*(1/3600))))</f>
        <v/>
      </c>
      <c r="H80" s="16">
        <f>(Users!H80*MAX(Settings!$C$18,(Settings!$C$19*1024*8*(1/30)*(15/100)*(1/3600))))</f>
        <v/>
      </c>
      <c r="I80" s="16">
        <f>(Users!I80*MAX(Settings!$C$18,(Settings!$C$19*1024*8*(1/30)*(15/100)*(1/3600))))</f>
        <v/>
      </c>
      <c r="J80" s="16">
        <f>(Users!J80*MAX(Settings!$C$18,(Settings!$C$19*1024*8*(1/30)*(15/100)*(1/3600))))</f>
        <v/>
      </c>
      <c r="K80" s="16">
        <f>(Users!K80*MAX(Settings!$C$18,(Settings!$C$19*1024*8*(1/30)*(15/100)*(1/3600))))</f>
        <v/>
      </c>
      <c r="L80" s="16">
        <f>(Users!L80*MAX(Settings!$C$18,(Settings!$C$19*1024*8*(1/30)*(15/100)*(1/3600))))</f>
        <v/>
      </c>
    </row>
    <row r="81">
      <c r="A81" s="16">
        <f>'Users'!A81</f>
        <v/>
      </c>
      <c r="B81" s="16">
        <f>'Users'!B81</f>
        <v/>
      </c>
      <c r="C81" s="16">
        <f>(Users!C81*MAX(Settings!$C$18,(Settings!$C$19*1024*8*(1/30)*(15/100)*(1/3600))))</f>
        <v/>
      </c>
      <c r="D81" s="16">
        <f>(Users!D81*MAX(Settings!$C$18,(Settings!$C$19*1024*8*(1/30)*(15/100)*(1/3600))))</f>
        <v/>
      </c>
      <c r="E81" s="16">
        <f>(Users!E81*MAX(Settings!$C$18,(Settings!$C$19*1024*8*(1/30)*(15/100)*(1/3600))))</f>
        <v/>
      </c>
      <c r="F81" s="16">
        <f>(Users!F81*MAX(Settings!$C$18,(Settings!$C$19*1024*8*(1/30)*(15/100)*(1/3600))))</f>
        <v/>
      </c>
      <c r="G81" s="16">
        <f>(Users!G81*MAX(Settings!$C$18,(Settings!$C$19*1024*8*(1/30)*(15/100)*(1/3600))))</f>
        <v/>
      </c>
      <c r="H81" s="16">
        <f>(Users!H81*MAX(Settings!$C$18,(Settings!$C$19*1024*8*(1/30)*(15/100)*(1/3600))))</f>
        <v/>
      </c>
      <c r="I81" s="16">
        <f>(Users!I81*MAX(Settings!$C$18,(Settings!$C$19*1024*8*(1/30)*(15/100)*(1/3600))))</f>
        <v/>
      </c>
      <c r="J81" s="16">
        <f>(Users!J81*MAX(Settings!$C$18,(Settings!$C$19*1024*8*(1/30)*(15/100)*(1/3600))))</f>
        <v/>
      </c>
      <c r="K81" s="16">
        <f>(Users!K81*MAX(Settings!$C$18,(Settings!$C$19*1024*8*(1/30)*(15/100)*(1/3600))))</f>
        <v/>
      </c>
      <c r="L81" s="16">
        <f>(Users!L81*MAX(Settings!$C$18,(Settings!$C$19*1024*8*(1/30)*(15/100)*(1/3600))))</f>
        <v/>
      </c>
    </row>
    <row r="82">
      <c r="A82" s="16">
        <f>'Users'!A82</f>
        <v/>
      </c>
      <c r="B82" s="16">
        <f>'Users'!B82</f>
        <v/>
      </c>
      <c r="C82" s="16">
        <f>(Users!C82*MAX(Settings!$C$18,(Settings!$C$19*1024*8*(1/30)*(15/100)*(1/3600))))</f>
        <v/>
      </c>
      <c r="D82" s="16">
        <f>(Users!D82*MAX(Settings!$C$18,(Settings!$C$19*1024*8*(1/30)*(15/100)*(1/3600))))</f>
        <v/>
      </c>
      <c r="E82" s="16">
        <f>(Users!E82*MAX(Settings!$C$18,(Settings!$C$19*1024*8*(1/30)*(15/100)*(1/3600))))</f>
        <v/>
      </c>
      <c r="F82" s="16">
        <f>(Users!F82*MAX(Settings!$C$18,(Settings!$C$19*1024*8*(1/30)*(15/100)*(1/3600))))</f>
        <v/>
      </c>
      <c r="G82" s="16">
        <f>(Users!G82*MAX(Settings!$C$18,(Settings!$C$19*1024*8*(1/30)*(15/100)*(1/3600))))</f>
        <v/>
      </c>
      <c r="H82" s="16">
        <f>(Users!H82*MAX(Settings!$C$18,(Settings!$C$19*1024*8*(1/30)*(15/100)*(1/3600))))</f>
        <v/>
      </c>
      <c r="I82" s="16">
        <f>(Users!I82*MAX(Settings!$C$18,(Settings!$C$19*1024*8*(1/30)*(15/100)*(1/3600))))</f>
        <v/>
      </c>
      <c r="J82" s="16">
        <f>(Users!J82*MAX(Settings!$C$18,(Settings!$C$19*1024*8*(1/30)*(15/100)*(1/3600))))</f>
        <v/>
      </c>
      <c r="K82" s="16">
        <f>(Users!K82*MAX(Settings!$C$18,(Settings!$C$19*1024*8*(1/30)*(15/100)*(1/3600))))</f>
        <v/>
      </c>
      <c r="L82" s="16">
        <f>(Users!L82*MAX(Settings!$C$18,(Settings!$C$19*1024*8*(1/30)*(15/100)*(1/3600))))</f>
        <v/>
      </c>
    </row>
    <row r="83">
      <c r="A83" s="16">
        <f>'Users'!A83</f>
        <v/>
      </c>
      <c r="B83" s="16">
        <f>'Users'!B83</f>
        <v/>
      </c>
      <c r="C83" s="16">
        <f>(Users!C83*MAX(Settings!$C$18,(Settings!$C$19*1024*8*(1/30)*(15/100)*(1/3600))))</f>
        <v/>
      </c>
      <c r="D83" s="16">
        <f>(Users!D83*MAX(Settings!$C$18,(Settings!$C$19*1024*8*(1/30)*(15/100)*(1/3600))))</f>
        <v/>
      </c>
      <c r="E83" s="16">
        <f>(Users!E83*MAX(Settings!$C$18,(Settings!$C$19*1024*8*(1/30)*(15/100)*(1/3600))))</f>
        <v/>
      </c>
      <c r="F83" s="16">
        <f>(Users!F83*MAX(Settings!$C$18,(Settings!$C$19*1024*8*(1/30)*(15/100)*(1/3600))))</f>
        <v/>
      </c>
      <c r="G83" s="16">
        <f>(Users!G83*MAX(Settings!$C$18,(Settings!$C$19*1024*8*(1/30)*(15/100)*(1/3600))))</f>
        <v/>
      </c>
      <c r="H83" s="16">
        <f>(Users!H83*MAX(Settings!$C$18,(Settings!$C$19*1024*8*(1/30)*(15/100)*(1/3600))))</f>
        <v/>
      </c>
      <c r="I83" s="16">
        <f>(Users!I83*MAX(Settings!$C$18,(Settings!$C$19*1024*8*(1/30)*(15/100)*(1/3600))))</f>
        <v/>
      </c>
      <c r="J83" s="16">
        <f>(Users!J83*MAX(Settings!$C$18,(Settings!$C$19*1024*8*(1/30)*(15/100)*(1/3600))))</f>
        <v/>
      </c>
      <c r="K83" s="16">
        <f>(Users!K83*MAX(Settings!$C$18,(Settings!$C$19*1024*8*(1/30)*(15/100)*(1/3600))))</f>
        <v/>
      </c>
      <c r="L83" s="16">
        <f>(Users!L83*MAX(Settings!$C$18,(Settings!$C$19*1024*8*(1/30)*(15/100)*(1/3600))))</f>
        <v/>
      </c>
    </row>
    <row r="84">
      <c r="A84" s="16">
        <f>'Users'!A84</f>
        <v/>
      </c>
      <c r="B84" s="16">
        <f>'Users'!B84</f>
        <v/>
      </c>
      <c r="C84" s="16">
        <f>(Users!C84*MAX(Settings!$C$18,(Settings!$C$19*1024*8*(1/30)*(15/100)*(1/3600))))</f>
        <v/>
      </c>
      <c r="D84" s="16">
        <f>(Users!D84*MAX(Settings!$C$18,(Settings!$C$19*1024*8*(1/30)*(15/100)*(1/3600))))</f>
        <v/>
      </c>
      <c r="E84" s="16">
        <f>(Users!E84*MAX(Settings!$C$18,(Settings!$C$19*1024*8*(1/30)*(15/100)*(1/3600))))</f>
        <v/>
      </c>
      <c r="F84" s="16">
        <f>(Users!F84*MAX(Settings!$C$18,(Settings!$C$19*1024*8*(1/30)*(15/100)*(1/3600))))</f>
        <v/>
      </c>
      <c r="G84" s="16">
        <f>(Users!G84*MAX(Settings!$C$18,(Settings!$C$19*1024*8*(1/30)*(15/100)*(1/3600))))</f>
        <v/>
      </c>
      <c r="H84" s="16">
        <f>(Users!H84*MAX(Settings!$C$18,(Settings!$C$19*1024*8*(1/30)*(15/100)*(1/3600))))</f>
        <v/>
      </c>
      <c r="I84" s="16">
        <f>(Users!I84*MAX(Settings!$C$18,(Settings!$C$19*1024*8*(1/30)*(15/100)*(1/3600))))</f>
        <v/>
      </c>
      <c r="J84" s="16">
        <f>(Users!J84*MAX(Settings!$C$18,(Settings!$C$19*1024*8*(1/30)*(15/100)*(1/3600))))</f>
        <v/>
      </c>
      <c r="K84" s="16">
        <f>(Users!K84*MAX(Settings!$C$18,(Settings!$C$19*1024*8*(1/30)*(15/100)*(1/3600))))</f>
        <v/>
      </c>
      <c r="L84" s="16">
        <f>(Users!L84*MAX(Settings!$C$18,(Settings!$C$19*1024*8*(1/30)*(15/100)*(1/3600))))</f>
        <v/>
      </c>
    </row>
    <row r="85">
      <c r="A85" s="16">
        <f>'Users'!A85</f>
        <v/>
      </c>
      <c r="B85" s="16">
        <f>'Users'!B85</f>
        <v/>
      </c>
      <c r="C85" s="16">
        <f>(Users!C85*MAX(Settings!$C$18,(Settings!$C$19*1024*8*(1/30)*(15/100)*(1/3600))))</f>
        <v/>
      </c>
      <c r="D85" s="16">
        <f>(Users!D85*MAX(Settings!$C$18,(Settings!$C$19*1024*8*(1/30)*(15/100)*(1/3600))))</f>
        <v/>
      </c>
      <c r="E85" s="16">
        <f>(Users!E85*MAX(Settings!$C$18,(Settings!$C$19*1024*8*(1/30)*(15/100)*(1/3600))))</f>
        <v/>
      </c>
      <c r="F85" s="16">
        <f>(Users!F85*MAX(Settings!$C$18,(Settings!$C$19*1024*8*(1/30)*(15/100)*(1/3600))))</f>
        <v/>
      </c>
      <c r="G85" s="16">
        <f>(Users!G85*MAX(Settings!$C$18,(Settings!$C$19*1024*8*(1/30)*(15/100)*(1/3600))))</f>
        <v/>
      </c>
      <c r="H85" s="16">
        <f>(Users!H85*MAX(Settings!$C$18,(Settings!$C$19*1024*8*(1/30)*(15/100)*(1/3600))))</f>
        <v/>
      </c>
      <c r="I85" s="16">
        <f>(Users!I85*MAX(Settings!$C$18,(Settings!$C$19*1024*8*(1/30)*(15/100)*(1/3600))))</f>
        <v/>
      </c>
      <c r="J85" s="16">
        <f>(Users!J85*MAX(Settings!$C$18,(Settings!$C$19*1024*8*(1/30)*(15/100)*(1/3600))))</f>
        <v/>
      </c>
      <c r="K85" s="16">
        <f>(Users!K85*MAX(Settings!$C$18,(Settings!$C$19*1024*8*(1/30)*(15/100)*(1/3600))))</f>
        <v/>
      </c>
      <c r="L85" s="16">
        <f>(Users!L85*MAX(Settings!$C$18,(Settings!$C$19*1024*8*(1/30)*(15/100)*(1/3600))))</f>
        <v/>
      </c>
    </row>
    <row r="86">
      <c r="A86" s="16">
        <f>'Users'!A86</f>
        <v/>
      </c>
      <c r="B86" s="16">
        <f>'Users'!B86</f>
        <v/>
      </c>
      <c r="C86" s="16">
        <f>(Users!C86*MAX(Settings!$C$18,(Settings!$C$19*1024*8*(1/30)*(15/100)*(1/3600))))</f>
        <v/>
      </c>
      <c r="D86" s="16">
        <f>(Users!D86*MAX(Settings!$C$18,(Settings!$C$19*1024*8*(1/30)*(15/100)*(1/3600))))</f>
        <v/>
      </c>
      <c r="E86" s="16">
        <f>(Users!E86*MAX(Settings!$C$18,(Settings!$C$19*1024*8*(1/30)*(15/100)*(1/3600))))</f>
        <v/>
      </c>
      <c r="F86" s="16">
        <f>(Users!F86*MAX(Settings!$C$18,(Settings!$C$19*1024*8*(1/30)*(15/100)*(1/3600))))</f>
        <v/>
      </c>
      <c r="G86" s="16">
        <f>(Users!G86*MAX(Settings!$C$18,(Settings!$C$19*1024*8*(1/30)*(15/100)*(1/3600))))</f>
        <v/>
      </c>
      <c r="H86" s="16">
        <f>(Users!H86*MAX(Settings!$C$18,(Settings!$C$19*1024*8*(1/30)*(15/100)*(1/3600))))</f>
        <v/>
      </c>
      <c r="I86" s="16">
        <f>(Users!I86*MAX(Settings!$C$18,(Settings!$C$19*1024*8*(1/30)*(15/100)*(1/3600))))</f>
        <v/>
      </c>
      <c r="J86" s="16">
        <f>(Users!J86*MAX(Settings!$C$18,(Settings!$C$19*1024*8*(1/30)*(15/100)*(1/3600))))</f>
        <v/>
      </c>
      <c r="K86" s="16">
        <f>(Users!K86*MAX(Settings!$C$18,(Settings!$C$19*1024*8*(1/30)*(15/100)*(1/3600))))</f>
        <v/>
      </c>
      <c r="L86" s="16">
        <f>(Users!L86*MAX(Settings!$C$18,(Settings!$C$19*1024*8*(1/30)*(15/100)*(1/3600))))</f>
        <v/>
      </c>
    </row>
    <row r="87">
      <c r="A87" s="16">
        <f>'Users'!A87</f>
        <v/>
      </c>
      <c r="B87" s="16">
        <f>'Users'!B87</f>
        <v/>
      </c>
      <c r="C87" s="16">
        <f>(Users!C87*MAX(Settings!$C$18,(Settings!$C$19*1024*8*(1/30)*(15/100)*(1/3600))))</f>
        <v/>
      </c>
      <c r="D87" s="16">
        <f>(Users!D87*MAX(Settings!$C$18,(Settings!$C$19*1024*8*(1/30)*(15/100)*(1/3600))))</f>
        <v/>
      </c>
      <c r="E87" s="16">
        <f>(Users!E87*MAX(Settings!$C$18,(Settings!$C$19*1024*8*(1/30)*(15/100)*(1/3600))))</f>
        <v/>
      </c>
      <c r="F87" s="16">
        <f>(Users!F87*MAX(Settings!$C$18,(Settings!$C$19*1024*8*(1/30)*(15/100)*(1/3600))))</f>
        <v/>
      </c>
      <c r="G87" s="16">
        <f>(Users!G87*MAX(Settings!$C$18,(Settings!$C$19*1024*8*(1/30)*(15/100)*(1/3600))))</f>
        <v/>
      </c>
      <c r="H87" s="16">
        <f>(Users!H87*MAX(Settings!$C$18,(Settings!$C$19*1024*8*(1/30)*(15/100)*(1/3600))))</f>
        <v/>
      </c>
      <c r="I87" s="16">
        <f>(Users!I87*MAX(Settings!$C$18,(Settings!$C$19*1024*8*(1/30)*(15/100)*(1/3600))))</f>
        <v/>
      </c>
      <c r="J87" s="16">
        <f>(Users!J87*MAX(Settings!$C$18,(Settings!$C$19*1024*8*(1/30)*(15/100)*(1/3600))))</f>
        <v/>
      </c>
      <c r="K87" s="16">
        <f>(Users!K87*MAX(Settings!$C$18,(Settings!$C$19*1024*8*(1/30)*(15/100)*(1/3600))))</f>
        <v/>
      </c>
      <c r="L87" s="16">
        <f>(Users!L87*MAX(Settings!$C$18,(Settings!$C$19*1024*8*(1/30)*(15/100)*(1/3600))))</f>
        <v/>
      </c>
    </row>
    <row r="88">
      <c r="A88" s="16">
        <f>'Users'!A88</f>
        <v/>
      </c>
      <c r="B88" s="16">
        <f>'Users'!B88</f>
        <v/>
      </c>
      <c r="C88" s="16">
        <f>(Users!C88*MAX(Settings!$C$18,(Settings!$C$19*1024*8*(1/30)*(15/100)*(1/3600))))</f>
        <v/>
      </c>
      <c r="D88" s="16">
        <f>(Users!D88*MAX(Settings!$C$18,(Settings!$C$19*1024*8*(1/30)*(15/100)*(1/3600))))</f>
        <v/>
      </c>
      <c r="E88" s="16">
        <f>(Users!E88*MAX(Settings!$C$18,(Settings!$C$19*1024*8*(1/30)*(15/100)*(1/3600))))</f>
        <v/>
      </c>
      <c r="F88" s="16">
        <f>(Users!F88*MAX(Settings!$C$18,(Settings!$C$19*1024*8*(1/30)*(15/100)*(1/3600))))</f>
        <v/>
      </c>
      <c r="G88" s="16">
        <f>(Users!G88*MAX(Settings!$C$18,(Settings!$C$19*1024*8*(1/30)*(15/100)*(1/3600))))</f>
        <v/>
      </c>
      <c r="H88" s="16">
        <f>(Users!H88*MAX(Settings!$C$18,(Settings!$C$19*1024*8*(1/30)*(15/100)*(1/3600))))</f>
        <v/>
      </c>
      <c r="I88" s="16">
        <f>(Users!I88*MAX(Settings!$C$18,(Settings!$C$19*1024*8*(1/30)*(15/100)*(1/3600))))</f>
        <v/>
      </c>
      <c r="J88" s="16">
        <f>(Users!J88*MAX(Settings!$C$18,(Settings!$C$19*1024*8*(1/30)*(15/100)*(1/3600))))</f>
        <v/>
      </c>
      <c r="K88" s="16">
        <f>(Users!K88*MAX(Settings!$C$18,(Settings!$C$19*1024*8*(1/30)*(15/100)*(1/3600))))</f>
        <v/>
      </c>
      <c r="L88" s="16">
        <f>(Users!L88*MAX(Settings!$C$18,(Settings!$C$19*1024*8*(1/30)*(15/100)*(1/3600))))</f>
        <v/>
      </c>
    </row>
    <row r="89">
      <c r="A89" s="16">
        <f>'Users'!A89</f>
        <v/>
      </c>
      <c r="B89" s="16">
        <f>'Users'!B89</f>
        <v/>
      </c>
      <c r="C89" s="16">
        <f>(Users!C89*MAX(Settings!$C$18,(Settings!$C$19*1024*8*(1/30)*(15/100)*(1/3600))))</f>
        <v/>
      </c>
      <c r="D89" s="16">
        <f>(Users!D89*MAX(Settings!$C$18,(Settings!$C$19*1024*8*(1/30)*(15/100)*(1/3600))))</f>
        <v/>
      </c>
      <c r="E89" s="16">
        <f>(Users!E89*MAX(Settings!$C$18,(Settings!$C$19*1024*8*(1/30)*(15/100)*(1/3600))))</f>
        <v/>
      </c>
      <c r="F89" s="16">
        <f>(Users!F89*MAX(Settings!$C$18,(Settings!$C$19*1024*8*(1/30)*(15/100)*(1/3600))))</f>
        <v/>
      </c>
      <c r="G89" s="16">
        <f>(Users!G89*MAX(Settings!$C$18,(Settings!$C$19*1024*8*(1/30)*(15/100)*(1/3600))))</f>
        <v/>
      </c>
      <c r="H89" s="16">
        <f>(Users!H89*MAX(Settings!$C$18,(Settings!$C$19*1024*8*(1/30)*(15/100)*(1/3600))))</f>
        <v/>
      </c>
      <c r="I89" s="16">
        <f>(Users!I89*MAX(Settings!$C$18,(Settings!$C$19*1024*8*(1/30)*(15/100)*(1/3600))))</f>
        <v/>
      </c>
      <c r="J89" s="16">
        <f>(Users!J89*MAX(Settings!$C$18,(Settings!$C$19*1024*8*(1/30)*(15/100)*(1/3600))))</f>
        <v/>
      </c>
      <c r="K89" s="16">
        <f>(Users!K89*MAX(Settings!$C$18,(Settings!$C$19*1024*8*(1/30)*(15/100)*(1/3600))))</f>
        <v/>
      </c>
      <c r="L89" s="16">
        <f>(Users!L89*MAX(Settings!$C$18,(Settings!$C$19*1024*8*(1/30)*(15/100)*(1/3600))))</f>
        <v/>
      </c>
    </row>
    <row r="90">
      <c r="A90" s="16">
        <f>'Users'!A90</f>
        <v/>
      </c>
      <c r="B90" s="16">
        <f>'Users'!B90</f>
        <v/>
      </c>
      <c r="C90" s="16">
        <f>(Users!C90*MAX(Settings!$C$18,(Settings!$C$19*1024*8*(1/30)*(15/100)*(1/3600))))</f>
        <v/>
      </c>
      <c r="D90" s="16">
        <f>(Users!D90*MAX(Settings!$C$18,(Settings!$C$19*1024*8*(1/30)*(15/100)*(1/3600))))</f>
        <v/>
      </c>
      <c r="E90" s="16">
        <f>(Users!E90*MAX(Settings!$C$18,(Settings!$C$19*1024*8*(1/30)*(15/100)*(1/3600))))</f>
        <v/>
      </c>
      <c r="F90" s="16">
        <f>(Users!F90*MAX(Settings!$C$18,(Settings!$C$19*1024*8*(1/30)*(15/100)*(1/3600))))</f>
        <v/>
      </c>
      <c r="G90" s="16">
        <f>(Users!G90*MAX(Settings!$C$18,(Settings!$C$19*1024*8*(1/30)*(15/100)*(1/3600))))</f>
        <v/>
      </c>
      <c r="H90" s="16">
        <f>(Users!H90*MAX(Settings!$C$18,(Settings!$C$19*1024*8*(1/30)*(15/100)*(1/3600))))</f>
        <v/>
      </c>
      <c r="I90" s="16">
        <f>(Users!I90*MAX(Settings!$C$18,(Settings!$C$19*1024*8*(1/30)*(15/100)*(1/3600))))</f>
        <v/>
      </c>
      <c r="J90" s="16">
        <f>(Users!J90*MAX(Settings!$C$18,(Settings!$C$19*1024*8*(1/30)*(15/100)*(1/3600))))</f>
        <v/>
      </c>
      <c r="K90" s="16">
        <f>(Users!K90*MAX(Settings!$C$18,(Settings!$C$19*1024*8*(1/30)*(15/100)*(1/3600))))</f>
        <v/>
      </c>
      <c r="L90" s="16">
        <f>(Users!L90*MAX(Settings!$C$18,(Settings!$C$19*1024*8*(1/30)*(15/100)*(1/3600))))</f>
        <v/>
      </c>
    </row>
    <row r="91">
      <c r="A91" s="16">
        <f>'Users'!A91</f>
        <v/>
      </c>
      <c r="B91" s="16">
        <f>'Users'!B91</f>
        <v/>
      </c>
      <c r="C91" s="16">
        <f>(Users!C91*MAX(Settings!$C$18,(Settings!$C$19*1024*8*(1/30)*(15/100)*(1/3600))))</f>
        <v/>
      </c>
      <c r="D91" s="16">
        <f>(Users!D91*MAX(Settings!$C$18,(Settings!$C$19*1024*8*(1/30)*(15/100)*(1/3600))))</f>
        <v/>
      </c>
      <c r="E91" s="16">
        <f>(Users!E91*MAX(Settings!$C$18,(Settings!$C$19*1024*8*(1/30)*(15/100)*(1/3600))))</f>
        <v/>
      </c>
      <c r="F91" s="16">
        <f>(Users!F91*MAX(Settings!$C$18,(Settings!$C$19*1024*8*(1/30)*(15/100)*(1/3600))))</f>
        <v/>
      </c>
      <c r="G91" s="16">
        <f>(Users!G91*MAX(Settings!$C$18,(Settings!$C$19*1024*8*(1/30)*(15/100)*(1/3600))))</f>
        <v/>
      </c>
      <c r="H91" s="16">
        <f>(Users!H91*MAX(Settings!$C$18,(Settings!$C$19*1024*8*(1/30)*(15/100)*(1/3600))))</f>
        <v/>
      </c>
      <c r="I91" s="16">
        <f>(Users!I91*MAX(Settings!$C$18,(Settings!$C$19*1024*8*(1/30)*(15/100)*(1/3600))))</f>
        <v/>
      </c>
      <c r="J91" s="16">
        <f>(Users!J91*MAX(Settings!$C$18,(Settings!$C$19*1024*8*(1/30)*(15/100)*(1/3600))))</f>
        <v/>
      </c>
      <c r="K91" s="16">
        <f>(Users!K91*MAX(Settings!$C$18,(Settings!$C$19*1024*8*(1/30)*(15/100)*(1/3600))))</f>
        <v/>
      </c>
      <c r="L91" s="16">
        <f>(Users!L91*MAX(Settings!$C$18,(Settings!$C$19*1024*8*(1/30)*(15/100)*(1/3600))))</f>
        <v/>
      </c>
    </row>
    <row r="92">
      <c r="A92" s="16">
        <f>'Users'!A92</f>
        <v/>
      </c>
      <c r="B92" s="16">
        <f>'Users'!B92</f>
        <v/>
      </c>
      <c r="C92" s="16">
        <f>(Users!C92*MAX(Settings!$C$18,(Settings!$C$19*1024*8*(1/30)*(15/100)*(1/3600))))</f>
        <v/>
      </c>
      <c r="D92" s="16">
        <f>(Users!D92*MAX(Settings!$C$18,(Settings!$C$19*1024*8*(1/30)*(15/100)*(1/3600))))</f>
        <v/>
      </c>
      <c r="E92" s="16">
        <f>(Users!E92*MAX(Settings!$C$18,(Settings!$C$19*1024*8*(1/30)*(15/100)*(1/3600))))</f>
        <v/>
      </c>
      <c r="F92" s="16">
        <f>(Users!F92*MAX(Settings!$C$18,(Settings!$C$19*1024*8*(1/30)*(15/100)*(1/3600))))</f>
        <v/>
      </c>
      <c r="G92" s="16">
        <f>(Users!G92*MAX(Settings!$C$18,(Settings!$C$19*1024*8*(1/30)*(15/100)*(1/3600))))</f>
        <v/>
      </c>
      <c r="H92" s="16">
        <f>(Users!H92*MAX(Settings!$C$18,(Settings!$C$19*1024*8*(1/30)*(15/100)*(1/3600))))</f>
        <v/>
      </c>
      <c r="I92" s="16">
        <f>(Users!I92*MAX(Settings!$C$18,(Settings!$C$19*1024*8*(1/30)*(15/100)*(1/3600))))</f>
        <v/>
      </c>
      <c r="J92" s="16">
        <f>(Users!J92*MAX(Settings!$C$18,(Settings!$C$19*1024*8*(1/30)*(15/100)*(1/3600))))</f>
        <v/>
      </c>
      <c r="K92" s="16">
        <f>(Users!K92*MAX(Settings!$C$18,(Settings!$C$19*1024*8*(1/30)*(15/100)*(1/3600))))</f>
        <v/>
      </c>
      <c r="L92" s="16">
        <f>(Users!L92*MAX(Settings!$C$18,(Settings!$C$19*1024*8*(1/30)*(15/100)*(1/3600))))</f>
        <v/>
      </c>
    </row>
    <row r="93">
      <c r="A93" s="16">
        <f>'Users'!A93</f>
        <v/>
      </c>
      <c r="B93" s="16">
        <f>'Users'!B93</f>
        <v/>
      </c>
      <c r="C93" s="16">
        <f>(Users!C93*MAX(Settings!$C$18,(Settings!$C$19*1024*8*(1/30)*(15/100)*(1/3600))))</f>
        <v/>
      </c>
      <c r="D93" s="16">
        <f>(Users!D93*MAX(Settings!$C$18,(Settings!$C$19*1024*8*(1/30)*(15/100)*(1/3600))))</f>
        <v/>
      </c>
      <c r="E93" s="16">
        <f>(Users!E93*MAX(Settings!$C$18,(Settings!$C$19*1024*8*(1/30)*(15/100)*(1/3600))))</f>
        <v/>
      </c>
      <c r="F93" s="16">
        <f>(Users!F93*MAX(Settings!$C$18,(Settings!$C$19*1024*8*(1/30)*(15/100)*(1/3600))))</f>
        <v/>
      </c>
      <c r="G93" s="16">
        <f>(Users!G93*MAX(Settings!$C$18,(Settings!$C$19*1024*8*(1/30)*(15/100)*(1/3600))))</f>
        <v/>
      </c>
      <c r="H93" s="16">
        <f>(Users!H93*MAX(Settings!$C$18,(Settings!$C$19*1024*8*(1/30)*(15/100)*(1/3600))))</f>
        <v/>
      </c>
      <c r="I93" s="16">
        <f>(Users!I93*MAX(Settings!$C$18,(Settings!$C$19*1024*8*(1/30)*(15/100)*(1/3600))))</f>
        <v/>
      </c>
      <c r="J93" s="16">
        <f>(Users!J93*MAX(Settings!$C$18,(Settings!$C$19*1024*8*(1/30)*(15/100)*(1/3600))))</f>
        <v/>
      </c>
      <c r="K93" s="16">
        <f>(Users!K93*MAX(Settings!$C$18,(Settings!$C$19*1024*8*(1/30)*(15/100)*(1/3600))))</f>
        <v/>
      </c>
      <c r="L93" s="16">
        <f>(Users!L93*MAX(Settings!$C$18,(Settings!$C$19*1024*8*(1/30)*(15/100)*(1/3600))))</f>
        <v/>
      </c>
    </row>
    <row r="94">
      <c r="A94" s="16">
        <f>'Users'!A94</f>
        <v/>
      </c>
      <c r="B94" s="16">
        <f>'Users'!B94</f>
        <v/>
      </c>
      <c r="C94" s="16">
        <f>(Users!C94*MAX(Settings!$C$18,(Settings!$C$19*1024*8*(1/30)*(15/100)*(1/3600))))</f>
        <v/>
      </c>
      <c r="D94" s="16">
        <f>(Users!D94*MAX(Settings!$C$18,(Settings!$C$19*1024*8*(1/30)*(15/100)*(1/3600))))</f>
        <v/>
      </c>
      <c r="E94" s="16">
        <f>(Users!E94*MAX(Settings!$C$18,(Settings!$C$19*1024*8*(1/30)*(15/100)*(1/3600))))</f>
        <v/>
      </c>
      <c r="F94" s="16">
        <f>(Users!F94*MAX(Settings!$C$18,(Settings!$C$19*1024*8*(1/30)*(15/100)*(1/3600))))</f>
        <v/>
      </c>
      <c r="G94" s="16">
        <f>(Users!G94*MAX(Settings!$C$18,(Settings!$C$19*1024*8*(1/30)*(15/100)*(1/3600))))</f>
        <v/>
      </c>
      <c r="H94" s="16">
        <f>(Users!H94*MAX(Settings!$C$18,(Settings!$C$19*1024*8*(1/30)*(15/100)*(1/3600))))</f>
        <v/>
      </c>
      <c r="I94" s="16">
        <f>(Users!I94*MAX(Settings!$C$18,(Settings!$C$19*1024*8*(1/30)*(15/100)*(1/3600))))</f>
        <v/>
      </c>
      <c r="J94" s="16">
        <f>(Users!J94*MAX(Settings!$C$18,(Settings!$C$19*1024*8*(1/30)*(15/100)*(1/3600))))</f>
        <v/>
      </c>
      <c r="K94" s="16">
        <f>(Users!K94*MAX(Settings!$C$18,(Settings!$C$19*1024*8*(1/30)*(15/100)*(1/3600))))</f>
        <v/>
      </c>
      <c r="L94" s="16">
        <f>(Users!L94*MAX(Settings!$C$18,(Settings!$C$19*1024*8*(1/30)*(15/100)*(1/3600))))</f>
        <v/>
      </c>
    </row>
    <row r="95">
      <c r="A95" s="16">
        <f>'Users'!A95</f>
        <v/>
      </c>
      <c r="B95" s="16">
        <f>'Users'!B95</f>
        <v/>
      </c>
      <c r="C95" s="16">
        <f>(Users!C95*MAX(Settings!$C$18,(Settings!$C$19*1024*8*(1/30)*(15/100)*(1/3600))))</f>
        <v/>
      </c>
      <c r="D95" s="16">
        <f>(Users!D95*MAX(Settings!$C$18,(Settings!$C$19*1024*8*(1/30)*(15/100)*(1/3600))))</f>
        <v/>
      </c>
      <c r="E95" s="16">
        <f>(Users!E95*MAX(Settings!$C$18,(Settings!$C$19*1024*8*(1/30)*(15/100)*(1/3600))))</f>
        <v/>
      </c>
      <c r="F95" s="16">
        <f>(Users!F95*MAX(Settings!$C$18,(Settings!$C$19*1024*8*(1/30)*(15/100)*(1/3600))))</f>
        <v/>
      </c>
      <c r="G95" s="16">
        <f>(Users!G95*MAX(Settings!$C$18,(Settings!$C$19*1024*8*(1/30)*(15/100)*(1/3600))))</f>
        <v/>
      </c>
      <c r="H95" s="16">
        <f>(Users!H95*MAX(Settings!$C$18,(Settings!$C$19*1024*8*(1/30)*(15/100)*(1/3600))))</f>
        <v/>
      </c>
      <c r="I95" s="16">
        <f>(Users!I95*MAX(Settings!$C$18,(Settings!$C$19*1024*8*(1/30)*(15/100)*(1/3600))))</f>
        <v/>
      </c>
      <c r="J95" s="16">
        <f>(Users!J95*MAX(Settings!$C$18,(Settings!$C$19*1024*8*(1/30)*(15/100)*(1/3600))))</f>
        <v/>
      </c>
      <c r="K95" s="16">
        <f>(Users!K95*MAX(Settings!$C$18,(Settings!$C$19*1024*8*(1/30)*(15/100)*(1/3600))))</f>
        <v/>
      </c>
      <c r="L95" s="16">
        <f>(Users!L95*MAX(Settings!$C$18,(Settings!$C$19*1024*8*(1/30)*(15/100)*(1/3600))))</f>
        <v/>
      </c>
    </row>
    <row r="96">
      <c r="A96" s="16">
        <f>'Users'!A96</f>
        <v/>
      </c>
      <c r="B96" s="16">
        <f>'Users'!B96</f>
        <v/>
      </c>
      <c r="C96" s="16">
        <f>(Users!C96*MAX(Settings!$C$18,(Settings!$C$19*1024*8*(1/30)*(15/100)*(1/3600))))</f>
        <v/>
      </c>
      <c r="D96" s="16">
        <f>(Users!D96*MAX(Settings!$C$18,(Settings!$C$19*1024*8*(1/30)*(15/100)*(1/3600))))</f>
        <v/>
      </c>
      <c r="E96" s="16">
        <f>(Users!E96*MAX(Settings!$C$18,(Settings!$C$19*1024*8*(1/30)*(15/100)*(1/3600))))</f>
        <v/>
      </c>
      <c r="F96" s="16">
        <f>(Users!F96*MAX(Settings!$C$18,(Settings!$C$19*1024*8*(1/30)*(15/100)*(1/3600))))</f>
        <v/>
      </c>
      <c r="G96" s="16">
        <f>(Users!G96*MAX(Settings!$C$18,(Settings!$C$19*1024*8*(1/30)*(15/100)*(1/3600))))</f>
        <v/>
      </c>
      <c r="H96" s="16">
        <f>(Users!H96*MAX(Settings!$C$18,(Settings!$C$19*1024*8*(1/30)*(15/100)*(1/3600))))</f>
        <v/>
      </c>
      <c r="I96" s="16">
        <f>(Users!I96*MAX(Settings!$C$18,(Settings!$C$19*1024*8*(1/30)*(15/100)*(1/3600))))</f>
        <v/>
      </c>
      <c r="J96" s="16">
        <f>(Users!J96*MAX(Settings!$C$18,(Settings!$C$19*1024*8*(1/30)*(15/100)*(1/3600))))</f>
        <v/>
      </c>
      <c r="K96" s="16">
        <f>(Users!K96*MAX(Settings!$C$18,(Settings!$C$19*1024*8*(1/30)*(15/100)*(1/3600))))</f>
        <v/>
      </c>
      <c r="L96" s="16">
        <f>(Users!L96*MAX(Settings!$C$18,(Settings!$C$19*1024*8*(1/30)*(15/100)*(1/3600))))</f>
        <v/>
      </c>
    </row>
    <row r="97">
      <c r="A97" s="16">
        <f>'Users'!A97</f>
        <v/>
      </c>
      <c r="B97" s="16">
        <f>'Users'!B97</f>
        <v/>
      </c>
      <c r="C97" s="16">
        <f>(Users!C97*MAX(Settings!$C$18,(Settings!$C$19*1024*8*(1/30)*(15/100)*(1/3600))))</f>
        <v/>
      </c>
      <c r="D97" s="16">
        <f>(Users!D97*MAX(Settings!$C$18,(Settings!$C$19*1024*8*(1/30)*(15/100)*(1/3600))))</f>
        <v/>
      </c>
      <c r="E97" s="16">
        <f>(Users!E97*MAX(Settings!$C$18,(Settings!$C$19*1024*8*(1/30)*(15/100)*(1/3600))))</f>
        <v/>
      </c>
      <c r="F97" s="16">
        <f>(Users!F97*MAX(Settings!$C$18,(Settings!$C$19*1024*8*(1/30)*(15/100)*(1/3600))))</f>
        <v/>
      </c>
      <c r="G97" s="16">
        <f>(Users!G97*MAX(Settings!$C$18,(Settings!$C$19*1024*8*(1/30)*(15/100)*(1/3600))))</f>
        <v/>
      </c>
      <c r="H97" s="16">
        <f>(Users!H97*MAX(Settings!$C$18,(Settings!$C$19*1024*8*(1/30)*(15/100)*(1/3600))))</f>
        <v/>
      </c>
      <c r="I97" s="16">
        <f>(Users!I97*MAX(Settings!$C$18,(Settings!$C$19*1024*8*(1/30)*(15/100)*(1/3600))))</f>
        <v/>
      </c>
      <c r="J97" s="16">
        <f>(Users!J97*MAX(Settings!$C$18,(Settings!$C$19*1024*8*(1/30)*(15/100)*(1/3600))))</f>
        <v/>
      </c>
      <c r="K97" s="16">
        <f>(Users!K97*MAX(Settings!$C$18,(Settings!$C$19*1024*8*(1/30)*(15/100)*(1/3600))))</f>
        <v/>
      </c>
      <c r="L97" s="16">
        <f>(Users!L97*MAX(Settings!$C$18,(Settings!$C$19*1024*8*(1/30)*(15/100)*(1/3600))))</f>
        <v/>
      </c>
    </row>
    <row r="98">
      <c r="A98" s="16">
        <f>'Users'!A98</f>
        <v/>
      </c>
      <c r="B98" s="16">
        <f>'Users'!B98</f>
        <v/>
      </c>
      <c r="C98" s="16">
        <f>(Users!C98*MAX(Settings!$C$18,(Settings!$C$19*1024*8*(1/30)*(15/100)*(1/3600))))</f>
        <v/>
      </c>
      <c r="D98" s="16">
        <f>(Users!D98*MAX(Settings!$C$18,(Settings!$C$19*1024*8*(1/30)*(15/100)*(1/3600))))</f>
        <v/>
      </c>
      <c r="E98" s="16">
        <f>(Users!E98*MAX(Settings!$C$18,(Settings!$C$19*1024*8*(1/30)*(15/100)*(1/3600))))</f>
        <v/>
      </c>
      <c r="F98" s="16">
        <f>(Users!F98*MAX(Settings!$C$18,(Settings!$C$19*1024*8*(1/30)*(15/100)*(1/3600))))</f>
        <v/>
      </c>
      <c r="G98" s="16">
        <f>(Users!G98*MAX(Settings!$C$18,(Settings!$C$19*1024*8*(1/30)*(15/100)*(1/3600))))</f>
        <v/>
      </c>
      <c r="H98" s="16">
        <f>(Users!H98*MAX(Settings!$C$18,(Settings!$C$19*1024*8*(1/30)*(15/100)*(1/3600))))</f>
        <v/>
      </c>
      <c r="I98" s="16">
        <f>(Users!I98*MAX(Settings!$C$18,(Settings!$C$19*1024*8*(1/30)*(15/100)*(1/3600))))</f>
        <v/>
      </c>
      <c r="J98" s="16">
        <f>(Users!J98*MAX(Settings!$C$18,(Settings!$C$19*1024*8*(1/30)*(15/100)*(1/3600))))</f>
        <v/>
      </c>
      <c r="K98" s="16">
        <f>(Users!K98*MAX(Settings!$C$18,(Settings!$C$19*1024*8*(1/30)*(15/100)*(1/3600))))</f>
        <v/>
      </c>
      <c r="L98" s="16">
        <f>(Users!L98*MAX(Settings!$C$18,(Settings!$C$19*1024*8*(1/30)*(15/100)*(1/3600))))</f>
        <v/>
      </c>
    </row>
    <row r="99">
      <c r="A99" s="16">
        <f>'Users'!A99</f>
        <v/>
      </c>
      <c r="B99" s="16">
        <f>'Users'!B99</f>
        <v/>
      </c>
      <c r="C99" s="16">
        <f>(Users!C99*MAX(Settings!$C$18,(Settings!$C$19*1024*8*(1/30)*(15/100)*(1/3600))))</f>
        <v/>
      </c>
      <c r="D99" s="16">
        <f>(Users!D99*MAX(Settings!$C$18,(Settings!$C$19*1024*8*(1/30)*(15/100)*(1/3600))))</f>
        <v/>
      </c>
      <c r="E99" s="16">
        <f>(Users!E99*MAX(Settings!$C$18,(Settings!$C$19*1024*8*(1/30)*(15/100)*(1/3600))))</f>
        <v/>
      </c>
      <c r="F99" s="16">
        <f>(Users!F99*MAX(Settings!$C$18,(Settings!$C$19*1024*8*(1/30)*(15/100)*(1/3600))))</f>
        <v/>
      </c>
      <c r="G99" s="16">
        <f>(Users!G99*MAX(Settings!$C$18,(Settings!$C$19*1024*8*(1/30)*(15/100)*(1/3600))))</f>
        <v/>
      </c>
      <c r="H99" s="16">
        <f>(Users!H99*MAX(Settings!$C$18,(Settings!$C$19*1024*8*(1/30)*(15/100)*(1/3600))))</f>
        <v/>
      </c>
      <c r="I99" s="16">
        <f>(Users!I99*MAX(Settings!$C$18,(Settings!$C$19*1024*8*(1/30)*(15/100)*(1/3600))))</f>
        <v/>
      </c>
      <c r="J99" s="16">
        <f>(Users!J99*MAX(Settings!$C$18,(Settings!$C$19*1024*8*(1/30)*(15/100)*(1/3600))))</f>
        <v/>
      </c>
      <c r="K99" s="16">
        <f>(Users!K99*MAX(Settings!$C$18,(Settings!$C$19*1024*8*(1/30)*(15/100)*(1/3600))))</f>
        <v/>
      </c>
      <c r="L99" s="16">
        <f>(Users!L99*MAX(Settings!$C$18,(Settings!$C$19*1024*8*(1/30)*(15/100)*(1/3600))))</f>
        <v/>
      </c>
    </row>
    <row r="100">
      <c r="A100" s="16">
        <f>'Users'!A100</f>
        <v/>
      </c>
      <c r="B100" s="16">
        <f>'Users'!B100</f>
        <v/>
      </c>
      <c r="C100" s="16">
        <f>(Users!C100*MAX(Settings!$C$18,(Settings!$C$19*1024*8*(1/30)*(15/100)*(1/3600))))</f>
        <v/>
      </c>
      <c r="D100" s="16">
        <f>(Users!D100*MAX(Settings!$C$18,(Settings!$C$19*1024*8*(1/30)*(15/100)*(1/3600))))</f>
        <v/>
      </c>
      <c r="E100" s="16">
        <f>(Users!E100*MAX(Settings!$C$18,(Settings!$C$19*1024*8*(1/30)*(15/100)*(1/3600))))</f>
        <v/>
      </c>
      <c r="F100" s="16">
        <f>(Users!F100*MAX(Settings!$C$18,(Settings!$C$19*1024*8*(1/30)*(15/100)*(1/3600))))</f>
        <v/>
      </c>
      <c r="G100" s="16">
        <f>(Users!G100*MAX(Settings!$C$18,(Settings!$C$19*1024*8*(1/30)*(15/100)*(1/3600))))</f>
        <v/>
      </c>
      <c r="H100" s="16">
        <f>(Users!H100*MAX(Settings!$C$18,(Settings!$C$19*1024*8*(1/30)*(15/100)*(1/3600))))</f>
        <v/>
      </c>
      <c r="I100" s="16">
        <f>(Users!I100*MAX(Settings!$C$18,(Settings!$C$19*1024*8*(1/30)*(15/100)*(1/3600))))</f>
        <v/>
      </c>
      <c r="J100" s="16">
        <f>(Users!J100*MAX(Settings!$C$18,(Settings!$C$19*1024*8*(1/30)*(15/100)*(1/3600))))</f>
        <v/>
      </c>
      <c r="K100" s="16">
        <f>(Users!K100*MAX(Settings!$C$18,(Settings!$C$19*1024*8*(1/30)*(15/100)*(1/3600))))</f>
        <v/>
      </c>
      <c r="L100" s="16">
        <f>(Users!L100*MAX(Settings!$C$18,(Settings!$C$19*1024*8*(1/30)*(15/100)*(1/3600))))</f>
        <v/>
      </c>
    </row>
    <row r="101">
      <c r="A101" s="16">
        <f>'Users'!A101</f>
        <v/>
      </c>
      <c r="B101" s="16">
        <f>'Users'!B101</f>
        <v/>
      </c>
      <c r="C101" s="16">
        <f>(Users!C101*MAX(Settings!$C$18,(Settings!$C$19*1024*8*(1/30)*(15/100)*(1/3600))))</f>
        <v/>
      </c>
      <c r="D101" s="16">
        <f>(Users!D101*MAX(Settings!$C$18,(Settings!$C$19*1024*8*(1/30)*(15/100)*(1/3600))))</f>
        <v/>
      </c>
      <c r="E101" s="16">
        <f>(Users!E101*MAX(Settings!$C$18,(Settings!$C$19*1024*8*(1/30)*(15/100)*(1/3600))))</f>
        <v/>
      </c>
      <c r="F101" s="16">
        <f>(Users!F101*MAX(Settings!$C$18,(Settings!$C$19*1024*8*(1/30)*(15/100)*(1/3600))))</f>
        <v/>
      </c>
      <c r="G101" s="16">
        <f>(Users!G101*MAX(Settings!$C$18,(Settings!$C$19*1024*8*(1/30)*(15/100)*(1/3600))))</f>
        <v/>
      </c>
      <c r="H101" s="16">
        <f>(Users!H101*MAX(Settings!$C$18,(Settings!$C$19*1024*8*(1/30)*(15/100)*(1/3600))))</f>
        <v/>
      </c>
      <c r="I101" s="16">
        <f>(Users!I101*MAX(Settings!$C$18,(Settings!$C$19*1024*8*(1/30)*(15/100)*(1/3600))))</f>
        <v/>
      </c>
      <c r="J101" s="16">
        <f>(Users!J101*MAX(Settings!$C$18,(Settings!$C$19*1024*8*(1/30)*(15/100)*(1/3600))))</f>
        <v/>
      </c>
      <c r="K101" s="16">
        <f>(Users!K101*MAX(Settings!$C$18,(Settings!$C$19*1024*8*(1/30)*(15/100)*(1/3600))))</f>
        <v/>
      </c>
      <c r="L101" s="16">
        <f>(Users!L101*MAX(Settings!$C$18,(Settings!$C$19*1024*8*(1/30)*(15/100)*(1/3600))))</f>
        <v/>
      </c>
    </row>
    <row r="102">
      <c r="A102" s="16">
        <f>'Users'!A102</f>
        <v/>
      </c>
      <c r="B102" s="16">
        <f>'Users'!B102</f>
        <v/>
      </c>
      <c r="C102" s="16">
        <f>(Users!C102*MAX(Settings!$C$18,(Settings!$C$19*1024*8*(1/30)*(15/100)*(1/3600))))</f>
        <v/>
      </c>
      <c r="D102" s="16">
        <f>(Users!D102*MAX(Settings!$C$18,(Settings!$C$19*1024*8*(1/30)*(15/100)*(1/3600))))</f>
        <v/>
      </c>
      <c r="E102" s="16">
        <f>(Users!E102*MAX(Settings!$C$18,(Settings!$C$19*1024*8*(1/30)*(15/100)*(1/3600))))</f>
        <v/>
      </c>
      <c r="F102" s="16">
        <f>(Users!F102*MAX(Settings!$C$18,(Settings!$C$19*1024*8*(1/30)*(15/100)*(1/3600))))</f>
        <v/>
      </c>
      <c r="G102" s="16">
        <f>(Users!G102*MAX(Settings!$C$18,(Settings!$C$19*1024*8*(1/30)*(15/100)*(1/3600))))</f>
        <v/>
      </c>
      <c r="H102" s="16">
        <f>(Users!H102*MAX(Settings!$C$18,(Settings!$C$19*1024*8*(1/30)*(15/100)*(1/3600))))</f>
        <v/>
      </c>
      <c r="I102" s="16">
        <f>(Users!I102*MAX(Settings!$C$18,(Settings!$C$19*1024*8*(1/30)*(15/100)*(1/3600))))</f>
        <v/>
      </c>
      <c r="J102" s="16">
        <f>(Users!J102*MAX(Settings!$C$18,(Settings!$C$19*1024*8*(1/30)*(15/100)*(1/3600))))</f>
        <v/>
      </c>
      <c r="K102" s="16">
        <f>(Users!K102*MAX(Settings!$C$18,(Settings!$C$19*1024*8*(1/30)*(15/100)*(1/3600))))</f>
        <v/>
      </c>
      <c r="L102" s="16">
        <f>(Users!L102*MAX(Settings!$C$18,(Settings!$C$19*1024*8*(1/30)*(15/100)*(1/3600))))</f>
        <v/>
      </c>
    </row>
    <row r="103">
      <c r="A103" s="16">
        <f>'Users'!A103</f>
        <v/>
      </c>
      <c r="B103" s="16">
        <f>'Users'!B103</f>
        <v/>
      </c>
      <c r="C103" s="16">
        <f>(Users!C103*MAX(Settings!$C$18,(Settings!$C$19*1024*8*(1/30)*(15/100)*(1/3600))))</f>
        <v/>
      </c>
      <c r="D103" s="16">
        <f>(Users!D103*MAX(Settings!$C$18,(Settings!$C$19*1024*8*(1/30)*(15/100)*(1/3600))))</f>
        <v/>
      </c>
      <c r="E103" s="16">
        <f>(Users!E103*MAX(Settings!$C$18,(Settings!$C$19*1024*8*(1/30)*(15/100)*(1/3600))))</f>
        <v/>
      </c>
      <c r="F103" s="16">
        <f>(Users!F103*MAX(Settings!$C$18,(Settings!$C$19*1024*8*(1/30)*(15/100)*(1/3600))))</f>
        <v/>
      </c>
      <c r="G103" s="16">
        <f>(Users!G103*MAX(Settings!$C$18,(Settings!$C$19*1024*8*(1/30)*(15/100)*(1/3600))))</f>
        <v/>
      </c>
      <c r="H103" s="16">
        <f>(Users!H103*MAX(Settings!$C$18,(Settings!$C$19*1024*8*(1/30)*(15/100)*(1/3600))))</f>
        <v/>
      </c>
      <c r="I103" s="16">
        <f>(Users!I103*MAX(Settings!$C$18,(Settings!$C$19*1024*8*(1/30)*(15/100)*(1/3600))))</f>
        <v/>
      </c>
      <c r="J103" s="16">
        <f>(Users!J103*MAX(Settings!$C$18,(Settings!$C$19*1024*8*(1/30)*(15/100)*(1/3600))))</f>
        <v/>
      </c>
      <c r="K103" s="16">
        <f>(Users!K103*MAX(Settings!$C$18,(Settings!$C$19*1024*8*(1/30)*(15/100)*(1/3600))))</f>
        <v/>
      </c>
      <c r="L103" s="16">
        <f>(Users!L103*MAX(Settings!$C$18,(Settings!$C$19*1024*8*(1/30)*(15/100)*(1/3600))))</f>
        <v/>
      </c>
    </row>
    <row r="104">
      <c r="A104" s="16">
        <f>'Users'!A104</f>
        <v/>
      </c>
      <c r="B104" s="16">
        <f>'Users'!B104</f>
        <v/>
      </c>
      <c r="C104" s="16">
        <f>(Users!C104*MAX(Settings!$C$18,(Settings!$C$19*1024*8*(1/30)*(15/100)*(1/3600))))</f>
        <v/>
      </c>
      <c r="D104" s="16">
        <f>(Users!D104*MAX(Settings!$C$18,(Settings!$C$19*1024*8*(1/30)*(15/100)*(1/3600))))</f>
        <v/>
      </c>
      <c r="E104" s="16">
        <f>(Users!E104*MAX(Settings!$C$18,(Settings!$C$19*1024*8*(1/30)*(15/100)*(1/3600))))</f>
        <v/>
      </c>
      <c r="F104" s="16">
        <f>(Users!F104*MAX(Settings!$C$18,(Settings!$C$19*1024*8*(1/30)*(15/100)*(1/3600))))</f>
        <v/>
      </c>
      <c r="G104" s="16">
        <f>(Users!G104*MAX(Settings!$C$18,(Settings!$C$19*1024*8*(1/30)*(15/100)*(1/3600))))</f>
        <v/>
      </c>
      <c r="H104" s="16">
        <f>(Users!H104*MAX(Settings!$C$18,(Settings!$C$19*1024*8*(1/30)*(15/100)*(1/3600))))</f>
        <v/>
      </c>
      <c r="I104" s="16">
        <f>(Users!I104*MAX(Settings!$C$18,(Settings!$C$19*1024*8*(1/30)*(15/100)*(1/3600))))</f>
        <v/>
      </c>
      <c r="J104" s="16">
        <f>(Users!J104*MAX(Settings!$C$18,(Settings!$C$19*1024*8*(1/30)*(15/100)*(1/3600))))</f>
        <v/>
      </c>
      <c r="K104" s="16">
        <f>(Users!K104*MAX(Settings!$C$18,(Settings!$C$19*1024*8*(1/30)*(15/100)*(1/3600))))</f>
        <v/>
      </c>
      <c r="L104" s="16">
        <f>(Users!L104*MAX(Settings!$C$18,(Settings!$C$19*1024*8*(1/30)*(15/100)*(1/3600))))</f>
        <v/>
      </c>
    </row>
    <row r="105">
      <c r="A105" s="16">
        <f>'Users'!A105</f>
        <v/>
      </c>
      <c r="B105" s="16">
        <f>'Users'!B105</f>
        <v/>
      </c>
      <c r="C105" s="16">
        <f>(Users!C105*MAX(Settings!$C$18,(Settings!$C$19*1024*8*(1/30)*(15/100)*(1/3600))))</f>
        <v/>
      </c>
      <c r="D105" s="16">
        <f>(Users!D105*MAX(Settings!$C$18,(Settings!$C$19*1024*8*(1/30)*(15/100)*(1/3600))))</f>
        <v/>
      </c>
      <c r="E105" s="16">
        <f>(Users!E105*MAX(Settings!$C$18,(Settings!$C$19*1024*8*(1/30)*(15/100)*(1/3600))))</f>
        <v/>
      </c>
      <c r="F105" s="16">
        <f>(Users!F105*MAX(Settings!$C$18,(Settings!$C$19*1024*8*(1/30)*(15/100)*(1/3600))))</f>
        <v/>
      </c>
      <c r="G105" s="16">
        <f>(Users!G105*MAX(Settings!$C$18,(Settings!$C$19*1024*8*(1/30)*(15/100)*(1/3600))))</f>
        <v/>
      </c>
      <c r="H105" s="16">
        <f>(Users!H105*MAX(Settings!$C$18,(Settings!$C$19*1024*8*(1/30)*(15/100)*(1/3600))))</f>
        <v/>
      </c>
      <c r="I105" s="16">
        <f>(Users!I105*MAX(Settings!$C$18,(Settings!$C$19*1024*8*(1/30)*(15/100)*(1/3600))))</f>
        <v/>
      </c>
      <c r="J105" s="16">
        <f>(Users!J105*MAX(Settings!$C$18,(Settings!$C$19*1024*8*(1/30)*(15/100)*(1/3600))))</f>
        <v/>
      </c>
      <c r="K105" s="16">
        <f>(Users!K105*MAX(Settings!$C$18,(Settings!$C$19*1024*8*(1/30)*(15/100)*(1/3600))))</f>
        <v/>
      </c>
      <c r="L105" s="16">
        <f>(Users!L105*MAX(Settings!$C$18,(Settings!$C$19*1024*8*(1/30)*(15/100)*(1/3600))))</f>
        <v/>
      </c>
    </row>
    <row r="106">
      <c r="A106" s="16">
        <f>'Users'!A106</f>
        <v/>
      </c>
      <c r="B106" s="16">
        <f>'Users'!B106</f>
        <v/>
      </c>
      <c r="C106" s="16">
        <f>(Users!C106*MAX(Settings!$C$18,(Settings!$C$19*1024*8*(1/30)*(15/100)*(1/3600))))</f>
        <v/>
      </c>
      <c r="D106" s="16">
        <f>(Users!D106*MAX(Settings!$C$18,(Settings!$C$19*1024*8*(1/30)*(15/100)*(1/3600))))</f>
        <v/>
      </c>
      <c r="E106" s="16">
        <f>(Users!E106*MAX(Settings!$C$18,(Settings!$C$19*1024*8*(1/30)*(15/100)*(1/3600))))</f>
        <v/>
      </c>
      <c r="F106" s="16">
        <f>(Users!F106*MAX(Settings!$C$18,(Settings!$C$19*1024*8*(1/30)*(15/100)*(1/3600))))</f>
        <v/>
      </c>
      <c r="G106" s="16">
        <f>(Users!G106*MAX(Settings!$C$18,(Settings!$C$19*1024*8*(1/30)*(15/100)*(1/3600))))</f>
        <v/>
      </c>
      <c r="H106" s="16">
        <f>(Users!H106*MAX(Settings!$C$18,(Settings!$C$19*1024*8*(1/30)*(15/100)*(1/3600))))</f>
        <v/>
      </c>
      <c r="I106" s="16">
        <f>(Users!I106*MAX(Settings!$C$18,(Settings!$C$19*1024*8*(1/30)*(15/100)*(1/3600))))</f>
        <v/>
      </c>
      <c r="J106" s="16">
        <f>(Users!J106*MAX(Settings!$C$18,(Settings!$C$19*1024*8*(1/30)*(15/100)*(1/3600))))</f>
        <v/>
      </c>
      <c r="K106" s="16">
        <f>(Users!K106*MAX(Settings!$C$18,(Settings!$C$19*1024*8*(1/30)*(15/100)*(1/3600))))</f>
        <v/>
      </c>
      <c r="L106" s="16">
        <f>(Users!L106*MAX(Settings!$C$18,(Settings!$C$19*1024*8*(1/30)*(15/100)*(1/3600))))</f>
        <v/>
      </c>
    </row>
    <row r="107">
      <c r="A107" s="16">
        <f>'Users'!A107</f>
        <v/>
      </c>
      <c r="B107" s="16">
        <f>'Users'!B107</f>
        <v/>
      </c>
      <c r="C107" s="16">
        <f>(Users!C107*MAX(Settings!$C$18,(Settings!$C$19*1024*8*(1/30)*(15/100)*(1/3600))))</f>
        <v/>
      </c>
      <c r="D107" s="16">
        <f>(Users!D107*MAX(Settings!$C$18,(Settings!$C$19*1024*8*(1/30)*(15/100)*(1/3600))))</f>
        <v/>
      </c>
      <c r="E107" s="16">
        <f>(Users!E107*MAX(Settings!$C$18,(Settings!$C$19*1024*8*(1/30)*(15/100)*(1/3600))))</f>
        <v/>
      </c>
      <c r="F107" s="16">
        <f>(Users!F107*MAX(Settings!$C$18,(Settings!$C$19*1024*8*(1/30)*(15/100)*(1/3600))))</f>
        <v/>
      </c>
      <c r="G107" s="16">
        <f>(Users!G107*MAX(Settings!$C$18,(Settings!$C$19*1024*8*(1/30)*(15/100)*(1/3600))))</f>
        <v/>
      </c>
      <c r="H107" s="16">
        <f>(Users!H107*MAX(Settings!$C$18,(Settings!$C$19*1024*8*(1/30)*(15/100)*(1/3600))))</f>
        <v/>
      </c>
      <c r="I107" s="16">
        <f>(Users!I107*MAX(Settings!$C$18,(Settings!$C$19*1024*8*(1/30)*(15/100)*(1/3600))))</f>
        <v/>
      </c>
      <c r="J107" s="16">
        <f>(Users!J107*MAX(Settings!$C$18,(Settings!$C$19*1024*8*(1/30)*(15/100)*(1/3600))))</f>
        <v/>
      </c>
      <c r="K107" s="16">
        <f>(Users!K107*MAX(Settings!$C$18,(Settings!$C$19*1024*8*(1/30)*(15/100)*(1/3600))))</f>
        <v/>
      </c>
      <c r="L107" s="16">
        <f>(Users!L107*MAX(Settings!$C$18,(Settings!$C$19*1024*8*(1/30)*(15/100)*(1/3600))))</f>
        <v/>
      </c>
    </row>
    <row r="108">
      <c r="A108" s="16">
        <f>'Users'!A108</f>
        <v/>
      </c>
      <c r="B108" s="16">
        <f>'Users'!B108</f>
        <v/>
      </c>
      <c r="C108" s="16">
        <f>(Users!C108*MAX(Settings!$C$18,(Settings!$C$19*1024*8*(1/30)*(15/100)*(1/3600))))</f>
        <v/>
      </c>
      <c r="D108" s="16">
        <f>(Users!D108*MAX(Settings!$C$18,(Settings!$C$19*1024*8*(1/30)*(15/100)*(1/3600))))</f>
        <v/>
      </c>
      <c r="E108" s="16">
        <f>(Users!E108*MAX(Settings!$C$18,(Settings!$C$19*1024*8*(1/30)*(15/100)*(1/3600))))</f>
        <v/>
      </c>
      <c r="F108" s="16">
        <f>(Users!F108*MAX(Settings!$C$18,(Settings!$C$19*1024*8*(1/30)*(15/100)*(1/3600))))</f>
        <v/>
      </c>
      <c r="G108" s="16">
        <f>(Users!G108*MAX(Settings!$C$18,(Settings!$C$19*1024*8*(1/30)*(15/100)*(1/3600))))</f>
        <v/>
      </c>
      <c r="H108" s="16">
        <f>(Users!H108*MAX(Settings!$C$18,(Settings!$C$19*1024*8*(1/30)*(15/100)*(1/3600))))</f>
        <v/>
      </c>
      <c r="I108" s="16">
        <f>(Users!I108*MAX(Settings!$C$18,(Settings!$C$19*1024*8*(1/30)*(15/100)*(1/3600))))</f>
        <v/>
      </c>
      <c r="J108" s="16">
        <f>(Users!J108*MAX(Settings!$C$18,(Settings!$C$19*1024*8*(1/30)*(15/100)*(1/3600))))</f>
        <v/>
      </c>
      <c r="K108" s="16">
        <f>(Users!K108*MAX(Settings!$C$18,(Settings!$C$19*1024*8*(1/30)*(15/100)*(1/3600))))</f>
        <v/>
      </c>
      <c r="L108" s="16">
        <f>(Users!L108*MAX(Settings!$C$18,(Settings!$C$19*1024*8*(1/30)*(15/100)*(1/3600))))</f>
        <v/>
      </c>
    </row>
    <row r="109">
      <c r="A109" s="16">
        <f>'Users'!A109</f>
        <v/>
      </c>
      <c r="B109" s="16">
        <f>'Users'!B109</f>
        <v/>
      </c>
      <c r="C109" s="16">
        <f>(Users!C109*MAX(Settings!$C$18,(Settings!$C$19*1024*8*(1/30)*(15/100)*(1/3600))))</f>
        <v/>
      </c>
      <c r="D109" s="16">
        <f>(Users!D109*MAX(Settings!$C$18,(Settings!$C$19*1024*8*(1/30)*(15/100)*(1/3600))))</f>
        <v/>
      </c>
      <c r="E109" s="16">
        <f>(Users!E109*MAX(Settings!$C$18,(Settings!$C$19*1024*8*(1/30)*(15/100)*(1/3600))))</f>
        <v/>
      </c>
      <c r="F109" s="16">
        <f>(Users!F109*MAX(Settings!$C$18,(Settings!$C$19*1024*8*(1/30)*(15/100)*(1/3600))))</f>
        <v/>
      </c>
      <c r="G109" s="16">
        <f>(Users!G109*MAX(Settings!$C$18,(Settings!$C$19*1024*8*(1/30)*(15/100)*(1/3600))))</f>
        <v/>
      </c>
      <c r="H109" s="16">
        <f>(Users!H109*MAX(Settings!$C$18,(Settings!$C$19*1024*8*(1/30)*(15/100)*(1/3600))))</f>
        <v/>
      </c>
      <c r="I109" s="16">
        <f>(Users!I109*MAX(Settings!$C$18,(Settings!$C$19*1024*8*(1/30)*(15/100)*(1/3600))))</f>
        <v/>
      </c>
      <c r="J109" s="16">
        <f>(Users!J109*MAX(Settings!$C$18,(Settings!$C$19*1024*8*(1/30)*(15/100)*(1/3600))))</f>
        <v/>
      </c>
      <c r="K109" s="16">
        <f>(Users!K109*MAX(Settings!$C$18,(Settings!$C$19*1024*8*(1/30)*(15/100)*(1/3600))))</f>
        <v/>
      </c>
      <c r="L109" s="16">
        <f>(Users!L109*MAX(Settings!$C$18,(Settings!$C$19*1024*8*(1/30)*(15/100)*(1/3600))))</f>
        <v/>
      </c>
    </row>
    <row r="110">
      <c r="A110" s="16">
        <f>'Users'!A110</f>
        <v/>
      </c>
      <c r="B110" s="16">
        <f>'Users'!B110</f>
        <v/>
      </c>
      <c r="C110" s="16">
        <f>(Users!C110*MAX(Settings!$C$18,(Settings!$C$19*1024*8*(1/30)*(15/100)*(1/3600))))</f>
        <v/>
      </c>
      <c r="D110" s="16">
        <f>(Users!D110*MAX(Settings!$C$18,(Settings!$C$19*1024*8*(1/30)*(15/100)*(1/3600))))</f>
        <v/>
      </c>
      <c r="E110" s="16">
        <f>(Users!E110*MAX(Settings!$C$18,(Settings!$C$19*1024*8*(1/30)*(15/100)*(1/3600))))</f>
        <v/>
      </c>
      <c r="F110" s="16">
        <f>(Users!F110*MAX(Settings!$C$18,(Settings!$C$19*1024*8*(1/30)*(15/100)*(1/3600))))</f>
        <v/>
      </c>
      <c r="G110" s="16">
        <f>(Users!G110*MAX(Settings!$C$18,(Settings!$C$19*1024*8*(1/30)*(15/100)*(1/3600))))</f>
        <v/>
      </c>
      <c r="H110" s="16">
        <f>(Users!H110*MAX(Settings!$C$18,(Settings!$C$19*1024*8*(1/30)*(15/100)*(1/3600))))</f>
        <v/>
      </c>
      <c r="I110" s="16">
        <f>(Users!I110*MAX(Settings!$C$18,(Settings!$C$19*1024*8*(1/30)*(15/100)*(1/3600))))</f>
        <v/>
      </c>
      <c r="J110" s="16">
        <f>(Users!J110*MAX(Settings!$C$18,(Settings!$C$19*1024*8*(1/30)*(15/100)*(1/3600))))</f>
        <v/>
      </c>
      <c r="K110" s="16">
        <f>(Users!K110*MAX(Settings!$C$18,(Settings!$C$19*1024*8*(1/30)*(15/100)*(1/3600))))</f>
        <v/>
      </c>
      <c r="L110" s="16">
        <f>(Users!L110*MAX(Settings!$C$18,(Settings!$C$19*1024*8*(1/30)*(15/100)*(1/3600))))</f>
        <v/>
      </c>
    </row>
    <row r="111">
      <c r="A111" s="16">
        <f>'Users'!A111</f>
        <v/>
      </c>
      <c r="B111" s="16">
        <f>'Users'!B111</f>
        <v/>
      </c>
      <c r="C111" s="16">
        <f>(Users!C111*MAX(Settings!$C$18,(Settings!$C$19*1024*8*(1/30)*(15/100)*(1/3600))))</f>
        <v/>
      </c>
      <c r="D111" s="16">
        <f>(Users!D111*MAX(Settings!$C$18,(Settings!$C$19*1024*8*(1/30)*(15/100)*(1/3600))))</f>
        <v/>
      </c>
      <c r="E111" s="16">
        <f>(Users!E111*MAX(Settings!$C$18,(Settings!$C$19*1024*8*(1/30)*(15/100)*(1/3600))))</f>
        <v/>
      </c>
      <c r="F111" s="16">
        <f>(Users!F111*MAX(Settings!$C$18,(Settings!$C$19*1024*8*(1/30)*(15/100)*(1/3600))))</f>
        <v/>
      </c>
      <c r="G111" s="16">
        <f>(Users!G111*MAX(Settings!$C$18,(Settings!$C$19*1024*8*(1/30)*(15/100)*(1/3600))))</f>
        <v/>
      </c>
      <c r="H111" s="16">
        <f>(Users!H111*MAX(Settings!$C$18,(Settings!$C$19*1024*8*(1/30)*(15/100)*(1/3600))))</f>
        <v/>
      </c>
      <c r="I111" s="16">
        <f>(Users!I111*MAX(Settings!$C$18,(Settings!$C$19*1024*8*(1/30)*(15/100)*(1/3600))))</f>
        <v/>
      </c>
      <c r="J111" s="16">
        <f>(Users!J111*MAX(Settings!$C$18,(Settings!$C$19*1024*8*(1/30)*(15/100)*(1/3600))))</f>
        <v/>
      </c>
      <c r="K111" s="16">
        <f>(Users!K111*MAX(Settings!$C$18,(Settings!$C$19*1024*8*(1/30)*(15/100)*(1/3600))))</f>
        <v/>
      </c>
      <c r="L111" s="16">
        <f>(Users!L111*MAX(Settings!$C$18,(Settings!$C$19*1024*8*(1/30)*(15/100)*(1/3600))))</f>
        <v/>
      </c>
    </row>
    <row r="112">
      <c r="A112" s="16">
        <f>'Users'!A112</f>
        <v/>
      </c>
      <c r="B112" s="16">
        <f>'Users'!B112</f>
        <v/>
      </c>
      <c r="C112" s="16">
        <f>(Users!C112*MAX(Settings!$C$18,(Settings!$C$19*1024*8*(1/30)*(15/100)*(1/3600))))</f>
        <v/>
      </c>
      <c r="D112" s="16">
        <f>(Users!D112*MAX(Settings!$C$18,(Settings!$C$19*1024*8*(1/30)*(15/100)*(1/3600))))</f>
        <v/>
      </c>
      <c r="E112" s="16">
        <f>(Users!E112*MAX(Settings!$C$18,(Settings!$C$19*1024*8*(1/30)*(15/100)*(1/3600))))</f>
        <v/>
      </c>
      <c r="F112" s="16">
        <f>(Users!F112*MAX(Settings!$C$18,(Settings!$C$19*1024*8*(1/30)*(15/100)*(1/3600))))</f>
        <v/>
      </c>
      <c r="G112" s="16">
        <f>(Users!G112*MAX(Settings!$C$18,(Settings!$C$19*1024*8*(1/30)*(15/100)*(1/3600))))</f>
        <v/>
      </c>
      <c r="H112" s="16">
        <f>(Users!H112*MAX(Settings!$C$18,(Settings!$C$19*1024*8*(1/30)*(15/100)*(1/3600))))</f>
        <v/>
      </c>
      <c r="I112" s="16">
        <f>(Users!I112*MAX(Settings!$C$18,(Settings!$C$19*1024*8*(1/30)*(15/100)*(1/3600))))</f>
        <v/>
      </c>
      <c r="J112" s="16">
        <f>(Users!J112*MAX(Settings!$C$18,(Settings!$C$19*1024*8*(1/30)*(15/100)*(1/3600))))</f>
        <v/>
      </c>
      <c r="K112" s="16">
        <f>(Users!K112*MAX(Settings!$C$18,(Settings!$C$19*1024*8*(1/30)*(15/100)*(1/3600))))</f>
        <v/>
      </c>
      <c r="L112" s="16">
        <f>(Users!L112*MAX(Settings!$C$18,(Settings!$C$19*1024*8*(1/30)*(15/100)*(1/3600))))</f>
        <v/>
      </c>
    </row>
    <row r="113">
      <c r="A113" s="16">
        <f>'Users'!A113</f>
        <v/>
      </c>
      <c r="B113" s="16">
        <f>'Users'!B113</f>
        <v/>
      </c>
      <c r="C113" s="16">
        <f>(Users!C113*MAX(Settings!$C$18,(Settings!$C$19*1024*8*(1/30)*(15/100)*(1/3600))))</f>
        <v/>
      </c>
      <c r="D113" s="16">
        <f>(Users!D113*MAX(Settings!$C$18,(Settings!$C$19*1024*8*(1/30)*(15/100)*(1/3600))))</f>
        <v/>
      </c>
      <c r="E113" s="16">
        <f>(Users!E113*MAX(Settings!$C$18,(Settings!$C$19*1024*8*(1/30)*(15/100)*(1/3600))))</f>
        <v/>
      </c>
      <c r="F113" s="16">
        <f>(Users!F113*MAX(Settings!$C$18,(Settings!$C$19*1024*8*(1/30)*(15/100)*(1/3600))))</f>
        <v/>
      </c>
      <c r="G113" s="16">
        <f>(Users!G113*MAX(Settings!$C$18,(Settings!$C$19*1024*8*(1/30)*(15/100)*(1/3600))))</f>
        <v/>
      </c>
      <c r="H113" s="16">
        <f>(Users!H113*MAX(Settings!$C$18,(Settings!$C$19*1024*8*(1/30)*(15/100)*(1/3600))))</f>
        <v/>
      </c>
      <c r="I113" s="16">
        <f>(Users!I113*MAX(Settings!$C$18,(Settings!$C$19*1024*8*(1/30)*(15/100)*(1/3600))))</f>
        <v/>
      </c>
      <c r="J113" s="16">
        <f>(Users!J113*MAX(Settings!$C$18,(Settings!$C$19*1024*8*(1/30)*(15/100)*(1/3600))))</f>
        <v/>
      </c>
      <c r="K113" s="16">
        <f>(Users!K113*MAX(Settings!$C$18,(Settings!$C$19*1024*8*(1/30)*(15/100)*(1/3600))))</f>
        <v/>
      </c>
      <c r="L113" s="16">
        <f>(Users!L113*MAX(Settings!$C$18,(Settings!$C$19*1024*8*(1/30)*(15/100)*(1/3600))))</f>
        <v/>
      </c>
    </row>
    <row r="114">
      <c r="A114" s="16">
        <f>'Users'!A114</f>
        <v/>
      </c>
      <c r="B114" s="16">
        <f>'Users'!B114</f>
        <v/>
      </c>
      <c r="C114" s="16">
        <f>(Users!C114*MAX(Settings!$C$18,(Settings!$C$19*1024*8*(1/30)*(15/100)*(1/3600))))</f>
        <v/>
      </c>
      <c r="D114" s="16">
        <f>(Users!D114*MAX(Settings!$C$18,(Settings!$C$19*1024*8*(1/30)*(15/100)*(1/3600))))</f>
        <v/>
      </c>
      <c r="E114" s="16">
        <f>(Users!E114*MAX(Settings!$C$18,(Settings!$C$19*1024*8*(1/30)*(15/100)*(1/3600))))</f>
        <v/>
      </c>
      <c r="F114" s="16">
        <f>(Users!F114*MAX(Settings!$C$18,(Settings!$C$19*1024*8*(1/30)*(15/100)*(1/3600))))</f>
        <v/>
      </c>
      <c r="G114" s="16">
        <f>(Users!G114*MAX(Settings!$C$18,(Settings!$C$19*1024*8*(1/30)*(15/100)*(1/3600))))</f>
        <v/>
      </c>
      <c r="H114" s="16">
        <f>(Users!H114*MAX(Settings!$C$18,(Settings!$C$19*1024*8*(1/30)*(15/100)*(1/3600))))</f>
        <v/>
      </c>
      <c r="I114" s="16">
        <f>(Users!I114*MAX(Settings!$C$18,(Settings!$C$19*1024*8*(1/30)*(15/100)*(1/3600))))</f>
        <v/>
      </c>
      <c r="J114" s="16">
        <f>(Users!J114*MAX(Settings!$C$18,(Settings!$C$19*1024*8*(1/30)*(15/100)*(1/3600))))</f>
        <v/>
      </c>
      <c r="K114" s="16">
        <f>(Users!K114*MAX(Settings!$C$18,(Settings!$C$19*1024*8*(1/30)*(15/100)*(1/3600))))</f>
        <v/>
      </c>
      <c r="L114" s="16">
        <f>(Users!L114*MAX(Settings!$C$18,(Settings!$C$19*1024*8*(1/30)*(15/100)*(1/3600))))</f>
        <v/>
      </c>
    </row>
    <row r="115">
      <c r="A115" s="16">
        <f>'Users'!A115</f>
        <v/>
      </c>
      <c r="B115" s="16">
        <f>'Users'!B115</f>
        <v/>
      </c>
      <c r="C115" s="16">
        <f>(Users!C115*MAX(Settings!$C$18,(Settings!$C$19*1024*8*(1/30)*(15/100)*(1/3600))))</f>
        <v/>
      </c>
      <c r="D115" s="16">
        <f>(Users!D115*MAX(Settings!$C$18,(Settings!$C$19*1024*8*(1/30)*(15/100)*(1/3600))))</f>
        <v/>
      </c>
      <c r="E115" s="16">
        <f>(Users!E115*MAX(Settings!$C$18,(Settings!$C$19*1024*8*(1/30)*(15/100)*(1/3600))))</f>
        <v/>
      </c>
      <c r="F115" s="16">
        <f>(Users!F115*MAX(Settings!$C$18,(Settings!$C$19*1024*8*(1/30)*(15/100)*(1/3600))))</f>
        <v/>
      </c>
      <c r="G115" s="16">
        <f>(Users!G115*MAX(Settings!$C$18,(Settings!$C$19*1024*8*(1/30)*(15/100)*(1/3600))))</f>
        <v/>
      </c>
      <c r="H115" s="16">
        <f>(Users!H115*MAX(Settings!$C$18,(Settings!$C$19*1024*8*(1/30)*(15/100)*(1/3600))))</f>
        <v/>
      </c>
      <c r="I115" s="16">
        <f>(Users!I115*MAX(Settings!$C$18,(Settings!$C$19*1024*8*(1/30)*(15/100)*(1/3600))))</f>
        <v/>
      </c>
      <c r="J115" s="16">
        <f>(Users!J115*MAX(Settings!$C$18,(Settings!$C$19*1024*8*(1/30)*(15/100)*(1/3600))))</f>
        <v/>
      </c>
      <c r="K115" s="16">
        <f>(Users!K115*MAX(Settings!$C$18,(Settings!$C$19*1024*8*(1/30)*(15/100)*(1/3600))))</f>
        <v/>
      </c>
      <c r="L115" s="16">
        <f>(Users!L115*MAX(Settings!$C$18,(Settings!$C$19*1024*8*(1/30)*(15/100)*(1/3600))))</f>
        <v/>
      </c>
    </row>
    <row r="116">
      <c r="A116" s="16">
        <f>'Users'!A116</f>
        <v/>
      </c>
      <c r="B116" s="16">
        <f>'Users'!B116</f>
        <v/>
      </c>
      <c r="C116" s="16">
        <f>(Users!C116*MAX(Settings!$C$18,(Settings!$C$19*1024*8*(1/30)*(15/100)*(1/3600))))</f>
        <v/>
      </c>
      <c r="D116" s="16">
        <f>(Users!D116*MAX(Settings!$C$18,(Settings!$C$19*1024*8*(1/30)*(15/100)*(1/3600))))</f>
        <v/>
      </c>
      <c r="E116" s="16">
        <f>(Users!E116*MAX(Settings!$C$18,(Settings!$C$19*1024*8*(1/30)*(15/100)*(1/3600))))</f>
        <v/>
      </c>
      <c r="F116" s="16">
        <f>(Users!F116*MAX(Settings!$C$18,(Settings!$C$19*1024*8*(1/30)*(15/100)*(1/3600))))</f>
        <v/>
      </c>
      <c r="G116" s="16">
        <f>(Users!G116*MAX(Settings!$C$18,(Settings!$C$19*1024*8*(1/30)*(15/100)*(1/3600))))</f>
        <v/>
      </c>
      <c r="H116" s="16">
        <f>(Users!H116*MAX(Settings!$C$18,(Settings!$C$19*1024*8*(1/30)*(15/100)*(1/3600))))</f>
        <v/>
      </c>
      <c r="I116" s="16">
        <f>(Users!I116*MAX(Settings!$C$18,(Settings!$C$19*1024*8*(1/30)*(15/100)*(1/3600))))</f>
        <v/>
      </c>
      <c r="J116" s="16">
        <f>(Users!J116*MAX(Settings!$C$18,(Settings!$C$19*1024*8*(1/30)*(15/100)*(1/3600))))</f>
        <v/>
      </c>
      <c r="K116" s="16">
        <f>(Users!K116*MAX(Settings!$C$18,(Settings!$C$19*1024*8*(1/30)*(15/100)*(1/3600))))</f>
        <v/>
      </c>
      <c r="L116" s="16">
        <f>(Users!L116*MAX(Settings!$C$18,(Settings!$C$19*1024*8*(1/30)*(15/100)*(1/3600))))</f>
        <v/>
      </c>
    </row>
    <row r="117">
      <c r="A117" s="16">
        <f>'Users'!A117</f>
        <v/>
      </c>
      <c r="B117" s="16">
        <f>'Users'!B117</f>
        <v/>
      </c>
      <c r="C117" s="16">
        <f>(Users!C117*MAX(Settings!$C$18,(Settings!$C$19*1024*8*(1/30)*(15/100)*(1/3600))))</f>
        <v/>
      </c>
      <c r="D117" s="16">
        <f>(Users!D117*MAX(Settings!$C$18,(Settings!$C$19*1024*8*(1/30)*(15/100)*(1/3600))))</f>
        <v/>
      </c>
      <c r="E117" s="16">
        <f>(Users!E117*MAX(Settings!$C$18,(Settings!$C$19*1024*8*(1/30)*(15/100)*(1/3600))))</f>
        <v/>
      </c>
      <c r="F117" s="16">
        <f>(Users!F117*MAX(Settings!$C$18,(Settings!$C$19*1024*8*(1/30)*(15/100)*(1/3600))))</f>
        <v/>
      </c>
      <c r="G117" s="16">
        <f>(Users!G117*MAX(Settings!$C$18,(Settings!$C$19*1024*8*(1/30)*(15/100)*(1/3600))))</f>
        <v/>
      </c>
      <c r="H117" s="16">
        <f>(Users!H117*MAX(Settings!$C$18,(Settings!$C$19*1024*8*(1/30)*(15/100)*(1/3600))))</f>
        <v/>
      </c>
      <c r="I117" s="16">
        <f>(Users!I117*MAX(Settings!$C$18,(Settings!$C$19*1024*8*(1/30)*(15/100)*(1/3600))))</f>
        <v/>
      </c>
      <c r="J117" s="16">
        <f>(Users!J117*MAX(Settings!$C$18,(Settings!$C$19*1024*8*(1/30)*(15/100)*(1/3600))))</f>
        <v/>
      </c>
      <c r="K117" s="16">
        <f>(Users!K117*MAX(Settings!$C$18,(Settings!$C$19*1024*8*(1/30)*(15/100)*(1/3600))))</f>
        <v/>
      </c>
      <c r="L117" s="16">
        <f>(Users!L117*MAX(Settings!$C$18,(Settings!$C$19*1024*8*(1/30)*(15/100)*(1/3600))))</f>
        <v/>
      </c>
    </row>
    <row r="118">
      <c r="A118" s="16">
        <f>'Users'!A118</f>
        <v/>
      </c>
      <c r="B118" s="16">
        <f>'Users'!B118</f>
        <v/>
      </c>
      <c r="C118" s="16">
        <f>(Users!C118*MAX(Settings!$C$18,(Settings!$C$19*1024*8*(1/30)*(15/100)*(1/3600))))</f>
        <v/>
      </c>
      <c r="D118" s="16">
        <f>(Users!D118*MAX(Settings!$C$18,(Settings!$C$19*1024*8*(1/30)*(15/100)*(1/3600))))</f>
        <v/>
      </c>
      <c r="E118" s="16">
        <f>(Users!E118*MAX(Settings!$C$18,(Settings!$C$19*1024*8*(1/30)*(15/100)*(1/3600))))</f>
        <v/>
      </c>
      <c r="F118" s="16">
        <f>(Users!F118*MAX(Settings!$C$18,(Settings!$C$19*1024*8*(1/30)*(15/100)*(1/3600))))</f>
        <v/>
      </c>
      <c r="G118" s="16">
        <f>(Users!G118*MAX(Settings!$C$18,(Settings!$C$19*1024*8*(1/30)*(15/100)*(1/3600))))</f>
        <v/>
      </c>
      <c r="H118" s="16">
        <f>(Users!H118*MAX(Settings!$C$18,(Settings!$C$19*1024*8*(1/30)*(15/100)*(1/3600))))</f>
        <v/>
      </c>
      <c r="I118" s="16">
        <f>(Users!I118*MAX(Settings!$C$18,(Settings!$C$19*1024*8*(1/30)*(15/100)*(1/3600))))</f>
        <v/>
      </c>
      <c r="J118" s="16">
        <f>(Users!J118*MAX(Settings!$C$18,(Settings!$C$19*1024*8*(1/30)*(15/100)*(1/3600))))</f>
        <v/>
      </c>
      <c r="K118" s="16">
        <f>(Users!K118*MAX(Settings!$C$18,(Settings!$C$19*1024*8*(1/30)*(15/100)*(1/3600))))</f>
        <v/>
      </c>
      <c r="L118" s="16">
        <f>(Users!L118*MAX(Settings!$C$18,(Settings!$C$19*1024*8*(1/30)*(15/100)*(1/3600))))</f>
        <v/>
      </c>
    </row>
    <row r="119">
      <c r="A119" s="16">
        <f>'Users'!A119</f>
        <v/>
      </c>
      <c r="B119" s="16">
        <f>'Users'!B119</f>
        <v/>
      </c>
      <c r="C119" s="16">
        <f>(Users!C119*MAX(Settings!$C$18,(Settings!$C$19*1024*8*(1/30)*(15/100)*(1/3600))))</f>
        <v/>
      </c>
      <c r="D119" s="16">
        <f>(Users!D119*MAX(Settings!$C$18,(Settings!$C$19*1024*8*(1/30)*(15/100)*(1/3600))))</f>
        <v/>
      </c>
      <c r="E119" s="16">
        <f>(Users!E119*MAX(Settings!$C$18,(Settings!$C$19*1024*8*(1/30)*(15/100)*(1/3600))))</f>
        <v/>
      </c>
      <c r="F119" s="16">
        <f>(Users!F119*MAX(Settings!$C$18,(Settings!$C$19*1024*8*(1/30)*(15/100)*(1/3600))))</f>
        <v/>
      </c>
      <c r="G119" s="16">
        <f>(Users!G119*MAX(Settings!$C$18,(Settings!$C$19*1024*8*(1/30)*(15/100)*(1/3600))))</f>
        <v/>
      </c>
      <c r="H119" s="16">
        <f>(Users!H119*MAX(Settings!$C$18,(Settings!$C$19*1024*8*(1/30)*(15/100)*(1/3600))))</f>
        <v/>
      </c>
      <c r="I119" s="16">
        <f>(Users!I119*MAX(Settings!$C$18,(Settings!$C$19*1024*8*(1/30)*(15/100)*(1/3600))))</f>
        <v/>
      </c>
      <c r="J119" s="16">
        <f>(Users!J119*MAX(Settings!$C$18,(Settings!$C$19*1024*8*(1/30)*(15/100)*(1/3600))))</f>
        <v/>
      </c>
      <c r="K119" s="16">
        <f>(Users!K119*MAX(Settings!$C$18,(Settings!$C$19*1024*8*(1/30)*(15/100)*(1/3600))))</f>
        <v/>
      </c>
      <c r="L119" s="16">
        <f>(Users!L119*MAX(Settings!$C$18,(Settings!$C$19*1024*8*(1/30)*(15/100)*(1/3600))))</f>
        <v/>
      </c>
    </row>
    <row r="120">
      <c r="A120" s="16">
        <f>'Users'!A120</f>
        <v/>
      </c>
      <c r="B120" s="16">
        <f>'Users'!B120</f>
        <v/>
      </c>
      <c r="C120" s="16">
        <f>(Users!C120*MAX(Settings!$C$18,(Settings!$C$19*1024*8*(1/30)*(15/100)*(1/3600))))</f>
        <v/>
      </c>
      <c r="D120" s="16">
        <f>(Users!D120*MAX(Settings!$C$18,(Settings!$C$19*1024*8*(1/30)*(15/100)*(1/3600))))</f>
        <v/>
      </c>
      <c r="E120" s="16">
        <f>(Users!E120*MAX(Settings!$C$18,(Settings!$C$19*1024*8*(1/30)*(15/100)*(1/3600))))</f>
        <v/>
      </c>
      <c r="F120" s="16">
        <f>(Users!F120*MAX(Settings!$C$18,(Settings!$C$19*1024*8*(1/30)*(15/100)*(1/3600))))</f>
        <v/>
      </c>
      <c r="G120" s="16">
        <f>(Users!G120*MAX(Settings!$C$18,(Settings!$C$19*1024*8*(1/30)*(15/100)*(1/3600))))</f>
        <v/>
      </c>
      <c r="H120" s="16">
        <f>(Users!H120*MAX(Settings!$C$18,(Settings!$C$19*1024*8*(1/30)*(15/100)*(1/3600))))</f>
        <v/>
      </c>
      <c r="I120" s="16">
        <f>(Users!I120*MAX(Settings!$C$18,(Settings!$C$19*1024*8*(1/30)*(15/100)*(1/3600))))</f>
        <v/>
      </c>
      <c r="J120" s="16">
        <f>(Users!J120*MAX(Settings!$C$18,(Settings!$C$19*1024*8*(1/30)*(15/100)*(1/3600))))</f>
        <v/>
      </c>
      <c r="K120" s="16">
        <f>(Users!K120*MAX(Settings!$C$18,(Settings!$C$19*1024*8*(1/30)*(15/100)*(1/3600))))</f>
        <v/>
      </c>
      <c r="L120" s="16">
        <f>(Users!L120*MAX(Settings!$C$18,(Settings!$C$19*1024*8*(1/30)*(15/100)*(1/3600))))</f>
        <v/>
      </c>
    </row>
    <row r="121">
      <c r="A121" s="16">
        <f>'Users'!A121</f>
        <v/>
      </c>
      <c r="B121" s="16">
        <f>'Users'!B121</f>
        <v/>
      </c>
      <c r="C121" s="16">
        <f>(Users!C121*MAX(Settings!$C$18,(Settings!$C$19*1024*8*(1/30)*(15/100)*(1/3600))))</f>
        <v/>
      </c>
      <c r="D121" s="16">
        <f>(Users!D121*MAX(Settings!$C$18,(Settings!$C$19*1024*8*(1/30)*(15/100)*(1/3600))))</f>
        <v/>
      </c>
      <c r="E121" s="16">
        <f>(Users!E121*MAX(Settings!$C$18,(Settings!$C$19*1024*8*(1/30)*(15/100)*(1/3600))))</f>
        <v/>
      </c>
      <c r="F121" s="16">
        <f>(Users!F121*MAX(Settings!$C$18,(Settings!$C$19*1024*8*(1/30)*(15/100)*(1/3600))))</f>
        <v/>
      </c>
      <c r="G121" s="16">
        <f>(Users!G121*MAX(Settings!$C$18,(Settings!$C$19*1024*8*(1/30)*(15/100)*(1/3600))))</f>
        <v/>
      </c>
      <c r="H121" s="16">
        <f>(Users!H121*MAX(Settings!$C$18,(Settings!$C$19*1024*8*(1/30)*(15/100)*(1/3600))))</f>
        <v/>
      </c>
      <c r="I121" s="16">
        <f>(Users!I121*MAX(Settings!$C$18,(Settings!$C$19*1024*8*(1/30)*(15/100)*(1/3600))))</f>
        <v/>
      </c>
      <c r="J121" s="16">
        <f>(Users!J121*MAX(Settings!$C$18,(Settings!$C$19*1024*8*(1/30)*(15/100)*(1/3600))))</f>
        <v/>
      </c>
      <c r="K121" s="16">
        <f>(Users!K121*MAX(Settings!$C$18,(Settings!$C$19*1024*8*(1/30)*(15/100)*(1/3600))))</f>
        <v/>
      </c>
      <c r="L121" s="16">
        <f>(Users!L121*MAX(Settings!$C$18,(Settings!$C$19*1024*8*(1/30)*(15/100)*(1/3600))))</f>
        <v/>
      </c>
    </row>
    <row r="122">
      <c r="A122" s="16">
        <f>'Users'!A122</f>
        <v/>
      </c>
      <c r="B122" s="16">
        <f>'Users'!B122</f>
        <v/>
      </c>
      <c r="C122" s="16">
        <f>(Users!C122*MAX(Settings!$C$18,(Settings!$C$19*1024*8*(1/30)*(15/100)*(1/3600))))</f>
        <v/>
      </c>
      <c r="D122" s="16">
        <f>(Users!D122*MAX(Settings!$C$18,(Settings!$C$19*1024*8*(1/30)*(15/100)*(1/3600))))</f>
        <v/>
      </c>
      <c r="E122" s="16">
        <f>(Users!E122*MAX(Settings!$C$18,(Settings!$C$19*1024*8*(1/30)*(15/100)*(1/3600))))</f>
        <v/>
      </c>
      <c r="F122" s="16">
        <f>(Users!F122*MAX(Settings!$C$18,(Settings!$C$19*1024*8*(1/30)*(15/100)*(1/3600))))</f>
        <v/>
      </c>
      <c r="G122" s="16">
        <f>(Users!G122*MAX(Settings!$C$18,(Settings!$C$19*1024*8*(1/30)*(15/100)*(1/3600))))</f>
        <v/>
      </c>
      <c r="H122" s="16">
        <f>(Users!H122*MAX(Settings!$C$18,(Settings!$C$19*1024*8*(1/30)*(15/100)*(1/3600))))</f>
        <v/>
      </c>
      <c r="I122" s="16">
        <f>(Users!I122*MAX(Settings!$C$18,(Settings!$C$19*1024*8*(1/30)*(15/100)*(1/3600))))</f>
        <v/>
      </c>
      <c r="J122" s="16">
        <f>(Users!J122*MAX(Settings!$C$18,(Settings!$C$19*1024*8*(1/30)*(15/100)*(1/3600))))</f>
        <v/>
      </c>
      <c r="K122" s="16">
        <f>(Users!K122*MAX(Settings!$C$18,(Settings!$C$19*1024*8*(1/30)*(15/100)*(1/3600))))</f>
        <v/>
      </c>
      <c r="L122" s="16">
        <f>(Users!L122*MAX(Settings!$C$18,(Settings!$C$19*1024*8*(1/30)*(15/100)*(1/3600))))</f>
        <v/>
      </c>
    </row>
    <row r="123">
      <c r="A123" s="16">
        <f>'Users'!A123</f>
        <v/>
      </c>
      <c r="B123" s="16">
        <f>'Users'!B123</f>
        <v/>
      </c>
      <c r="C123" s="16">
        <f>(Users!C123*MAX(Settings!$C$18,(Settings!$C$19*1024*8*(1/30)*(15/100)*(1/3600))))</f>
        <v/>
      </c>
      <c r="D123" s="16">
        <f>(Users!D123*MAX(Settings!$C$18,(Settings!$C$19*1024*8*(1/30)*(15/100)*(1/3600))))</f>
        <v/>
      </c>
      <c r="E123" s="16">
        <f>(Users!E123*MAX(Settings!$C$18,(Settings!$C$19*1024*8*(1/30)*(15/100)*(1/3600))))</f>
        <v/>
      </c>
      <c r="F123" s="16">
        <f>(Users!F123*MAX(Settings!$C$18,(Settings!$C$19*1024*8*(1/30)*(15/100)*(1/3600))))</f>
        <v/>
      </c>
      <c r="G123" s="16">
        <f>(Users!G123*MAX(Settings!$C$18,(Settings!$C$19*1024*8*(1/30)*(15/100)*(1/3600))))</f>
        <v/>
      </c>
      <c r="H123" s="16">
        <f>(Users!H123*MAX(Settings!$C$18,(Settings!$C$19*1024*8*(1/30)*(15/100)*(1/3600))))</f>
        <v/>
      </c>
      <c r="I123" s="16">
        <f>(Users!I123*MAX(Settings!$C$18,(Settings!$C$19*1024*8*(1/30)*(15/100)*(1/3600))))</f>
        <v/>
      </c>
      <c r="J123" s="16">
        <f>(Users!J123*MAX(Settings!$C$18,(Settings!$C$19*1024*8*(1/30)*(15/100)*(1/3600))))</f>
        <v/>
      </c>
      <c r="K123" s="16">
        <f>(Users!K123*MAX(Settings!$C$18,(Settings!$C$19*1024*8*(1/30)*(15/100)*(1/3600))))</f>
        <v/>
      </c>
      <c r="L123" s="16">
        <f>(Users!L123*MAX(Settings!$C$18,(Settings!$C$19*1024*8*(1/30)*(15/100)*(1/3600))))</f>
        <v/>
      </c>
    </row>
    <row r="124">
      <c r="A124" s="16">
        <f>'Users'!A124</f>
        <v/>
      </c>
      <c r="B124" s="16">
        <f>'Users'!B124</f>
        <v/>
      </c>
      <c r="C124" s="16">
        <f>(Users!C124*MAX(Settings!$C$18,(Settings!$C$19*1024*8*(1/30)*(15/100)*(1/3600))))</f>
        <v/>
      </c>
      <c r="D124" s="16">
        <f>(Users!D124*MAX(Settings!$C$18,(Settings!$C$19*1024*8*(1/30)*(15/100)*(1/3600))))</f>
        <v/>
      </c>
      <c r="E124" s="16">
        <f>(Users!E124*MAX(Settings!$C$18,(Settings!$C$19*1024*8*(1/30)*(15/100)*(1/3600))))</f>
        <v/>
      </c>
      <c r="F124" s="16">
        <f>(Users!F124*MAX(Settings!$C$18,(Settings!$C$19*1024*8*(1/30)*(15/100)*(1/3600))))</f>
        <v/>
      </c>
      <c r="G124" s="16">
        <f>(Users!G124*MAX(Settings!$C$18,(Settings!$C$19*1024*8*(1/30)*(15/100)*(1/3600))))</f>
        <v/>
      </c>
      <c r="H124" s="16">
        <f>(Users!H124*MAX(Settings!$C$18,(Settings!$C$19*1024*8*(1/30)*(15/100)*(1/3600))))</f>
        <v/>
      </c>
      <c r="I124" s="16">
        <f>(Users!I124*MAX(Settings!$C$18,(Settings!$C$19*1024*8*(1/30)*(15/100)*(1/3600))))</f>
        <v/>
      </c>
      <c r="J124" s="16">
        <f>(Users!J124*MAX(Settings!$C$18,(Settings!$C$19*1024*8*(1/30)*(15/100)*(1/3600))))</f>
        <v/>
      </c>
      <c r="K124" s="16">
        <f>(Users!K124*MAX(Settings!$C$18,(Settings!$C$19*1024*8*(1/30)*(15/100)*(1/3600))))</f>
        <v/>
      </c>
      <c r="L124" s="16">
        <f>(Users!L124*MAX(Settings!$C$18,(Settings!$C$19*1024*8*(1/30)*(15/100)*(1/3600))))</f>
        <v/>
      </c>
    </row>
    <row r="125">
      <c r="A125" s="16">
        <f>'Users'!A125</f>
        <v/>
      </c>
      <c r="B125" s="16">
        <f>'Users'!B125</f>
        <v/>
      </c>
      <c r="C125" s="16">
        <f>(Users!C125*MAX(Settings!$C$18,(Settings!$C$19*1024*8*(1/30)*(15/100)*(1/3600))))</f>
        <v/>
      </c>
      <c r="D125" s="16">
        <f>(Users!D125*MAX(Settings!$C$18,(Settings!$C$19*1024*8*(1/30)*(15/100)*(1/3600))))</f>
        <v/>
      </c>
      <c r="E125" s="16">
        <f>(Users!E125*MAX(Settings!$C$18,(Settings!$C$19*1024*8*(1/30)*(15/100)*(1/3600))))</f>
        <v/>
      </c>
      <c r="F125" s="16">
        <f>(Users!F125*MAX(Settings!$C$18,(Settings!$C$19*1024*8*(1/30)*(15/100)*(1/3600))))</f>
        <v/>
      </c>
      <c r="G125" s="16">
        <f>(Users!G125*MAX(Settings!$C$18,(Settings!$C$19*1024*8*(1/30)*(15/100)*(1/3600))))</f>
        <v/>
      </c>
      <c r="H125" s="16">
        <f>(Users!H125*MAX(Settings!$C$18,(Settings!$C$19*1024*8*(1/30)*(15/100)*(1/3600))))</f>
        <v/>
      </c>
      <c r="I125" s="16">
        <f>(Users!I125*MAX(Settings!$C$18,(Settings!$C$19*1024*8*(1/30)*(15/100)*(1/3600))))</f>
        <v/>
      </c>
      <c r="J125" s="16">
        <f>(Users!J125*MAX(Settings!$C$18,(Settings!$C$19*1024*8*(1/30)*(15/100)*(1/3600))))</f>
        <v/>
      </c>
      <c r="K125" s="16">
        <f>(Users!K125*MAX(Settings!$C$18,(Settings!$C$19*1024*8*(1/30)*(15/100)*(1/3600))))</f>
        <v/>
      </c>
      <c r="L125" s="16">
        <f>(Users!L125*MAX(Settings!$C$18,(Settings!$C$19*1024*8*(1/30)*(15/100)*(1/3600))))</f>
        <v/>
      </c>
    </row>
    <row r="126">
      <c r="A126" s="16">
        <f>'Users'!A126</f>
        <v/>
      </c>
      <c r="B126" s="16">
        <f>'Users'!B126</f>
        <v/>
      </c>
      <c r="C126" s="16">
        <f>(Users!C126*MAX(Settings!$C$18,(Settings!$C$19*1024*8*(1/30)*(15/100)*(1/3600))))</f>
        <v/>
      </c>
      <c r="D126" s="16">
        <f>(Users!D126*MAX(Settings!$C$18,(Settings!$C$19*1024*8*(1/30)*(15/100)*(1/3600))))</f>
        <v/>
      </c>
      <c r="E126" s="16">
        <f>(Users!E126*MAX(Settings!$C$18,(Settings!$C$19*1024*8*(1/30)*(15/100)*(1/3600))))</f>
        <v/>
      </c>
      <c r="F126" s="16">
        <f>(Users!F126*MAX(Settings!$C$18,(Settings!$C$19*1024*8*(1/30)*(15/100)*(1/3600))))</f>
        <v/>
      </c>
      <c r="G126" s="16">
        <f>(Users!G126*MAX(Settings!$C$18,(Settings!$C$19*1024*8*(1/30)*(15/100)*(1/3600))))</f>
        <v/>
      </c>
      <c r="H126" s="16">
        <f>(Users!H126*MAX(Settings!$C$18,(Settings!$C$19*1024*8*(1/30)*(15/100)*(1/3600))))</f>
        <v/>
      </c>
      <c r="I126" s="16">
        <f>(Users!I126*MAX(Settings!$C$18,(Settings!$C$19*1024*8*(1/30)*(15/100)*(1/3600))))</f>
        <v/>
      </c>
      <c r="J126" s="16">
        <f>(Users!J126*MAX(Settings!$C$18,(Settings!$C$19*1024*8*(1/30)*(15/100)*(1/3600))))</f>
        <v/>
      </c>
      <c r="K126" s="16">
        <f>(Users!K126*MAX(Settings!$C$18,(Settings!$C$19*1024*8*(1/30)*(15/100)*(1/3600))))</f>
        <v/>
      </c>
      <c r="L126" s="16">
        <f>(Users!L126*MAX(Settings!$C$18,(Settings!$C$19*1024*8*(1/30)*(15/100)*(1/3600))))</f>
        <v/>
      </c>
    </row>
    <row r="127">
      <c r="A127" s="16">
        <f>'Users'!A127</f>
        <v/>
      </c>
      <c r="B127" s="16">
        <f>'Users'!B127</f>
        <v/>
      </c>
      <c r="C127" s="16">
        <f>(Users!C127*MAX(Settings!$C$18,(Settings!$C$19*1024*8*(1/30)*(15/100)*(1/3600))))</f>
        <v/>
      </c>
      <c r="D127" s="16">
        <f>(Users!D127*MAX(Settings!$C$18,(Settings!$C$19*1024*8*(1/30)*(15/100)*(1/3600))))</f>
        <v/>
      </c>
      <c r="E127" s="16">
        <f>(Users!E127*MAX(Settings!$C$18,(Settings!$C$19*1024*8*(1/30)*(15/100)*(1/3600))))</f>
        <v/>
      </c>
      <c r="F127" s="16">
        <f>(Users!F127*MAX(Settings!$C$18,(Settings!$C$19*1024*8*(1/30)*(15/100)*(1/3600))))</f>
        <v/>
      </c>
      <c r="G127" s="16">
        <f>(Users!G127*MAX(Settings!$C$18,(Settings!$C$19*1024*8*(1/30)*(15/100)*(1/3600))))</f>
        <v/>
      </c>
      <c r="H127" s="16">
        <f>(Users!H127*MAX(Settings!$C$18,(Settings!$C$19*1024*8*(1/30)*(15/100)*(1/3600))))</f>
        <v/>
      </c>
      <c r="I127" s="16">
        <f>(Users!I127*MAX(Settings!$C$18,(Settings!$C$19*1024*8*(1/30)*(15/100)*(1/3600))))</f>
        <v/>
      </c>
      <c r="J127" s="16">
        <f>(Users!J127*MAX(Settings!$C$18,(Settings!$C$19*1024*8*(1/30)*(15/100)*(1/3600))))</f>
        <v/>
      </c>
      <c r="K127" s="16">
        <f>(Users!K127*MAX(Settings!$C$18,(Settings!$C$19*1024*8*(1/30)*(15/100)*(1/3600))))</f>
        <v/>
      </c>
      <c r="L127" s="16">
        <f>(Users!L127*MAX(Settings!$C$18,(Settings!$C$19*1024*8*(1/30)*(15/100)*(1/3600))))</f>
        <v/>
      </c>
    </row>
    <row r="128">
      <c r="A128" s="16">
        <f>'Users'!A128</f>
        <v/>
      </c>
      <c r="B128" s="16">
        <f>'Users'!B128</f>
        <v/>
      </c>
      <c r="C128" s="16">
        <f>(Users!C128*MAX(Settings!$C$18,(Settings!$C$19*1024*8*(1/30)*(15/100)*(1/3600))))</f>
        <v/>
      </c>
      <c r="D128" s="16">
        <f>(Users!D128*MAX(Settings!$C$18,(Settings!$C$19*1024*8*(1/30)*(15/100)*(1/3600))))</f>
        <v/>
      </c>
      <c r="E128" s="16">
        <f>(Users!E128*MAX(Settings!$C$18,(Settings!$C$19*1024*8*(1/30)*(15/100)*(1/3600))))</f>
        <v/>
      </c>
      <c r="F128" s="16">
        <f>(Users!F128*MAX(Settings!$C$18,(Settings!$C$19*1024*8*(1/30)*(15/100)*(1/3600))))</f>
        <v/>
      </c>
      <c r="G128" s="16">
        <f>(Users!G128*MAX(Settings!$C$18,(Settings!$C$19*1024*8*(1/30)*(15/100)*(1/3600))))</f>
        <v/>
      </c>
      <c r="H128" s="16">
        <f>(Users!H128*MAX(Settings!$C$18,(Settings!$C$19*1024*8*(1/30)*(15/100)*(1/3600))))</f>
        <v/>
      </c>
      <c r="I128" s="16">
        <f>(Users!I128*MAX(Settings!$C$18,(Settings!$C$19*1024*8*(1/30)*(15/100)*(1/3600))))</f>
        <v/>
      </c>
      <c r="J128" s="16">
        <f>(Users!J128*MAX(Settings!$C$18,(Settings!$C$19*1024*8*(1/30)*(15/100)*(1/3600))))</f>
        <v/>
      </c>
      <c r="K128" s="16">
        <f>(Users!K128*MAX(Settings!$C$18,(Settings!$C$19*1024*8*(1/30)*(15/100)*(1/3600))))</f>
        <v/>
      </c>
      <c r="L128" s="16">
        <f>(Users!L128*MAX(Settings!$C$18,(Settings!$C$19*1024*8*(1/30)*(15/100)*(1/3600))))</f>
        <v/>
      </c>
    </row>
    <row r="129">
      <c r="A129" s="16">
        <f>'Users'!A129</f>
        <v/>
      </c>
      <c r="B129" s="16">
        <f>'Users'!B129</f>
        <v/>
      </c>
      <c r="C129" s="16">
        <f>(Users!C129*MAX(Settings!$C$18,(Settings!$C$19*1024*8*(1/30)*(15/100)*(1/3600))))</f>
        <v/>
      </c>
      <c r="D129" s="16">
        <f>(Users!D129*MAX(Settings!$C$18,(Settings!$C$19*1024*8*(1/30)*(15/100)*(1/3600))))</f>
        <v/>
      </c>
      <c r="E129" s="16">
        <f>(Users!E129*MAX(Settings!$C$18,(Settings!$C$19*1024*8*(1/30)*(15/100)*(1/3600))))</f>
        <v/>
      </c>
      <c r="F129" s="16">
        <f>(Users!F129*MAX(Settings!$C$18,(Settings!$C$19*1024*8*(1/30)*(15/100)*(1/3600))))</f>
        <v/>
      </c>
      <c r="G129" s="16">
        <f>(Users!G129*MAX(Settings!$C$18,(Settings!$C$19*1024*8*(1/30)*(15/100)*(1/3600))))</f>
        <v/>
      </c>
      <c r="H129" s="16">
        <f>(Users!H129*MAX(Settings!$C$18,(Settings!$C$19*1024*8*(1/30)*(15/100)*(1/3600))))</f>
        <v/>
      </c>
      <c r="I129" s="16">
        <f>(Users!I129*MAX(Settings!$C$18,(Settings!$C$19*1024*8*(1/30)*(15/100)*(1/3600))))</f>
        <v/>
      </c>
      <c r="J129" s="16">
        <f>(Users!J129*MAX(Settings!$C$18,(Settings!$C$19*1024*8*(1/30)*(15/100)*(1/3600))))</f>
        <v/>
      </c>
      <c r="K129" s="16">
        <f>(Users!K129*MAX(Settings!$C$18,(Settings!$C$19*1024*8*(1/30)*(15/100)*(1/3600))))</f>
        <v/>
      </c>
      <c r="L129" s="16">
        <f>(Users!L129*MAX(Settings!$C$18,(Settings!$C$19*1024*8*(1/30)*(15/100)*(1/3600))))</f>
        <v/>
      </c>
    </row>
    <row r="130">
      <c r="A130" s="16">
        <f>'Users'!A130</f>
        <v/>
      </c>
      <c r="B130" s="16">
        <f>'Users'!B130</f>
        <v/>
      </c>
      <c r="C130" s="16">
        <f>(Users!C130*MAX(Settings!$C$18,(Settings!$C$19*1024*8*(1/30)*(15/100)*(1/3600))))</f>
        <v/>
      </c>
      <c r="D130" s="16">
        <f>(Users!D130*MAX(Settings!$C$18,(Settings!$C$19*1024*8*(1/30)*(15/100)*(1/3600))))</f>
        <v/>
      </c>
      <c r="E130" s="16">
        <f>(Users!E130*MAX(Settings!$C$18,(Settings!$C$19*1024*8*(1/30)*(15/100)*(1/3600))))</f>
        <v/>
      </c>
      <c r="F130" s="16">
        <f>(Users!F130*MAX(Settings!$C$18,(Settings!$C$19*1024*8*(1/30)*(15/100)*(1/3600))))</f>
        <v/>
      </c>
      <c r="G130" s="16">
        <f>(Users!G130*MAX(Settings!$C$18,(Settings!$C$19*1024*8*(1/30)*(15/100)*(1/3600))))</f>
        <v/>
      </c>
      <c r="H130" s="16">
        <f>(Users!H130*MAX(Settings!$C$18,(Settings!$C$19*1024*8*(1/30)*(15/100)*(1/3600))))</f>
        <v/>
      </c>
      <c r="I130" s="16">
        <f>(Users!I130*MAX(Settings!$C$18,(Settings!$C$19*1024*8*(1/30)*(15/100)*(1/3600))))</f>
        <v/>
      </c>
      <c r="J130" s="16">
        <f>(Users!J130*MAX(Settings!$C$18,(Settings!$C$19*1024*8*(1/30)*(15/100)*(1/3600))))</f>
        <v/>
      </c>
      <c r="K130" s="16">
        <f>(Users!K130*MAX(Settings!$C$18,(Settings!$C$19*1024*8*(1/30)*(15/100)*(1/3600))))</f>
        <v/>
      </c>
      <c r="L130" s="16">
        <f>(Users!L130*MAX(Settings!$C$18,(Settings!$C$19*1024*8*(1/30)*(15/100)*(1/3600))))</f>
        <v/>
      </c>
    </row>
    <row r="131">
      <c r="A131" s="16">
        <f>'Users'!A131</f>
        <v/>
      </c>
      <c r="B131" s="16">
        <f>'Users'!B131</f>
        <v/>
      </c>
      <c r="C131" s="16">
        <f>(Users!C131*MAX(Settings!$C$18,(Settings!$C$19*1024*8*(1/30)*(15/100)*(1/3600))))</f>
        <v/>
      </c>
      <c r="D131" s="16">
        <f>(Users!D131*MAX(Settings!$C$18,(Settings!$C$19*1024*8*(1/30)*(15/100)*(1/3600))))</f>
        <v/>
      </c>
      <c r="E131" s="16">
        <f>(Users!E131*MAX(Settings!$C$18,(Settings!$C$19*1024*8*(1/30)*(15/100)*(1/3600))))</f>
        <v/>
      </c>
      <c r="F131" s="16">
        <f>(Users!F131*MAX(Settings!$C$18,(Settings!$C$19*1024*8*(1/30)*(15/100)*(1/3600))))</f>
        <v/>
      </c>
      <c r="G131" s="16">
        <f>(Users!G131*MAX(Settings!$C$18,(Settings!$C$19*1024*8*(1/30)*(15/100)*(1/3600))))</f>
        <v/>
      </c>
      <c r="H131" s="16">
        <f>(Users!H131*MAX(Settings!$C$18,(Settings!$C$19*1024*8*(1/30)*(15/100)*(1/3600))))</f>
        <v/>
      </c>
      <c r="I131" s="16">
        <f>(Users!I131*MAX(Settings!$C$18,(Settings!$C$19*1024*8*(1/30)*(15/100)*(1/3600))))</f>
        <v/>
      </c>
      <c r="J131" s="16">
        <f>(Users!J131*MAX(Settings!$C$18,(Settings!$C$19*1024*8*(1/30)*(15/100)*(1/3600))))</f>
        <v/>
      </c>
      <c r="K131" s="16">
        <f>(Users!K131*MAX(Settings!$C$18,(Settings!$C$19*1024*8*(1/30)*(15/100)*(1/3600))))</f>
        <v/>
      </c>
      <c r="L131" s="16">
        <f>(Users!L131*MAX(Settings!$C$18,(Settings!$C$19*1024*8*(1/30)*(15/100)*(1/3600))))</f>
        <v/>
      </c>
    </row>
    <row r="132">
      <c r="A132" s="16">
        <f>'Users'!A132</f>
        <v/>
      </c>
      <c r="B132" s="16">
        <f>'Users'!B132</f>
        <v/>
      </c>
      <c r="C132" s="16">
        <f>(Users!C132*MAX(Settings!$C$18,(Settings!$C$19*1024*8*(1/30)*(15/100)*(1/3600))))</f>
        <v/>
      </c>
      <c r="D132" s="16">
        <f>(Users!D132*MAX(Settings!$C$18,(Settings!$C$19*1024*8*(1/30)*(15/100)*(1/3600))))</f>
        <v/>
      </c>
      <c r="E132" s="16">
        <f>(Users!E132*MAX(Settings!$C$18,(Settings!$C$19*1024*8*(1/30)*(15/100)*(1/3600))))</f>
        <v/>
      </c>
      <c r="F132" s="16">
        <f>(Users!F132*MAX(Settings!$C$18,(Settings!$C$19*1024*8*(1/30)*(15/100)*(1/3600))))</f>
        <v/>
      </c>
      <c r="G132" s="16">
        <f>(Users!G132*MAX(Settings!$C$18,(Settings!$C$19*1024*8*(1/30)*(15/100)*(1/3600))))</f>
        <v/>
      </c>
      <c r="H132" s="16">
        <f>(Users!H132*MAX(Settings!$C$18,(Settings!$C$19*1024*8*(1/30)*(15/100)*(1/3600))))</f>
        <v/>
      </c>
      <c r="I132" s="16">
        <f>(Users!I132*MAX(Settings!$C$18,(Settings!$C$19*1024*8*(1/30)*(15/100)*(1/3600))))</f>
        <v/>
      </c>
      <c r="J132" s="16">
        <f>(Users!J132*MAX(Settings!$C$18,(Settings!$C$19*1024*8*(1/30)*(15/100)*(1/3600))))</f>
        <v/>
      </c>
      <c r="K132" s="16">
        <f>(Users!K132*MAX(Settings!$C$18,(Settings!$C$19*1024*8*(1/30)*(15/100)*(1/3600))))</f>
        <v/>
      </c>
      <c r="L132" s="16">
        <f>(Users!L132*MAX(Settings!$C$18,(Settings!$C$19*1024*8*(1/30)*(15/100)*(1/3600))))</f>
        <v/>
      </c>
    </row>
    <row r="133">
      <c r="A133" s="16">
        <f>'Users'!A133</f>
        <v/>
      </c>
      <c r="B133" s="16">
        <f>'Users'!B133</f>
        <v/>
      </c>
      <c r="C133" s="16">
        <f>(Users!C133*MAX(Settings!$C$18,(Settings!$C$19*1024*8*(1/30)*(15/100)*(1/3600))))</f>
        <v/>
      </c>
      <c r="D133" s="16">
        <f>(Users!D133*MAX(Settings!$C$18,(Settings!$C$19*1024*8*(1/30)*(15/100)*(1/3600))))</f>
        <v/>
      </c>
      <c r="E133" s="16">
        <f>(Users!E133*MAX(Settings!$C$18,(Settings!$C$19*1024*8*(1/30)*(15/100)*(1/3600))))</f>
        <v/>
      </c>
      <c r="F133" s="16">
        <f>(Users!F133*MAX(Settings!$C$18,(Settings!$C$19*1024*8*(1/30)*(15/100)*(1/3600))))</f>
        <v/>
      </c>
      <c r="G133" s="16">
        <f>(Users!G133*MAX(Settings!$C$18,(Settings!$C$19*1024*8*(1/30)*(15/100)*(1/3600))))</f>
        <v/>
      </c>
      <c r="H133" s="16">
        <f>(Users!H133*MAX(Settings!$C$18,(Settings!$C$19*1024*8*(1/30)*(15/100)*(1/3600))))</f>
        <v/>
      </c>
      <c r="I133" s="16">
        <f>(Users!I133*MAX(Settings!$C$18,(Settings!$C$19*1024*8*(1/30)*(15/100)*(1/3600))))</f>
        <v/>
      </c>
      <c r="J133" s="16">
        <f>(Users!J133*MAX(Settings!$C$18,(Settings!$C$19*1024*8*(1/30)*(15/100)*(1/3600))))</f>
        <v/>
      </c>
      <c r="K133" s="16">
        <f>(Users!K133*MAX(Settings!$C$18,(Settings!$C$19*1024*8*(1/30)*(15/100)*(1/3600))))</f>
        <v/>
      </c>
      <c r="L133" s="16">
        <f>(Users!L133*MAX(Settings!$C$18,(Settings!$C$19*1024*8*(1/30)*(15/100)*(1/3600))))</f>
        <v/>
      </c>
    </row>
    <row r="134">
      <c r="A134" s="16">
        <f>'Users'!A134</f>
        <v/>
      </c>
      <c r="B134" s="16">
        <f>'Users'!B134</f>
        <v/>
      </c>
      <c r="C134" s="16">
        <f>(Users!C134*MAX(Settings!$C$18,(Settings!$C$19*1024*8*(1/30)*(15/100)*(1/3600))))</f>
        <v/>
      </c>
      <c r="D134" s="16">
        <f>(Users!D134*MAX(Settings!$C$18,(Settings!$C$19*1024*8*(1/30)*(15/100)*(1/3600))))</f>
        <v/>
      </c>
      <c r="E134" s="16">
        <f>(Users!E134*MAX(Settings!$C$18,(Settings!$C$19*1024*8*(1/30)*(15/100)*(1/3600))))</f>
        <v/>
      </c>
      <c r="F134" s="16">
        <f>(Users!F134*MAX(Settings!$C$18,(Settings!$C$19*1024*8*(1/30)*(15/100)*(1/3600))))</f>
        <v/>
      </c>
      <c r="G134" s="16">
        <f>(Users!G134*MAX(Settings!$C$18,(Settings!$C$19*1024*8*(1/30)*(15/100)*(1/3600))))</f>
        <v/>
      </c>
      <c r="H134" s="16">
        <f>(Users!H134*MAX(Settings!$C$18,(Settings!$C$19*1024*8*(1/30)*(15/100)*(1/3600))))</f>
        <v/>
      </c>
      <c r="I134" s="16">
        <f>(Users!I134*MAX(Settings!$C$18,(Settings!$C$19*1024*8*(1/30)*(15/100)*(1/3600))))</f>
        <v/>
      </c>
      <c r="J134" s="16">
        <f>(Users!J134*MAX(Settings!$C$18,(Settings!$C$19*1024*8*(1/30)*(15/100)*(1/3600))))</f>
        <v/>
      </c>
      <c r="K134" s="16">
        <f>(Users!K134*MAX(Settings!$C$18,(Settings!$C$19*1024*8*(1/30)*(15/100)*(1/3600))))</f>
        <v/>
      </c>
      <c r="L134" s="16">
        <f>(Users!L134*MAX(Settings!$C$18,(Settings!$C$19*1024*8*(1/30)*(15/100)*(1/3600))))</f>
        <v/>
      </c>
    </row>
    <row r="135">
      <c r="A135" s="16">
        <f>'Users'!A135</f>
        <v/>
      </c>
      <c r="B135" s="16">
        <f>'Users'!B135</f>
        <v/>
      </c>
      <c r="C135" s="16">
        <f>(Users!C135*MAX(Settings!$C$18,(Settings!$C$19*1024*8*(1/30)*(15/100)*(1/3600))))</f>
        <v/>
      </c>
      <c r="D135" s="16">
        <f>(Users!D135*MAX(Settings!$C$18,(Settings!$C$19*1024*8*(1/30)*(15/100)*(1/3600))))</f>
        <v/>
      </c>
      <c r="E135" s="16">
        <f>(Users!E135*MAX(Settings!$C$18,(Settings!$C$19*1024*8*(1/30)*(15/100)*(1/3600))))</f>
        <v/>
      </c>
      <c r="F135" s="16">
        <f>(Users!F135*MAX(Settings!$C$18,(Settings!$C$19*1024*8*(1/30)*(15/100)*(1/3600))))</f>
        <v/>
      </c>
      <c r="G135" s="16">
        <f>(Users!G135*MAX(Settings!$C$18,(Settings!$C$19*1024*8*(1/30)*(15/100)*(1/3600))))</f>
        <v/>
      </c>
      <c r="H135" s="16">
        <f>(Users!H135*MAX(Settings!$C$18,(Settings!$C$19*1024*8*(1/30)*(15/100)*(1/3600))))</f>
        <v/>
      </c>
      <c r="I135" s="16">
        <f>(Users!I135*MAX(Settings!$C$18,(Settings!$C$19*1024*8*(1/30)*(15/100)*(1/3600))))</f>
        <v/>
      </c>
      <c r="J135" s="16">
        <f>(Users!J135*MAX(Settings!$C$18,(Settings!$C$19*1024*8*(1/30)*(15/100)*(1/3600))))</f>
        <v/>
      </c>
      <c r="K135" s="16">
        <f>(Users!K135*MAX(Settings!$C$18,(Settings!$C$19*1024*8*(1/30)*(15/100)*(1/3600))))</f>
        <v/>
      </c>
      <c r="L135" s="16">
        <f>(Users!L135*MAX(Settings!$C$18,(Settings!$C$19*1024*8*(1/30)*(15/100)*(1/3600))))</f>
        <v/>
      </c>
    </row>
    <row r="136">
      <c r="A136" s="16">
        <f>'Users'!A136</f>
        <v/>
      </c>
      <c r="B136" s="16">
        <f>'Users'!B136</f>
        <v/>
      </c>
      <c r="C136" s="16">
        <f>(Users!C136*MAX(Settings!$C$18,(Settings!$C$19*1024*8*(1/30)*(15/100)*(1/3600))))</f>
        <v/>
      </c>
      <c r="D136" s="16">
        <f>(Users!D136*MAX(Settings!$C$18,(Settings!$C$19*1024*8*(1/30)*(15/100)*(1/3600))))</f>
        <v/>
      </c>
      <c r="E136" s="16">
        <f>(Users!E136*MAX(Settings!$C$18,(Settings!$C$19*1024*8*(1/30)*(15/100)*(1/3600))))</f>
        <v/>
      </c>
      <c r="F136" s="16">
        <f>(Users!F136*MAX(Settings!$C$18,(Settings!$C$19*1024*8*(1/30)*(15/100)*(1/3600))))</f>
        <v/>
      </c>
      <c r="G136" s="16">
        <f>(Users!G136*MAX(Settings!$C$18,(Settings!$C$19*1024*8*(1/30)*(15/100)*(1/3600))))</f>
        <v/>
      </c>
      <c r="H136" s="16">
        <f>(Users!H136*MAX(Settings!$C$18,(Settings!$C$19*1024*8*(1/30)*(15/100)*(1/3600))))</f>
        <v/>
      </c>
      <c r="I136" s="16">
        <f>(Users!I136*MAX(Settings!$C$18,(Settings!$C$19*1024*8*(1/30)*(15/100)*(1/3600))))</f>
        <v/>
      </c>
      <c r="J136" s="16">
        <f>(Users!J136*MAX(Settings!$C$18,(Settings!$C$19*1024*8*(1/30)*(15/100)*(1/3600))))</f>
        <v/>
      </c>
      <c r="K136" s="16">
        <f>(Users!K136*MAX(Settings!$C$18,(Settings!$C$19*1024*8*(1/30)*(15/100)*(1/3600))))</f>
        <v/>
      </c>
      <c r="L136" s="16">
        <f>(Users!L136*MAX(Settings!$C$18,(Settings!$C$19*1024*8*(1/30)*(15/100)*(1/3600))))</f>
        <v/>
      </c>
    </row>
    <row r="137">
      <c r="A137" s="16">
        <f>'Users'!A137</f>
        <v/>
      </c>
      <c r="B137" s="16">
        <f>'Users'!B137</f>
        <v/>
      </c>
      <c r="C137" s="16">
        <f>(Users!C137*MAX(Settings!$C$18,(Settings!$C$19*1024*8*(1/30)*(15/100)*(1/3600))))</f>
        <v/>
      </c>
      <c r="D137" s="16">
        <f>(Users!D137*MAX(Settings!$C$18,(Settings!$C$19*1024*8*(1/30)*(15/100)*(1/3600))))</f>
        <v/>
      </c>
      <c r="E137" s="16">
        <f>(Users!E137*MAX(Settings!$C$18,(Settings!$C$19*1024*8*(1/30)*(15/100)*(1/3600))))</f>
        <v/>
      </c>
      <c r="F137" s="16">
        <f>(Users!F137*MAX(Settings!$C$18,(Settings!$C$19*1024*8*(1/30)*(15/100)*(1/3600))))</f>
        <v/>
      </c>
      <c r="G137" s="16">
        <f>(Users!G137*MAX(Settings!$C$18,(Settings!$C$19*1024*8*(1/30)*(15/100)*(1/3600))))</f>
        <v/>
      </c>
      <c r="H137" s="16">
        <f>(Users!H137*MAX(Settings!$C$18,(Settings!$C$19*1024*8*(1/30)*(15/100)*(1/3600))))</f>
        <v/>
      </c>
      <c r="I137" s="16">
        <f>(Users!I137*MAX(Settings!$C$18,(Settings!$C$19*1024*8*(1/30)*(15/100)*(1/3600))))</f>
        <v/>
      </c>
      <c r="J137" s="16">
        <f>(Users!J137*MAX(Settings!$C$18,(Settings!$C$19*1024*8*(1/30)*(15/100)*(1/3600))))</f>
        <v/>
      </c>
      <c r="K137" s="16">
        <f>(Users!K137*MAX(Settings!$C$18,(Settings!$C$19*1024*8*(1/30)*(15/100)*(1/3600))))</f>
        <v/>
      </c>
      <c r="L137" s="16">
        <f>(Users!L137*MAX(Settings!$C$18,(Settings!$C$19*1024*8*(1/30)*(15/100)*(1/3600))))</f>
        <v/>
      </c>
    </row>
    <row r="138">
      <c r="A138" s="16">
        <f>'Users'!A138</f>
        <v/>
      </c>
      <c r="B138" s="16">
        <f>'Users'!B138</f>
        <v/>
      </c>
      <c r="C138" s="16">
        <f>(Users!C138*MAX(Settings!$C$18,(Settings!$C$19*1024*8*(1/30)*(15/100)*(1/3600))))</f>
        <v/>
      </c>
      <c r="D138" s="16">
        <f>(Users!D138*MAX(Settings!$C$18,(Settings!$C$19*1024*8*(1/30)*(15/100)*(1/3600))))</f>
        <v/>
      </c>
      <c r="E138" s="16">
        <f>(Users!E138*MAX(Settings!$C$18,(Settings!$C$19*1024*8*(1/30)*(15/100)*(1/3600))))</f>
        <v/>
      </c>
      <c r="F138" s="16">
        <f>(Users!F138*MAX(Settings!$C$18,(Settings!$C$19*1024*8*(1/30)*(15/100)*(1/3600))))</f>
        <v/>
      </c>
      <c r="G138" s="16">
        <f>(Users!G138*MAX(Settings!$C$18,(Settings!$C$19*1024*8*(1/30)*(15/100)*(1/3600))))</f>
        <v/>
      </c>
      <c r="H138" s="16">
        <f>(Users!H138*MAX(Settings!$C$18,(Settings!$C$19*1024*8*(1/30)*(15/100)*(1/3600))))</f>
        <v/>
      </c>
      <c r="I138" s="16">
        <f>(Users!I138*MAX(Settings!$C$18,(Settings!$C$19*1024*8*(1/30)*(15/100)*(1/3600))))</f>
        <v/>
      </c>
      <c r="J138" s="16">
        <f>(Users!J138*MAX(Settings!$C$18,(Settings!$C$19*1024*8*(1/30)*(15/100)*(1/3600))))</f>
        <v/>
      </c>
      <c r="K138" s="16">
        <f>(Users!K138*MAX(Settings!$C$18,(Settings!$C$19*1024*8*(1/30)*(15/100)*(1/3600))))</f>
        <v/>
      </c>
      <c r="L138" s="16">
        <f>(Users!L138*MAX(Settings!$C$18,(Settings!$C$19*1024*8*(1/30)*(15/100)*(1/3600))))</f>
        <v/>
      </c>
    </row>
    <row r="139">
      <c r="A139" s="16">
        <f>'Users'!A139</f>
        <v/>
      </c>
      <c r="B139" s="16">
        <f>'Users'!B139</f>
        <v/>
      </c>
      <c r="C139" s="16">
        <f>(Users!C139*MAX(Settings!$C$18,(Settings!$C$19*1024*8*(1/30)*(15/100)*(1/3600))))</f>
        <v/>
      </c>
      <c r="D139" s="16">
        <f>(Users!D139*MAX(Settings!$C$18,(Settings!$C$19*1024*8*(1/30)*(15/100)*(1/3600))))</f>
        <v/>
      </c>
      <c r="E139" s="16">
        <f>(Users!E139*MAX(Settings!$C$18,(Settings!$C$19*1024*8*(1/30)*(15/100)*(1/3600))))</f>
        <v/>
      </c>
      <c r="F139" s="16">
        <f>(Users!F139*MAX(Settings!$C$18,(Settings!$C$19*1024*8*(1/30)*(15/100)*(1/3600))))</f>
        <v/>
      </c>
      <c r="G139" s="16">
        <f>(Users!G139*MAX(Settings!$C$18,(Settings!$C$19*1024*8*(1/30)*(15/100)*(1/3600))))</f>
        <v/>
      </c>
      <c r="H139" s="16">
        <f>(Users!H139*MAX(Settings!$C$18,(Settings!$C$19*1024*8*(1/30)*(15/100)*(1/3600))))</f>
        <v/>
      </c>
      <c r="I139" s="16">
        <f>(Users!I139*MAX(Settings!$C$18,(Settings!$C$19*1024*8*(1/30)*(15/100)*(1/3600))))</f>
        <v/>
      </c>
      <c r="J139" s="16">
        <f>(Users!J139*MAX(Settings!$C$18,(Settings!$C$19*1024*8*(1/30)*(15/100)*(1/3600))))</f>
        <v/>
      </c>
      <c r="K139" s="16">
        <f>(Users!K139*MAX(Settings!$C$18,(Settings!$C$19*1024*8*(1/30)*(15/100)*(1/3600))))</f>
        <v/>
      </c>
      <c r="L139" s="16">
        <f>(Users!L139*MAX(Settings!$C$18,(Settings!$C$19*1024*8*(1/30)*(15/100)*(1/3600))))</f>
        <v/>
      </c>
    </row>
    <row r="140">
      <c r="A140" s="16">
        <f>'Users'!A140</f>
        <v/>
      </c>
      <c r="B140" s="16">
        <f>'Users'!B140</f>
        <v/>
      </c>
      <c r="C140" s="16">
        <f>(Users!C140*MAX(Settings!$C$18,(Settings!$C$19*1024*8*(1/30)*(15/100)*(1/3600))))</f>
        <v/>
      </c>
      <c r="D140" s="16">
        <f>(Users!D140*MAX(Settings!$C$18,(Settings!$C$19*1024*8*(1/30)*(15/100)*(1/3600))))</f>
        <v/>
      </c>
      <c r="E140" s="16">
        <f>(Users!E140*MAX(Settings!$C$18,(Settings!$C$19*1024*8*(1/30)*(15/100)*(1/3600))))</f>
        <v/>
      </c>
      <c r="F140" s="16">
        <f>(Users!F140*MAX(Settings!$C$18,(Settings!$C$19*1024*8*(1/30)*(15/100)*(1/3600))))</f>
        <v/>
      </c>
      <c r="G140" s="16">
        <f>(Users!G140*MAX(Settings!$C$18,(Settings!$C$19*1024*8*(1/30)*(15/100)*(1/3600))))</f>
        <v/>
      </c>
      <c r="H140" s="16">
        <f>(Users!H140*MAX(Settings!$C$18,(Settings!$C$19*1024*8*(1/30)*(15/100)*(1/3600))))</f>
        <v/>
      </c>
      <c r="I140" s="16">
        <f>(Users!I140*MAX(Settings!$C$18,(Settings!$C$19*1024*8*(1/30)*(15/100)*(1/3600))))</f>
        <v/>
      </c>
      <c r="J140" s="16">
        <f>(Users!J140*MAX(Settings!$C$18,(Settings!$C$19*1024*8*(1/30)*(15/100)*(1/3600))))</f>
        <v/>
      </c>
      <c r="K140" s="16">
        <f>(Users!K140*MAX(Settings!$C$18,(Settings!$C$19*1024*8*(1/30)*(15/100)*(1/3600))))</f>
        <v/>
      </c>
      <c r="L140" s="16">
        <f>(Users!L140*MAX(Settings!$C$18,(Settings!$C$19*1024*8*(1/30)*(15/100)*(1/3600))))</f>
        <v/>
      </c>
    </row>
    <row r="141">
      <c r="A141" s="16">
        <f>'Users'!A141</f>
        <v/>
      </c>
      <c r="B141" s="16">
        <f>'Users'!B141</f>
        <v/>
      </c>
      <c r="C141" s="16">
        <f>(Users!C141*MAX(Settings!$C$18,(Settings!$C$19*1024*8*(1/30)*(15/100)*(1/3600))))</f>
        <v/>
      </c>
      <c r="D141" s="16">
        <f>(Users!D141*MAX(Settings!$C$18,(Settings!$C$19*1024*8*(1/30)*(15/100)*(1/3600))))</f>
        <v/>
      </c>
      <c r="E141" s="16">
        <f>(Users!E141*MAX(Settings!$C$18,(Settings!$C$19*1024*8*(1/30)*(15/100)*(1/3600))))</f>
        <v/>
      </c>
      <c r="F141" s="16">
        <f>(Users!F141*MAX(Settings!$C$18,(Settings!$C$19*1024*8*(1/30)*(15/100)*(1/3600))))</f>
        <v/>
      </c>
      <c r="G141" s="16">
        <f>(Users!G141*MAX(Settings!$C$18,(Settings!$C$19*1024*8*(1/30)*(15/100)*(1/3600))))</f>
        <v/>
      </c>
      <c r="H141" s="16">
        <f>(Users!H141*MAX(Settings!$C$18,(Settings!$C$19*1024*8*(1/30)*(15/100)*(1/3600))))</f>
        <v/>
      </c>
      <c r="I141" s="16">
        <f>(Users!I141*MAX(Settings!$C$18,(Settings!$C$19*1024*8*(1/30)*(15/100)*(1/3600))))</f>
        <v/>
      </c>
      <c r="J141" s="16">
        <f>(Users!J141*MAX(Settings!$C$18,(Settings!$C$19*1024*8*(1/30)*(15/100)*(1/3600))))</f>
        <v/>
      </c>
      <c r="K141" s="16">
        <f>(Users!K141*MAX(Settings!$C$18,(Settings!$C$19*1024*8*(1/30)*(15/100)*(1/3600))))</f>
        <v/>
      </c>
      <c r="L141" s="16">
        <f>(Users!L141*MAX(Settings!$C$18,(Settings!$C$19*1024*8*(1/30)*(15/100)*(1/3600))))</f>
        <v/>
      </c>
    </row>
    <row r="142">
      <c r="A142" s="16">
        <f>'Users'!A142</f>
        <v/>
      </c>
      <c r="B142" s="16">
        <f>'Users'!B142</f>
        <v/>
      </c>
      <c r="C142" s="16">
        <f>(Users!C142*MAX(Settings!$C$18,(Settings!$C$19*1024*8*(1/30)*(15/100)*(1/3600))))</f>
        <v/>
      </c>
      <c r="D142" s="16">
        <f>(Users!D142*MAX(Settings!$C$18,(Settings!$C$19*1024*8*(1/30)*(15/100)*(1/3600))))</f>
        <v/>
      </c>
      <c r="E142" s="16">
        <f>(Users!E142*MAX(Settings!$C$18,(Settings!$C$19*1024*8*(1/30)*(15/100)*(1/3600))))</f>
        <v/>
      </c>
      <c r="F142" s="16">
        <f>(Users!F142*MAX(Settings!$C$18,(Settings!$C$19*1024*8*(1/30)*(15/100)*(1/3600))))</f>
        <v/>
      </c>
      <c r="G142" s="16">
        <f>(Users!G142*MAX(Settings!$C$18,(Settings!$C$19*1024*8*(1/30)*(15/100)*(1/3600))))</f>
        <v/>
      </c>
      <c r="H142" s="16">
        <f>(Users!H142*MAX(Settings!$C$18,(Settings!$C$19*1024*8*(1/30)*(15/100)*(1/3600))))</f>
        <v/>
      </c>
      <c r="I142" s="16">
        <f>(Users!I142*MAX(Settings!$C$18,(Settings!$C$19*1024*8*(1/30)*(15/100)*(1/3600))))</f>
        <v/>
      </c>
      <c r="J142" s="16">
        <f>(Users!J142*MAX(Settings!$C$18,(Settings!$C$19*1024*8*(1/30)*(15/100)*(1/3600))))</f>
        <v/>
      </c>
      <c r="K142" s="16">
        <f>(Users!K142*MAX(Settings!$C$18,(Settings!$C$19*1024*8*(1/30)*(15/100)*(1/3600))))</f>
        <v/>
      </c>
      <c r="L142" s="16">
        <f>(Users!L142*MAX(Settings!$C$18,(Settings!$C$19*1024*8*(1/30)*(15/100)*(1/3600))))</f>
        <v/>
      </c>
    </row>
    <row r="143">
      <c r="A143" s="16">
        <f>'Users'!A143</f>
        <v/>
      </c>
      <c r="B143" s="16">
        <f>'Users'!B143</f>
        <v/>
      </c>
      <c r="C143" s="16">
        <f>(Users!C143*MAX(Settings!$C$18,(Settings!$C$19*1024*8*(1/30)*(15/100)*(1/3600))))</f>
        <v/>
      </c>
      <c r="D143" s="16">
        <f>(Users!D143*MAX(Settings!$C$18,(Settings!$C$19*1024*8*(1/30)*(15/100)*(1/3600))))</f>
        <v/>
      </c>
      <c r="E143" s="16">
        <f>(Users!E143*MAX(Settings!$C$18,(Settings!$C$19*1024*8*(1/30)*(15/100)*(1/3600))))</f>
        <v/>
      </c>
      <c r="F143" s="16">
        <f>(Users!F143*MAX(Settings!$C$18,(Settings!$C$19*1024*8*(1/30)*(15/100)*(1/3600))))</f>
        <v/>
      </c>
      <c r="G143" s="16">
        <f>(Users!G143*MAX(Settings!$C$18,(Settings!$C$19*1024*8*(1/30)*(15/100)*(1/3600))))</f>
        <v/>
      </c>
      <c r="H143" s="16">
        <f>(Users!H143*MAX(Settings!$C$18,(Settings!$C$19*1024*8*(1/30)*(15/100)*(1/3600))))</f>
        <v/>
      </c>
      <c r="I143" s="16">
        <f>(Users!I143*MAX(Settings!$C$18,(Settings!$C$19*1024*8*(1/30)*(15/100)*(1/3600))))</f>
        <v/>
      </c>
      <c r="J143" s="16">
        <f>(Users!J143*MAX(Settings!$C$18,(Settings!$C$19*1024*8*(1/30)*(15/100)*(1/3600))))</f>
        <v/>
      </c>
      <c r="K143" s="16">
        <f>(Users!K143*MAX(Settings!$C$18,(Settings!$C$19*1024*8*(1/30)*(15/100)*(1/3600))))</f>
        <v/>
      </c>
      <c r="L143" s="16">
        <f>(Users!L143*MAX(Settings!$C$18,(Settings!$C$19*1024*8*(1/30)*(15/100)*(1/3600))))</f>
        <v/>
      </c>
    </row>
    <row r="144">
      <c r="A144" s="16">
        <f>'Users'!A144</f>
        <v/>
      </c>
      <c r="B144" s="16">
        <f>'Users'!B144</f>
        <v/>
      </c>
      <c r="C144" s="16">
        <f>(Users!C144*MAX(Settings!$C$18,(Settings!$C$19*1024*8*(1/30)*(15/100)*(1/3600))))</f>
        <v/>
      </c>
      <c r="D144" s="16">
        <f>(Users!D144*MAX(Settings!$C$18,(Settings!$C$19*1024*8*(1/30)*(15/100)*(1/3600))))</f>
        <v/>
      </c>
      <c r="E144" s="16">
        <f>(Users!E144*MAX(Settings!$C$18,(Settings!$C$19*1024*8*(1/30)*(15/100)*(1/3600))))</f>
        <v/>
      </c>
      <c r="F144" s="16">
        <f>(Users!F144*MAX(Settings!$C$18,(Settings!$C$19*1024*8*(1/30)*(15/100)*(1/3600))))</f>
        <v/>
      </c>
      <c r="G144" s="16">
        <f>(Users!G144*MAX(Settings!$C$18,(Settings!$C$19*1024*8*(1/30)*(15/100)*(1/3600))))</f>
        <v/>
      </c>
      <c r="H144" s="16">
        <f>(Users!H144*MAX(Settings!$C$18,(Settings!$C$19*1024*8*(1/30)*(15/100)*(1/3600))))</f>
        <v/>
      </c>
      <c r="I144" s="16">
        <f>(Users!I144*MAX(Settings!$C$18,(Settings!$C$19*1024*8*(1/30)*(15/100)*(1/3600))))</f>
        <v/>
      </c>
      <c r="J144" s="16">
        <f>(Users!J144*MAX(Settings!$C$18,(Settings!$C$19*1024*8*(1/30)*(15/100)*(1/3600))))</f>
        <v/>
      </c>
      <c r="K144" s="16">
        <f>(Users!K144*MAX(Settings!$C$18,(Settings!$C$19*1024*8*(1/30)*(15/100)*(1/3600))))</f>
        <v/>
      </c>
      <c r="L144" s="16">
        <f>(Users!L144*MAX(Settings!$C$18,(Settings!$C$19*1024*8*(1/30)*(15/100)*(1/3600))))</f>
        <v/>
      </c>
    </row>
    <row r="145">
      <c r="A145" s="16">
        <f>'Users'!A145</f>
        <v/>
      </c>
      <c r="B145" s="16">
        <f>'Users'!B145</f>
        <v/>
      </c>
      <c r="C145" s="16">
        <f>(Users!C145*MAX(Settings!$C$18,(Settings!$C$19*1024*8*(1/30)*(15/100)*(1/3600))))</f>
        <v/>
      </c>
      <c r="D145" s="16">
        <f>(Users!D145*MAX(Settings!$C$18,(Settings!$C$19*1024*8*(1/30)*(15/100)*(1/3600))))</f>
        <v/>
      </c>
      <c r="E145" s="16">
        <f>(Users!E145*MAX(Settings!$C$18,(Settings!$C$19*1024*8*(1/30)*(15/100)*(1/3600))))</f>
        <v/>
      </c>
      <c r="F145" s="16">
        <f>(Users!F145*MAX(Settings!$C$18,(Settings!$C$19*1024*8*(1/30)*(15/100)*(1/3600))))</f>
        <v/>
      </c>
      <c r="G145" s="16">
        <f>(Users!G145*MAX(Settings!$C$18,(Settings!$C$19*1024*8*(1/30)*(15/100)*(1/3600))))</f>
        <v/>
      </c>
      <c r="H145" s="16">
        <f>(Users!H145*MAX(Settings!$C$18,(Settings!$C$19*1024*8*(1/30)*(15/100)*(1/3600))))</f>
        <v/>
      </c>
      <c r="I145" s="16">
        <f>(Users!I145*MAX(Settings!$C$18,(Settings!$C$19*1024*8*(1/30)*(15/100)*(1/3600))))</f>
        <v/>
      </c>
      <c r="J145" s="16">
        <f>(Users!J145*MAX(Settings!$C$18,(Settings!$C$19*1024*8*(1/30)*(15/100)*(1/3600))))</f>
        <v/>
      </c>
      <c r="K145" s="16">
        <f>(Users!K145*MAX(Settings!$C$18,(Settings!$C$19*1024*8*(1/30)*(15/100)*(1/3600))))</f>
        <v/>
      </c>
      <c r="L145" s="16">
        <f>(Users!L145*MAX(Settings!$C$18,(Settings!$C$19*1024*8*(1/30)*(15/100)*(1/3600))))</f>
        <v/>
      </c>
    </row>
    <row r="146">
      <c r="A146" s="16">
        <f>'Users'!A146</f>
        <v/>
      </c>
      <c r="B146" s="16">
        <f>'Users'!B146</f>
        <v/>
      </c>
      <c r="C146" s="16">
        <f>(Users!C146*MAX(Settings!$C$18,(Settings!$C$19*1024*8*(1/30)*(15/100)*(1/3600))))</f>
        <v/>
      </c>
      <c r="D146" s="16">
        <f>(Users!D146*MAX(Settings!$C$18,(Settings!$C$19*1024*8*(1/30)*(15/100)*(1/3600))))</f>
        <v/>
      </c>
      <c r="E146" s="16">
        <f>(Users!E146*MAX(Settings!$C$18,(Settings!$C$19*1024*8*(1/30)*(15/100)*(1/3600))))</f>
        <v/>
      </c>
      <c r="F146" s="16">
        <f>(Users!F146*MAX(Settings!$C$18,(Settings!$C$19*1024*8*(1/30)*(15/100)*(1/3600))))</f>
        <v/>
      </c>
      <c r="G146" s="16">
        <f>(Users!G146*MAX(Settings!$C$18,(Settings!$C$19*1024*8*(1/30)*(15/100)*(1/3600))))</f>
        <v/>
      </c>
      <c r="H146" s="16">
        <f>(Users!H146*MAX(Settings!$C$18,(Settings!$C$19*1024*8*(1/30)*(15/100)*(1/3600))))</f>
        <v/>
      </c>
      <c r="I146" s="16">
        <f>(Users!I146*MAX(Settings!$C$18,(Settings!$C$19*1024*8*(1/30)*(15/100)*(1/3600))))</f>
        <v/>
      </c>
      <c r="J146" s="16">
        <f>(Users!J146*MAX(Settings!$C$18,(Settings!$C$19*1024*8*(1/30)*(15/100)*(1/3600))))</f>
        <v/>
      </c>
      <c r="K146" s="16">
        <f>(Users!K146*MAX(Settings!$C$18,(Settings!$C$19*1024*8*(1/30)*(15/100)*(1/3600))))</f>
        <v/>
      </c>
      <c r="L146" s="16">
        <f>(Users!L146*MAX(Settings!$C$18,(Settings!$C$19*1024*8*(1/30)*(15/100)*(1/3600))))</f>
        <v/>
      </c>
    </row>
    <row r="147">
      <c r="A147" s="16">
        <f>'Users'!A147</f>
        <v/>
      </c>
      <c r="B147" s="16">
        <f>'Users'!B147</f>
        <v/>
      </c>
      <c r="C147" s="16">
        <f>(Users!C147*MAX(Settings!$C$18,(Settings!$C$19*1024*8*(1/30)*(15/100)*(1/3600))))</f>
        <v/>
      </c>
      <c r="D147" s="16">
        <f>(Users!D147*MAX(Settings!$C$18,(Settings!$C$19*1024*8*(1/30)*(15/100)*(1/3600))))</f>
        <v/>
      </c>
      <c r="E147" s="16">
        <f>(Users!E147*MAX(Settings!$C$18,(Settings!$C$19*1024*8*(1/30)*(15/100)*(1/3600))))</f>
        <v/>
      </c>
      <c r="F147" s="16">
        <f>(Users!F147*MAX(Settings!$C$18,(Settings!$C$19*1024*8*(1/30)*(15/100)*(1/3600))))</f>
        <v/>
      </c>
      <c r="G147" s="16">
        <f>(Users!G147*MAX(Settings!$C$18,(Settings!$C$19*1024*8*(1/30)*(15/100)*(1/3600))))</f>
        <v/>
      </c>
      <c r="H147" s="16">
        <f>(Users!H147*MAX(Settings!$C$18,(Settings!$C$19*1024*8*(1/30)*(15/100)*(1/3600))))</f>
        <v/>
      </c>
      <c r="I147" s="16">
        <f>(Users!I147*MAX(Settings!$C$18,(Settings!$C$19*1024*8*(1/30)*(15/100)*(1/3600))))</f>
        <v/>
      </c>
      <c r="J147" s="16">
        <f>(Users!J147*MAX(Settings!$C$18,(Settings!$C$19*1024*8*(1/30)*(15/100)*(1/3600))))</f>
        <v/>
      </c>
      <c r="K147" s="16">
        <f>(Users!K147*MAX(Settings!$C$18,(Settings!$C$19*1024*8*(1/30)*(15/100)*(1/3600))))</f>
        <v/>
      </c>
      <c r="L147" s="16">
        <f>(Users!L147*MAX(Settings!$C$18,(Settings!$C$19*1024*8*(1/30)*(15/100)*(1/3600))))</f>
        <v/>
      </c>
    </row>
    <row r="148">
      <c r="A148" s="16">
        <f>'Users'!A148</f>
        <v/>
      </c>
      <c r="B148" s="16">
        <f>'Users'!B148</f>
        <v/>
      </c>
      <c r="C148" s="16">
        <f>(Users!C148*MAX(Settings!$C$18,(Settings!$C$19*1024*8*(1/30)*(15/100)*(1/3600))))</f>
        <v/>
      </c>
      <c r="D148" s="16">
        <f>(Users!D148*MAX(Settings!$C$18,(Settings!$C$19*1024*8*(1/30)*(15/100)*(1/3600))))</f>
        <v/>
      </c>
      <c r="E148" s="16">
        <f>(Users!E148*MAX(Settings!$C$18,(Settings!$C$19*1024*8*(1/30)*(15/100)*(1/3600))))</f>
        <v/>
      </c>
      <c r="F148" s="16">
        <f>(Users!F148*MAX(Settings!$C$18,(Settings!$C$19*1024*8*(1/30)*(15/100)*(1/3600))))</f>
        <v/>
      </c>
      <c r="G148" s="16">
        <f>(Users!G148*MAX(Settings!$C$18,(Settings!$C$19*1024*8*(1/30)*(15/100)*(1/3600))))</f>
        <v/>
      </c>
      <c r="H148" s="16">
        <f>(Users!H148*MAX(Settings!$C$18,(Settings!$C$19*1024*8*(1/30)*(15/100)*(1/3600))))</f>
        <v/>
      </c>
      <c r="I148" s="16">
        <f>(Users!I148*MAX(Settings!$C$18,(Settings!$C$19*1024*8*(1/30)*(15/100)*(1/3600))))</f>
        <v/>
      </c>
      <c r="J148" s="16">
        <f>(Users!J148*MAX(Settings!$C$18,(Settings!$C$19*1024*8*(1/30)*(15/100)*(1/3600))))</f>
        <v/>
      </c>
      <c r="K148" s="16">
        <f>(Users!K148*MAX(Settings!$C$18,(Settings!$C$19*1024*8*(1/30)*(15/100)*(1/3600))))</f>
        <v/>
      </c>
      <c r="L148" s="16">
        <f>(Users!L148*MAX(Settings!$C$18,(Settings!$C$19*1024*8*(1/30)*(15/100)*(1/3600))))</f>
        <v/>
      </c>
    </row>
    <row r="149">
      <c r="A149" s="16">
        <f>'Users'!A149</f>
        <v/>
      </c>
      <c r="B149" s="16">
        <f>'Users'!B149</f>
        <v/>
      </c>
      <c r="C149" s="16">
        <f>(Users!C149*MAX(Settings!$C$18,(Settings!$C$19*1024*8*(1/30)*(15/100)*(1/3600))))</f>
        <v/>
      </c>
      <c r="D149" s="16">
        <f>(Users!D149*MAX(Settings!$C$18,(Settings!$C$19*1024*8*(1/30)*(15/100)*(1/3600))))</f>
        <v/>
      </c>
      <c r="E149" s="16">
        <f>(Users!E149*MAX(Settings!$C$18,(Settings!$C$19*1024*8*(1/30)*(15/100)*(1/3600))))</f>
        <v/>
      </c>
      <c r="F149" s="16">
        <f>(Users!F149*MAX(Settings!$C$18,(Settings!$C$19*1024*8*(1/30)*(15/100)*(1/3600))))</f>
        <v/>
      </c>
      <c r="G149" s="16">
        <f>(Users!G149*MAX(Settings!$C$18,(Settings!$C$19*1024*8*(1/30)*(15/100)*(1/3600))))</f>
        <v/>
      </c>
      <c r="H149" s="16">
        <f>(Users!H149*MAX(Settings!$C$18,(Settings!$C$19*1024*8*(1/30)*(15/100)*(1/3600))))</f>
        <v/>
      </c>
      <c r="I149" s="16">
        <f>(Users!I149*MAX(Settings!$C$18,(Settings!$C$19*1024*8*(1/30)*(15/100)*(1/3600))))</f>
        <v/>
      </c>
      <c r="J149" s="16">
        <f>(Users!J149*MAX(Settings!$C$18,(Settings!$C$19*1024*8*(1/30)*(15/100)*(1/3600))))</f>
        <v/>
      </c>
      <c r="K149" s="16">
        <f>(Users!K149*MAX(Settings!$C$18,(Settings!$C$19*1024*8*(1/30)*(15/100)*(1/3600))))</f>
        <v/>
      </c>
      <c r="L149" s="16">
        <f>(Users!L149*MAX(Settings!$C$18,(Settings!$C$19*1024*8*(1/30)*(15/100)*(1/3600))))</f>
        <v/>
      </c>
    </row>
    <row r="150">
      <c r="A150" s="16">
        <f>'Users'!A150</f>
        <v/>
      </c>
      <c r="B150" s="16">
        <f>'Users'!B150</f>
        <v/>
      </c>
      <c r="C150" s="16">
        <f>(Users!C150*MAX(Settings!$C$18,(Settings!$C$19*1024*8*(1/30)*(15/100)*(1/3600))))</f>
        <v/>
      </c>
      <c r="D150" s="16">
        <f>(Users!D150*MAX(Settings!$C$18,(Settings!$C$19*1024*8*(1/30)*(15/100)*(1/3600))))</f>
        <v/>
      </c>
      <c r="E150" s="16">
        <f>(Users!E150*MAX(Settings!$C$18,(Settings!$C$19*1024*8*(1/30)*(15/100)*(1/3600))))</f>
        <v/>
      </c>
      <c r="F150" s="16">
        <f>(Users!F150*MAX(Settings!$C$18,(Settings!$C$19*1024*8*(1/30)*(15/100)*(1/3600))))</f>
        <v/>
      </c>
      <c r="G150" s="16">
        <f>(Users!G150*MAX(Settings!$C$18,(Settings!$C$19*1024*8*(1/30)*(15/100)*(1/3600))))</f>
        <v/>
      </c>
      <c r="H150" s="16">
        <f>(Users!H150*MAX(Settings!$C$18,(Settings!$C$19*1024*8*(1/30)*(15/100)*(1/3600))))</f>
        <v/>
      </c>
      <c r="I150" s="16">
        <f>(Users!I150*MAX(Settings!$C$18,(Settings!$C$19*1024*8*(1/30)*(15/100)*(1/3600))))</f>
        <v/>
      </c>
      <c r="J150" s="16">
        <f>(Users!J150*MAX(Settings!$C$18,(Settings!$C$19*1024*8*(1/30)*(15/100)*(1/3600))))</f>
        <v/>
      </c>
      <c r="K150" s="16">
        <f>(Users!K150*MAX(Settings!$C$18,(Settings!$C$19*1024*8*(1/30)*(15/100)*(1/3600))))</f>
        <v/>
      </c>
      <c r="L150" s="16">
        <f>(Users!L150*MAX(Settings!$C$18,(Settings!$C$19*1024*8*(1/30)*(15/100)*(1/3600))))</f>
        <v/>
      </c>
    </row>
    <row r="151">
      <c r="A151" s="16">
        <f>'Users'!A151</f>
        <v/>
      </c>
      <c r="B151" s="16">
        <f>'Users'!B151</f>
        <v/>
      </c>
      <c r="C151" s="16">
        <f>(Users!C151*MAX(Settings!$C$18,(Settings!$C$19*1024*8*(1/30)*(15/100)*(1/3600))))</f>
        <v/>
      </c>
      <c r="D151" s="16">
        <f>(Users!D151*MAX(Settings!$C$18,(Settings!$C$19*1024*8*(1/30)*(15/100)*(1/3600))))</f>
        <v/>
      </c>
      <c r="E151" s="16">
        <f>(Users!E151*MAX(Settings!$C$18,(Settings!$C$19*1024*8*(1/30)*(15/100)*(1/3600))))</f>
        <v/>
      </c>
      <c r="F151" s="16">
        <f>(Users!F151*MAX(Settings!$C$18,(Settings!$C$19*1024*8*(1/30)*(15/100)*(1/3600))))</f>
        <v/>
      </c>
      <c r="G151" s="16">
        <f>(Users!G151*MAX(Settings!$C$18,(Settings!$C$19*1024*8*(1/30)*(15/100)*(1/3600))))</f>
        <v/>
      </c>
      <c r="H151" s="16">
        <f>(Users!H151*MAX(Settings!$C$18,(Settings!$C$19*1024*8*(1/30)*(15/100)*(1/3600))))</f>
        <v/>
      </c>
      <c r="I151" s="16">
        <f>(Users!I151*MAX(Settings!$C$18,(Settings!$C$19*1024*8*(1/30)*(15/100)*(1/3600))))</f>
        <v/>
      </c>
      <c r="J151" s="16">
        <f>(Users!J151*MAX(Settings!$C$18,(Settings!$C$19*1024*8*(1/30)*(15/100)*(1/3600))))</f>
        <v/>
      </c>
      <c r="K151" s="16">
        <f>(Users!K151*MAX(Settings!$C$18,(Settings!$C$19*1024*8*(1/30)*(15/100)*(1/3600))))</f>
        <v/>
      </c>
      <c r="L151" s="16">
        <f>(Users!L151*MAX(Settings!$C$18,(Settings!$C$19*1024*8*(1/30)*(15/100)*(1/3600))))</f>
        <v/>
      </c>
    </row>
    <row r="152">
      <c r="A152" s="16">
        <f>'Users'!A152</f>
        <v/>
      </c>
      <c r="B152" s="16">
        <f>'Users'!B152</f>
        <v/>
      </c>
      <c r="C152" s="16">
        <f>(Users!C152*MAX(Settings!$C$18,(Settings!$C$19*1024*8*(1/30)*(15/100)*(1/3600))))</f>
        <v/>
      </c>
      <c r="D152" s="16">
        <f>(Users!D152*MAX(Settings!$C$18,(Settings!$C$19*1024*8*(1/30)*(15/100)*(1/3600))))</f>
        <v/>
      </c>
      <c r="E152" s="16">
        <f>(Users!E152*MAX(Settings!$C$18,(Settings!$C$19*1024*8*(1/30)*(15/100)*(1/3600))))</f>
        <v/>
      </c>
      <c r="F152" s="16">
        <f>(Users!F152*MAX(Settings!$C$18,(Settings!$C$19*1024*8*(1/30)*(15/100)*(1/3600))))</f>
        <v/>
      </c>
      <c r="G152" s="16">
        <f>(Users!G152*MAX(Settings!$C$18,(Settings!$C$19*1024*8*(1/30)*(15/100)*(1/3600))))</f>
        <v/>
      </c>
      <c r="H152" s="16">
        <f>(Users!H152*MAX(Settings!$C$18,(Settings!$C$19*1024*8*(1/30)*(15/100)*(1/3600))))</f>
        <v/>
      </c>
      <c r="I152" s="16">
        <f>(Users!I152*MAX(Settings!$C$18,(Settings!$C$19*1024*8*(1/30)*(15/100)*(1/3600))))</f>
        <v/>
      </c>
      <c r="J152" s="16">
        <f>(Users!J152*MAX(Settings!$C$18,(Settings!$C$19*1024*8*(1/30)*(15/100)*(1/3600))))</f>
        <v/>
      </c>
      <c r="K152" s="16">
        <f>(Users!K152*MAX(Settings!$C$18,(Settings!$C$19*1024*8*(1/30)*(15/100)*(1/3600))))</f>
        <v/>
      </c>
      <c r="L152" s="16">
        <f>(Users!L152*MAX(Settings!$C$18,(Settings!$C$19*1024*8*(1/30)*(15/100)*(1/3600))))</f>
        <v/>
      </c>
    </row>
    <row r="153">
      <c r="A153" s="16">
        <f>'Users'!A153</f>
        <v/>
      </c>
      <c r="B153" s="16">
        <f>'Users'!B153</f>
        <v/>
      </c>
      <c r="C153" s="16">
        <f>(Users!C153*MAX(Settings!$C$18,(Settings!$C$19*1024*8*(1/30)*(15/100)*(1/3600))))</f>
        <v/>
      </c>
      <c r="D153" s="16">
        <f>(Users!D153*MAX(Settings!$C$18,(Settings!$C$19*1024*8*(1/30)*(15/100)*(1/3600))))</f>
        <v/>
      </c>
      <c r="E153" s="16">
        <f>(Users!E153*MAX(Settings!$C$18,(Settings!$C$19*1024*8*(1/30)*(15/100)*(1/3600))))</f>
        <v/>
      </c>
      <c r="F153" s="16">
        <f>(Users!F153*MAX(Settings!$C$18,(Settings!$C$19*1024*8*(1/30)*(15/100)*(1/3600))))</f>
        <v/>
      </c>
      <c r="G153" s="16">
        <f>(Users!G153*MAX(Settings!$C$18,(Settings!$C$19*1024*8*(1/30)*(15/100)*(1/3600))))</f>
        <v/>
      </c>
      <c r="H153" s="16">
        <f>(Users!H153*MAX(Settings!$C$18,(Settings!$C$19*1024*8*(1/30)*(15/100)*(1/3600))))</f>
        <v/>
      </c>
      <c r="I153" s="16">
        <f>(Users!I153*MAX(Settings!$C$18,(Settings!$C$19*1024*8*(1/30)*(15/100)*(1/3600))))</f>
        <v/>
      </c>
      <c r="J153" s="16">
        <f>(Users!J153*MAX(Settings!$C$18,(Settings!$C$19*1024*8*(1/30)*(15/100)*(1/3600))))</f>
        <v/>
      </c>
      <c r="K153" s="16">
        <f>(Users!K153*MAX(Settings!$C$18,(Settings!$C$19*1024*8*(1/30)*(15/100)*(1/3600))))</f>
        <v/>
      </c>
      <c r="L153" s="16">
        <f>(Users!L153*MAX(Settings!$C$18,(Settings!$C$19*1024*8*(1/30)*(15/100)*(1/3600))))</f>
        <v/>
      </c>
    </row>
    <row r="154">
      <c r="A154" s="16">
        <f>'Users'!A154</f>
        <v/>
      </c>
      <c r="B154" s="16">
        <f>'Users'!B154</f>
        <v/>
      </c>
      <c r="C154" s="16">
        <f>(Users!C154*MAX(Settings!$C$18,(Settings!$C$19*1024*8*(1/30)*(15/100)*(1/3600))))</f>
        <v/>
      </c>
      <c r="D154" s="16">
        <f>(Users!D154*MAX(Settings!$C$18,(Settings!$C$19*1024*8*(1/30)*(15/100)*(1/3600))))</f>
        <v/>
      </c>
      <c r="E154" s="16">
        <f>(Users!E154*MAX(Settings!$C$18,(Settings!$C$19*1024*8*(1/30)*(15/100)*(1/3600))))</f>
        <v/>
      </c>
      <c r="F154" s="16">
        <f>(Users!F154*MAX(Settings!$C$18,(Settings!$C$19*1024*8*(1/30)*(15/100)*(1/3600))))</f>
        <v/>
      </c>
      <c r="G154" s="16">
        <f>(Users!G154*MAX(Settings!$C$18,(Settings!$C$19*1024*8*(1/30)*(15/100)*(1/3600))))</f>
        <v/>
      </c>
      <c r="H154" s="16">
        <f>(Users!H154*MAX(Settings!$C$18,(Settings!$C$19*1024*8*(1/30)*(15/100)*(1/3600))))</f>
        <v/>
      </c>
      <c r="I154" s="16">
        <f>(Users!I154*MAX(Settings!$C$18,(Settings!$C$19*1024*8*(1/30)*(15/100)*(1/3600))))</f>
        <v/>
      </c>
      <c r="J154" s="16">
        <f>(Users!J154*MAX(Settings!$C$18,(Settings!$C$19*1024*8*(1/30)*(15/100)*(1/3600))))</f>
        <v/>
      </c>
      <c r="K154" s="16">
        <f>(Users!K154*MAX(Settings!$C$18,(Settings!$C$19*1024*8*(1/30)*(15/100)*(1/3600))))</f>
        <v/>
      </c>
      <c r="L154" s="16">
        <f>(Users!L154*MAX(Settings!$C$18,(Settings!$C$19*1024*8*(1/30)*(15/100)*(1/3600))))</f>
        <v/>
      </c>
    </row>
    <row r="155">
      <c r="A155" s="16">
        <f>'Users'!A155</f>
        <v/>
      </c>
      <c r="B155" s="16">
        <f>'Users'!B155</f>
        <v/>
      </c>
      <c r="C155" s="16">
        <f>(Users!C155*MAX(Settings!$C$18,(Settings!$C$19*1024*8*(1/30)*(15/100)*(1/3600))))</f>
        <v/>
      </c>
      <c r="D155" s="16">
        <f>(Users!D155*MAX(Settings!$C$18,(Settings!$C$19*1024*8*(1/30)*(15/100)*(1/3600))))</f>
        <v/>
      </c>
      <c r="E155" s="16">
        <f>(Users!E155*MAX(Settings!$C$18,(Settings!$C$19*1024*8*(1/30)*(15/100)*(1/3600))))</f>
        <v/>
      </c>
      <c r="F155" s="16">
        <f>(Users!F155*MAX(Settings!$C$18,(Settings!$C$19*1024*8*(1/30)*(15/100)*(1/3600))))</f>
        <v/>
      </c>
      <c r="G155" s="16">
        <f>(Users!G155*MAX(Settings!$C$18,(Settings!$C$19*1024*8*(1/30)*(15/100)*(1/3600))))</f>
        <v/>
      </c>
      <c r="H155" s="16">
        <f>(Users!H155*MAX(Settings!$C$18,(Settings!$C$19*1024*8*(1/30)*(15/100)*(1/3600))))</f>
        <v/>
      </c>
      <c r="I155" s="16">
        <f>(Users!I155*MAX(Settings!$C$18,(Settings!$C$19*1024*8*(1/30)*(15/100)*(1/3600))))</f>
        <v/>
      </c>
      <c r="J155" s="16">
        <f>(Users!J155*MAX(Settings!$C$18,(Settings!$C$19*1024*8*(1/30)*(15/100)*(1/3600))))</f>
        <v/>
      </c>
      <c r="K155" s="16">
        <f>(Users!K155*MAX(Settings!$C$18,(Settings!$C$19*1024*8*(1/30)*(15/100)*(1/3600))))</f>
        <v/>
      </c>
      <c r="L155" s="16">
        <f>(Users!L155*MAX(Settings!$C$18,(Settings!$C$19*1024*8*(1/30)*(15/100)*(1/3600))))</f>
        <v/>
      </c>
    </row>
    <row r="156">
      <c r="A156" s="16">
        <f>'Users'!A156</f>
        <v/>
      </c>
      <c r="B156" s="16">
        <f>'Users'!B156</f>
        <v/>
      </c>
      <c r="C156" s="16">
        <f>(Users!C156*MAX(Settings!$C$18,(Settings!$C$19*1024*8*(1/30)*(15/100)*(1/3600))))</f>
        <v/>
      </c>
      <c r="D156" s="16">
        <f>(Users!D156*MAX(Settings!$C$18,(Settings!$C$19*1024*8*(1/30)*(15/100)*(1/3600))))</f>
        <v/>
      </c>
      <c r="E156" s="16">
        <f>(Users!E156*MAX(Settings!$C$18,(Settings!$C$19*1024*8*(1/30)*(15/100)*(1/3600))))</f>
        <v/>
      </c>
      <c r="F156" s="16">
        <f>(Users!F156*MAX(Settings!$C$18,(Settings!$C$19*1024*8*(1/30)*(15/100)*(1/3600))))</f>
        <v/>
      </c>
      <c r="G156" s="16">
        <f>(Users!G156*MAX(Settings!$C$18,(Settings!$C$19*1024*8*(1/30)*(15/100)*(1/3600))))</f>
        <v/>
      </c>
      <c r="H156" s="16">
        <f>(Users!H156*MAX(Settings!$C$18,(Settings!$C$19*1024*8*(1/30)*(15/100)*(1/3600))))</f>
        <v/>
      </c>
      <c r="I156" s="16">
        <f>(Users!I156*MAX(Settings!$C$18,(Settings!$C$19*1024*8*(1/30)*(15/100)*(1/3600))))</f>
        <v/>
      </c>
      <c r="J156" s="16">
        <f>(Users!J156*MAX(Settings!$C$18,(Settings!$C$19*1024*8*(1/30)*(15/100)*(1/3600))))</f>
        <v/>
      </c>
      <c r="K156" s="16">
        <f>(Users!K156*MAX(Settings!$C$18,(Settings!$C$19*1024*8*(1/30)*(15/100)*(1/3600))))</f>
        <v/>
      </c>
      <c r="L156" s="16">
        <f>(Users!L156*MAX(Settings!$C$18,(Settings!$C$19*1024*8*(1/30)*(15/100)*(1/3600))))</f>
        <v/>
      </c>
    </row>
    <row r="157">
      <c r="A157" s="16">
        <f>'Users'!A157</f>
        <v/>
      </c>
      <c r="B157" s="16">
        <f>'Users'!B157</f>
        <v/>
      </c>
      <c r="C157" s="16">
        <f>(Users!C157*MAX(Settings!$C$18,(Settings!$C$19*1024*8*(1/30)*(15/100)*(1/3600))))</f>
        <v/>
      </c>
      <c r="D157" s="16">
        <f>(Users!D157*MAX(Settings!$C$18,(Settings!$C$19*1024*8*(1/30)*(15/100)*(1/3600))))</f>
        <v/>
      </c>
      <c r="E157" s="16">
        <f>(Users!E157*MAX(Settings!$C$18,(Settings!$C$19*1024*8*(1/30)*(15/100)*(1/3600))))</f>
        <v/>
      </c>
      <c r="F157" s="16">
        <f>(Users!F157*MAX(Settings!$C$18,(Settings!$C$19*1024*8*(1/30)*(15/100)*(1/3600))))</f>
        <v/>
      </c>
      <c r="G157" s="16">
        <f>(Users!G157*MAX(Settings!$C$18,(Settings!$C$19*1024*8*(1/30)*(15/100)*(1/3600))))</f>
        <v/>
      </c>
      <c r="H157" s="16">
        <f>(Users!H157*MAX(Settings!$C$18,(Settings!$C$19*1024*8*(1/30)*(15/100)*(1/3600))))</f>
        <v/>
      </c>
      <c r="I157" s="16">
        <f>(Users!I157*MAX(Settings!$C$18,(Settings!$C$19*1024*8*(1/30)*(15/100)*(1/3600))))</f>
        <v/>
      </c>
      <c r="J157" s="16">
        <f>(Users!J157*MAX(Settings!$C$18,(Settings!$C$19*1024*8*(1/30)*(15/100)*(1/3600))))</f>
        <v/>
      </c>
      <c r="K157" s="16">
        <f>(Users!K157*MAX(Settings!$C$18,(Settings!$C$19*1024*8*(1/30)*(15/100)*(1/3600))))</f>
        <v/>
      </c>
      <c r="L157" s="16">
        <f>(Users!L157*MAX(Settings!$C$18,(Settings!$C$19*1024*8*(1/30)*(15/100)*(1/3600))))</f>
        <v/>
      </c>
    </row>
    <row r="158">
      <c r="A158" s="16">
        <f>'Users'!A158</f>
        <v/>
      </c>
      <c r="B158" s="16">
        <f>'Users'!B158</f>
        <v/>
      </c>
      <c r="C158" s="16">
        <f>(Users!C158*MAX(Settings!$C$18,(Settings!$C$19*1024*8*(1/30)*(15/100)*(1/3600))))</f>
        <v/>
      </c>
      <c r="D158" s="16">
        <f>(Users!D158*MAX(Settings!$C$18,(Settings!$C$19*1024*8*(1/30)*(15/100)*(1/3600))))</f>
        <v/>
      </c>
      <c r="E158" s="16">
        <f>(Users!E158*MAX(Settings!$C$18,(Settings!$C$19*1024*8*(1/30)*(15/100)*(1/3600))))</f>
        <v/>
      </c>
      <c r="F158" s="16">
        <f>(Users!F158*MAX(Settings!$C$18,(Settings!$C$19*1024*8*(1/30)*(15/100)*(1/3600))))</f>
        <v/>
      </c>
      <c r="G158" s="16">
        <f>(Users!G158*MAX(Settings!$C$18,(Settings!$C$19*1024*8*(1/30)*(15/100)*(1/3600))))</f>
        <v/>
      </c>
      <c r="H158" s="16">
        <f>(Users!H158*MAX(Settings!$C$18,(Settings!$C$19*1024*8*(1/30)*(15/100)*(1/3600))))</f>
        <v/>
      </c>
      <c r="I158" s="16">
        <f>(Users!I158*MAX(Settings!$C$18,(Settings!$C$19*1024*8*(1/30)*(15/100)*(1/3600))))</f>
        <v/>
      </c>
      <c r="J158" s="16">
        <f>(Users!J158*MAX(Settings!$C$18,(Settings!$C$19*1024*8*(1/30)*(15/100)*(1/3600))))</f>
        <v/>
      </c>
      <c r="K158" s="16">
        <f>(Users!K158*MAX(Settings!$C$18,(Settings!$C$19*1024*8*(1/30)*(15/100)*(1/3600))))</f>
        <v/>
      </c>
      <c r="L158" s="16">
        <f>(Users!L158*MAX(Settings!$C$18,(Settings!$C$19*1024*8*(1/30)*(15/100)*(1/3600))))</f>
        <v/>
      </c>
    </row>
    <row r="159">
      <c r="A159" s="16">
        <f>'Users'!A159</f>
        <v/>
      </c>
      <c r="B159" s="16">
        <f>'Users'!B159</f>
        <v/>
      </c>
      <c r="C159" s="16">
        <f>(Users!C159*MAX(Settings!$C$18,(Settings!$C$19*1024*8*(1/30)*(15/100)*(1/3600))))</f>
        <v/>
      </c>
      <c r="D159" s="16">
        <f>(Users!D159*MAX(Settings!$C$18,(Settings!$C$19*1024*8*(1/30)*(15/100)*(1/3600))))</f>
        <v/>
      </c>
      <c r="E159" s="16">
        <f>(Users!E159*MAX(Settings!$C$18,(Settings!$C$19*1024*8*(1/30)*(15/100)*(1/3600))))</f>
        <v/>
      </c>
      <c r="F159" s="16">
        <f>(Users!F159*MAX(Settings!$C$18,(Settings!$C$19*1024*8*(1/30)*(15/100)*(1/3600))))</f>
        <v/>
      </c>
      <c r="G159" s="16">
        <f>(Users!G159*MAX(Settings!$C$18,(Settings!$C$19*1024*8*(1/30)*(15/100)*(1/3600))))</f>
        <v/>
      </c>
      <c r="H159" s="16">
        <f>(Users!H159*MAX(Settings!$C$18,(Settings!$C$19*1024*8*(1/30)*(15/100)*(1/3600))))</f>
        <v/>
      </c>
      <c r="I159" s="16">
        <f>(Users!I159*MAX(Settings!$C$18,(Settings!$C$19*1024*8*(1/30)*(15/100)*(1/3600))))</f>
        <v/>
      </c>
      <c r="J159" s="16">
        <f>(Users!J159*MAX(Settings!$C$18,(Settings!$C$19*1024*8*(1/30)*(15/100)*(1/3600))))</f>
        <v/>
      </c>
      <c r="K159" s="16">
        <f>(Users!K159*MAX(Settings!$C$18,(Settings!$C$19*1024*8*(1/30)*(15/100)*(1/3600))))</f>
        <v/>
      </c>
      <c r="L159" s="16">
        <f>(Users!L159*MAX(Settings!$C$18,(Settings!$C$19*1024*8*(1/30)*(15/100)*(1/3600))))</f>
        <v/>
      </c>
    </row>
    <row r="160">
      <c r="A160" s="16">
        <f>'Users'!A160</f>
        <v/>
      </c>
      <c r="B160" s="16">
        <f>'Users'!B160</f>
        <v/>
      </c>
      <c r="C160" s="16">
        <f>(Users!C160*MAX(Settings!$C$18,(Settings!$C$19*1024*8*(1/30)*(15/100)*(1/3600))))</f>
        <v/>
      </c>
      <c r="D160" s="16">
        <f>(Users!D160*MAX(Settings!$C$18,(Settings!$C$19*1024*8*(1/30)*(15/100)*(1/3600))))</f>
        <v/>
      </c>
      <c r="E160" s="16">
        <f>(Users!E160*MAX(Settings!$C$18,(Settings!$C$19*1024*8*(1/30)*(15/100)*(1/3600))))</f>
        <v/>
      </c>
      <c r="F160" s="16">
        <f>(Users!F160*MAX(Settings!$C$18,(Settings!$C$19*1024*8*(1/30)*(15/100)*(1/3600))))</f>
        <v/>
      </c>
      <c r="G160" s="16">
        <f>(Users!G160*MAX(Settings!$C$18,(Settings!$C$19*1024*8*(1/30)*(15/100)*(1/3600))))</f>
        <v/>
      </c>
      <c r="H160" s="16">
        <f>(Users!H160*MAX(Settings!$C$18,(Settings!$C$19*1024*8*(1/30)*(15/100)*(1/3600))))</f>
        <v/>
      </c>
      <c r="I160" s="16">
        <f>(Users!I160*MAX(Settings!$C$18,(Settings!$C$19*1024*8*(1/30)*(15/100)*(1/3600))))</f>
        <v/>
      </c>
      <c r="J160" s="16">
        <f>(Users!J160*MAX(Settings!$C$18,(Settings!$C$19*1024*8*(1/30)*(15/100)*(1/3600))))</f>
        <v/>
      </c>
      <c r="K160" s="16">
        <f>(Users!K160*MAX(Settings!$C$18,(Settings!$C$19*1024*8*(1/30)*(15/100)*(1/3600))))</f>
        <v/>
      </c>
      <c r="L160" s="16">
        <f>(Users!L160*MAX(Settings!$C$18,(Settings!$C$19*1024*8*(1/30)*(15/100)*(1/3600))))</f>
        <v/>
      </c>
    </row>
    <row r="161">
      <c r="A161" s="16">
        <f>'Users'!A161</f>
        <v/>
      </c>
      <c r="B161" s="16">
        <f>'Users'!B161</f>
        <v/>
      </c>
      <c r="C161" s="16">
        <f>(Users!C161*MAX(Settings!$C$18,(Settings!$C$19*1024*8*(1/30)*(15/100)*(1/3600))))</f>
        <v/>
      </c>
      <c r="D161" s="16">
        <f>(Users!D161*MAX(Settings!$C$18,(Settings!$C$19*1024*8*(1/30)*(15/100)*(1/3600))))</f>
        <v/>
      </c>
      <c r="E161" s="16">
        <f>(Users!E161*MAX(Settings!$C$18,(Settings!$C$19*1024*8*(1/30)*(15/100)*(1/3600))))</f>
        <v/>
      </c>
      <c r="F161" s="16">
        <f>(Users!F161*MAX(Settings!$C$18,(Settings!$C$19*1024*8*(1/30)*(15/100)*(1/3600))))</f>
        <v/>
      </c>
      <c r="G161" s="16">
        <f>(Users!G161*MAX(Settings!$C$18,(Settings!$C$19*1024*8*(1/30)*(15/100)*(1/3600))))</f>
        <v/>
      </c>
      <c r="H161" s="16">
        <f>(Users!H161*MAX(Settings!$C$18,(Settings!$C$19*1024*8*(1/30)*(15/100)*(1/3600))))</f>
        <v/>
      </c>
      <c r="I161" s="16">
        <f>(Users!I161*MAX(Settings!$C$18,(Settings!$C$19*1024*8*(1/30)*(15/100)*(1/3600))))</f>
        <v/>
      </c>
      <c r="J161" s="16">
        <f>(Users!J161*MAX(Settings!$C$18,(Settings!$C$19*1024*8*(1/30)*(15/100)*(1/3600))))</f>
        <v/>
      </c>
      <c r="K161" s="16">
        <f>(Users!K161*MAX(Settings!$C$18,(Settings!$C$19*1024*8*(1/30)*(15/100)*(1/3600))))</f>
        <v/>
      </c>
      <c r="L161" s="16">
        <f>(Users!L161*MAX(Settings!$C$18,(Settings!$C$19*1024*8*(1/30)*(15/100)*(1/3600))))</f>
        <v/>
      </c>
    </row>
    <row r="162">
      <c r="A162" s="16">
        <f>'Users'!A162</f>
        <v/>
      </c>
      <c r="B162" s="16">
        <f>'Users'!B162</f>
        <v/>
      </c>
      <c r="C162" s="16">
        <f>(Users!C162*MAX(Settings!$C$18,(Settings!$C$19*1024*8*(1/30)*(15/100)*(1/3600))))</f>
        <v/>
      </c>
      <c r="D162" s="16">
        <f>(Users!D162*MAX(Settings!$C$18,(Settings!$C$19*1024*8*(1/30)*(15/100)*(1/3600))))</f>
        <v/>
      </c>
      <c r="E162" s="16">
        <f>(Users!E162*MAX(Settings!$C$18,(Settings!$C$19*1024*8*(1/30)*(15/100)*(1/3600))))</f>
        <v/>
      </c>
      <c r="F162" s="16">
        <f>(Users!F162*MAX(Settings!$C$18,(Settings!$C$19*1024*8*(1/30)*(15/100)*(1/3600))))</f>
        <v/>
      </c>
      <c r="G162" s="16">
        <f>(Users!G162*MAX(Settings!$C$18,(Settings!$C$19*1024*8*(1/30)*(15/100)*(1/3600))))</f>
        <v/>
      </c>
      <c r="H162" s="16">
        <f>(Users!H162*MAX(Settings!$C$18,(Settings!$C$19*1024*8*(1/30)*(15/100)*(1/3600))))</f>
        <v/>
      </c>
      <c r="I162" s="16">
        <f>(Users!I162*MAX(Settings!$C$18,(Settings!$C$19*1024*8*(1/30)*(15/100)*(1/3600))))</f>
        <v/>
      </c>
      <c r="J162" s="16">
        <f>(Users!J162*MAX(Settings!$C$18,(Settings!$C$19*1024*8*(1/30)*(15/100)*(1/3600))))</f>
        <v/>
      </c>
      <c r="K162" s="16">
        <f>(Users!K162*MAX(Settings!$C$18,(Settings!$C$19*1024*8*(1/30)*(15/100)*(1/3600))))</f>
        <v/>
      </c>
      <c r="L162" s="16">
        <f>(Users!L162*MAX(Settings!$C$18,(Settings!$C$19*1024*8*(1/30)*(15/100)*(1/3600))))</f>
        <v/>
      </c>
    </row>
    <row r="163">
      <c r="A163" s="16">
        <f>'Users'!A163</f>
        <v/>
      </c>
      <c r="B163" s="16">
        <f>'Users'!B163</f>
        <v/>
      </c>
      <c r="C163" s="16">
        <f>(Users!C163*MAX(Settings!$C$18,(Settings!$C$19*1024*8*(1/30)*(15/100)*(1/3600))))</f>
        <v/>
      </c>
      <c r="D163" s="16">
        <f>(Users!D163*MAX(Settings!$C$18,(Settings!$C$19*1024*8*(1/30)*(15/100)*(1/3600))))</f>
        <v/>
      </c>
      <c r="E163" s="16">
        <f>(Users!E163*MAX(Settings!$C$18,(Settings!$C$19*1024*8*(1/30)*(15/100)*(1/3600))))</f>
        <v/>
      </c>
      <c r="F163" s="16">
        <f>(Users!F163*MAX(Settings!$C$18,(Settings!$C$19*1024*8*(1/30)*(15/100)*(1/3600))))</f>
        <v/>
      </c>
      <c r="G163" s="16">
        <f>(Users!G163*MAX(Settings!$C$18,(Settings!$C$19*1024*8*(1/30)*(15/100)*(1/3600))))</f>
        <v/>
      </c>
      <c r="H163" s="16">
        <f>(Users!H163*MAX(Settings!$C$18,(Settings!$C$19*1024*8*(1/30)*(15/100)*(1/3600))))</f>
        <v/>
      </c>
      <c r="I163" s="16">
        <f>(Users!I163*MAX(Settings!$C$18,(Settings!$C$19*1024*8*(1/30)*(15/100)*(1/3600))))</f>
        <v/>
      </c>
      <c r="J163" s="16">
        <f>(Users!J163*MAX(Settings!$C$18,(Settings!$C$19*1024*8*(1/30)*(15/100)*(1/3600))))</f>
        <v/>
      </c>
      <c r="K163" s="16">
        <f>(Users!K163*MAX(Settings!$C$18,(Settings!$C$19*1024*8*(1/30)*(15/100)*(1/3600))))</f>
        <v/>
      </c>
      <c r="L163" s="16">
        <f>(Users!L163*MAX(Settings!$C$18,(Settings!$C$19*1024*8*(1/30)*(15/100)*(1/3600))))</f>
        <v/>
      </c>
    </row>
    <row r="164">
      <c r="A164" s="16">
        <f>'Users'!A164</f>
        <v/>
      </c>
      <c r="B164" s="16">
        <f>'Users'!B164</f>
        <v/>
      </c>
      <c r="C164" s="16">
        <f>(Users!C164*MAX(Settings!$C$18,(Settings!$C$19*1024*8*(1/30)*(15/100)*(1/3600))))</f>
        <v/>
      </c>
      <c r="D164" s="16">
        <f>(Users!D164*MAX(Settings!$C$18,(Settings!$C$19*1024*8*(1/30)*(15/100)*(1/3600))))</f>
        <v/>
      </c>
      <c r="E164" s="16">
        <f>(Users!E164*MAX(Settings!$C$18,(Settings!$C$19*1024*8*(1/30)*(15/100)*(1/3600))))</f>
        <v/>
      </c>
      <c r="F164" s="16">
        <f>(Users!F164*MAX(Settings!$C$18,(Settings!$C$19*1024*8*(1/30)*(15/100)*(1/3600))))</f>
        <v/>
      </c>
      <c r="G164" s="16">
        <f>(Users!G164*MAX(Settings!$C$18,(Settings!$C$19*1024*8*(1/30)*(15/100)*(1/3600))))</f>
        <v/>
      </c>
      <c r="H164" s="16">
        <f>(Users!H164*MAX(Settings!$C$18,(Settings!$C$19*1024*8*(1/30)*(15/100)*(1/3600))))</f>
        <v/>
      </c>
      <c r="I164" s="16">
        <f>(Users!I164*MAX(Settings!$C$18,(Settings!$C$19*1024*8*(1/30)*(15/100)*(1/3600))))</f>
        <v/>
      </c>
      <c r="J164" s="16">
        <f>(Users!J164*MAX(Settings!$C$18,(Settings!$C$19*1024*8*(1/30)*(15/100)*(1/3600))))</f>
        <v/>
      </c>
      <c r="K164" s="16">
        <f>(Users!K164*MAX(Settings!$C$18,(Settings!$C$19*1024*8*(1/30)*(15/100)*(1/3600))))</f>
        <v/>
      </c>
      <c r="L164" s="16">
        <f>(Users!L164*MAX(Settings!$C$18,(Settings!$C$19*1024*8*(1/30)*(15/100)*(1/3600))))</f>
        <v/>
      </c>
    </row>
    <row r="165">
      <c r="A165" s="16">
        <f>'Users'!A165</f>
        <v/>
      </c>
      <c r="B165" s="16">
        <f>'Users'!B165</f>
        <v/>
      </c>
      <c r="C165" s="16">
        <f>(Users!C165*MAX(Settings!$C$18,(Settings!$C$19*1024*8*(1/30)*(15/100)*(1/3600))))</f>
        <v/>
      </c>
      <c r="D165" s="16">
        <f>(Users!D165*MAX(Settings!$C$18,(Settings!$C$19*1024*8*(1/30)*(15/100)*(1/3600))))</f>
        <v/>
      </c>
      <c r="E165" s="16">
        <f>(Users!E165*MAX(Settings!$C$18,(Settings!$C$19*1024*8*(1/30)*(15/100)*(1/3600))))</f>
        <v/>
      </c>
      <c r="F165" s="16">
        <f>(Users!F165*MAX(Settings!$C$18,(Settings!$C$19*1024*8*(1/30)*(15/100)*(1/3600))))</f>
        <v/>
      </c>
      <c r="G165" s="16">
        <f>(Users!G165*MAX(Settings!$C$18,(Settings!$C$19*1024*8*(1/30)*(15/100)*(1/3600))))</f>
        <v/>
      </c>
      <c r="H165" s="16">
        <f>(Users!H165*MAX(Settings!$C$18,(Settings!$C$19*1024*8*(1/30)*(15/100)*(1/3600))))</f>
        <v/>
      </c>
      <c r="I165" s="16">
        <f>(Users!I165*MAX(Settings!$C$18,(Settings!$C$19*1024*8*(1/30)*(15/100)*(1/3600))))</f>
        <v/>
      </c>
      <c r="J165" s="16">
        <f>(Users!J165*MAX(Settings!$C$18,(Settings!$C$19*1024*8*(1/30)*(15/100)*(1/3600))))</f>
        <v/>
      </c>
      <c r="K165" s="16">
        <f>(Users!K165*MAX(Settings!$C$18,(Settings!$C$19*1024*8*(1/30)*(15/100)*(1/3600))))</f>
        <v/>
      </c>
      <c r="L165" s="16">
        <f>(Users!L165*MAX(Settings!$C$18,(Settings!$C$19*1024*8*(1/30)*(15/100)*(1/3600))))</f>
        <v/>
      </c>
    </row>
    <row r="166">
      <c r="A166" s="16">
        <f>'Users'!A166</f>
        <v/>
      </c>
      <c r="B166" s="16">
        <f>'Users'!B166</f>
        <v/>
      </c>
      <c r="C166" s="16">
        <f>(Users!C166*MAX(Settings!$C$18,(Settings!$C$19*1024*8*(1/30)*(15/100)*(1/3600))))</f>
        <v/>
      </c>
      <c r="D166" s="16">
        <f>(Users!D166*MAX(Settings!$C$18,(Settings!$C$19*1024*8*(1/30)*(15/100)*(1/3600))))</f>
        <v/>
      </c>
      <c r="E166" s="16">
        <f>(Users!E166*MAX(Settings!$C$18,(Settings!$C$19*1024*8*(1/30)*(15/100)*(1/3600))))</f>
        <v/>
      </c>
      <c r="F166" s="16">
        <f>(Users!F166*MAX(Settings!$C$18,(Settings!$C$19*1024*8*(1/30)*(15/100)*(1/3600))))</f>
        <v/>
      </c>
      <c r="G166" s="16">
        <f>(Users!G166*MAX(Settings!$C$18,(Settings!$C$19*1024*8*(1/30)*(15/100)*(1/3600))))</f>
        <v/>
      </c>
      <c r="H166" s="16">
        <f>(Users!H166*MAX(Settings!$C$18,(Settings!$C$19*1024*8*(1/30)*(15/100)*(1/3600))))</f>
        <v/>
      </c>
      <c r="I166" s="16">
        <f>(Users!I166*MAX(Settings!$C$18,(Settings!$C$19*1024*8*(1/30)*(15/100)*(1/3600))))</f>
        <v/>
      </c>
      <c r="J166" s="16">
        <f>(Users!J166*MAX(Settings!$C$18,(Settings!$C$19*1024*8*(1/30)*(15/100)*(1/3600))))</f>
        <v/>
      </c>
      <c r="K166" s="16">
        <f>(Users!K166*MAX(Settings!$C$18,(Settings!$C$19*1024*8*(1/30)*(15/100)*(1/3600))))</f>
        <v/>
      </c>
      <c r="L166" s="16">
        <f>(Users!L166*MAX(Settings!$C$18,(Settings!$C$19*1024*8*(1/30)*(15/100)*(1/3600))))</f>
        <v/>
      </c>
    </row>
    <row r="167">
      <c r="A167" s="16">
        <f>'Users'!A167</f>
        <v/>
      </c>
      <c r="B167" s="16">
        <f>'Users'!B167</f>
        <v/>
      </c>
      <c r="C167" s="16">
        <f>(Users!C167*MAX(Settings!$C$18,(Settings!$C$19*1024*8*(1/30)*(15/100)*(1/3600))))</f>
        <v/>
      </c>
      <c r="D167" s="16">
        <f>(Users!D167*MAX(Settings!$C$18,(Settings!$C$19*1024*8*(1/30)*(15/100)*(1/3600))))</f>
        <v/>
      </c>
      <c r="E167" s="16">
        <f>(Users!E167*MAX(Settings!$C$18,(Settings!$C$19*1024*8*(1/30)*(15/100)*(1/3600))))</f>
        <v/>
      </c>
      <c r="F167" s="16">
        <f>(Users!F167*MAX(Settings!$C$18,(Settings!$C$19*1024*8*(1/30)*(15/100)*(1/3600))))</f>
        <v/>
      </c>
      <c r="G167" s="16">
        <f>(Users!G167*MAX(Settings!$C$18,(Settings!$C$19*1024*8*(1/30)*(15/100)*(1/3600))))</f>
        <v/>
      </c>
      <c r="H167" s="16">
        <f>(Users!H167*MAX(Settings!$C$18,(Settings!$C$19*1024*8*(1/30)*(15/100)*(1/3600))))</f>
        <v/>
      </c>
      <c r="I167" s="16">
        <f>(Users!I167*MAX(Settings!$C$18,(Settings!$C$19*1024*8*(1/30)*(15/100)*(1/3600))))</f>
        <v/>
      </c>
      <c r="J167" s="16">
        <f>(Users!J167*MAX(Settings!$C$18,(Settings!$C$19*1024*8*(1/30)*(15/100)*(1/3600))))</f>
        <v/>
      </c>
      <c r="K167" s="16">
        <f>(Users!K167*MAX(Settings!$C$18,(Settings!$C$19*1024*8*(1/30)*(15/100)*(1/3600))))</f>
        <v/>
      </c>
      <c r="L167" s="16">
        <f>(Users!L167*MAX(Settings!$C$18,(Settings!$C$19*1024*8*(1/30)*(15/100)*(1/3600))))</f>
        <v/>
      </c>
    </row>
    <row r="168">
      <c r="A168" s="16">
        <f>'Users'!A168</f>
        <v/>
      </c>
      <c r="B168" s="16">
        <f>'Users'!B168</f>
        <v/>
      </c>
      <c r="C168" s="16">
        <f>(Users!C168*MAX(Settings!$C$18,(Settings!$C$19*1024*8*(1/30)*(15/100)*(1/3600))))</f>
        <v/>
      </c>
      <c r="D168" s="16">
        <f>(Users!D168*MAX(Settings!$C$18,(Settings!$C$19*1024*8*(1/30)*(15/100)*(1/3600))))</f>
        <v/>
      </c>
      <c r="E168" s="16">
        <f>(Users!E168*MAX(Settings!$C$18,(Settings!$C$19*1024*8*(1/30)*(15/100)*(1/3600))))</f>
        <v/>
      </c>
      <c r="F168" s="16">
        <f>(Users!F168*MAX(Settings!$C$18,(Settings!$C$19*1024*8*(1/30)*(15/100)*(1/3600))))</f>
        <v/>
      </c>
      <c r="G168" s="16">
        <f>(Users!G168*MAX(Settings!$C$18,(Settings!$C$19*1024*8*(1/30)*(15/100)*(1/3600))))</f>
        <v/>
      </c>
      <c r="H168" s="16">
        <f>(Users!H168*MAX(Settings!$C$18,(Settings!$C$19*1024*8*(1/30)*(15/100)*(1/3600))))</f>
        <v/>
      </c>
      <c r="I168" s="16">
        <f>(Users!I168*MAX(Settings!$C$18,(Settings!$C$19*1024*8*(1/30)*(15/100)*(1/3600))))</f>
        <v/>
      </c>
      <c r="J168" s="16">
        <f>(Users!J168*MAX(Settings!$C$18,(Settings!$C$19*1024*8*(1/30)*(15/100)*(1/3600))))</f>
        <v/>
      </c>
      <c r="K168" s="16">
        <f>(Users!K168*MAX(Settings!$C$18,(Settings!$C$19*1024*8*(1/30)*(15/100)*(1/3600))))</f>
        <v/>
      </c>
      <c r="L168" s="16">
        <f>(Users!L168*MAX(Settings!$C$18,(Settings!$C$19*1024*8*(1/30)*(15/100)*(1/3600))))</f>
        <v/>
      </c>
    </row>
    <row r="169">
      <c r="A169" s="16">
        <f>'Users'!A169</f>
        <v/>
      </c>
      <c r="B169" s="16">
        <f>'Users'!B169</f>
        <v/>
      </c>
      <c r="C169" s="16">
        <f>(Users!C169*MAX(Settings!$C$18,(Settings!$C$19*1024*8*(1/30)*(15/100)*(1/3600))))</f>
        <v/>
      </c>
      <c r="D169" s="16">
        <f>(Users!D169*MAX(Settings!$C$18,(Settings!$C$19*1024*8*(1/30)*(15/100)*(1/3600))))</f>
        <v/>
      </c>
      <c r="E169" s="16">
        <f>(Users!E169*MAX(Settings!$C$18,(Settings!$C$19*1024*8*(1/30)*(15/100)*(1/3600))))</f>
        <v/>
      </c>
      <c r="F169" s="16">
        <f>(Users!F169*MAX(Settings!$C$18,(Settings!$C$19*1024*8*(1/30)*(15/100)*(1/3600))))</f>
        <v/>
      </c>
      <c r="G169" s="16">
        <f>(Users!G169*MAX(Settings!$C$18,(Settings!$C$19*1024*8*(1/30)*(15/100)*(1/3600))))</f>
        <v/>
      </c>
      <c r="H169" s="16">
        <f>(Users!H169*MAX(Settings!$C$18,(Settings!$C$19*1024*8*(1/30)*(15/100)*(1/3600))))</f>
        <v/>
      </c>
      <c r="I169" s="16">
        <f>(Users!I169*MAX(Settings!$C$18,(Settings!$C$19*1024*8*(1/30)*(15/100)*(1/3600))))</f>
        <v/>
      </c>
      <c r="J169" s="16">
        <f>(Users!J169*MAX(Settings!$C$18,(Settings!$C$19*1024*8*(1/30)*(15/100)*(1/3600))))</f>
        <v/>
      </c>
      <c r="K169" s="16">
        <f>(Users!K169*MAX(Settings!$C$18,(Settings!$C$19*1024*8*(1/30)*(15/100)*(1/3600))))</f>
        <v/>
      </c>
      <c r="L169" s="16">
        <f>(Users!L169*MAX(Settings!$C$18,(Settings!$C$19*1024*8*(1/30)*(15/100)*(1/3600))))</f>
        <v/>
      </c>
    </row>
    <row r="170">
      <c r="A170" s="16">
        <f>'Users'!A170</f>
        <v/>
      </c>
      <c r="B170" s="16">
        <f>'Users'!B170</f>
        <v/>
      </c>
      <c r="C170" s="16">
        <f>(Users!C170*MAX(Settings!$C$18,(Settings!$C$19*1024*8*(1/30)*(15/100)*(1/3600))))</f>
        <v/>
      </c>
      <c r="D170" s="16">
        <f>(Users!D170*MAX(Settings!$C$18,(Settings!$C$19*1024*8*(1/30)*(15/100)*(1/3600))))</f>
        <v/>
      </c>
      <c r="E170" s="16">
        <f>(Users!E170*MAX(Settings!$C$18,(Settings!$C$19*1024*8*(1/30)*(15/100)*(1/3600))))</f>
        <v/>
      </c>
      <c r="F170" s="16">
        <f>(Users!F170*MAX(Settings!$C$18,(Settings!$C$19*1024*8*(1/30)*(15/100)*(1/3600))))</f>
        <v/>
      </c>
      <c r="G170" s="16">
        <f>(Users!G170*MAX(Settings!$C$18,(Settings!$C$19*1024*8*(1/30)*(15/100)*(1/3600))))</f>
        <v/>
      </c>
      <c r="H170" s="16">
        <f>(Users!H170*MAX(Settings!$C$18,(Settings!$C$19*1024*8*(1/30)*(15/100)*(1/3600))))</f>
        <v/>
      </c>
      <c r="I170" s="16">
        <f>(Users!I170*MAX(Settings!$C$18,(Settings!$C$19*1024*8*(1/30)*(15/100)*(1/3600))))</f>
        <v/>
      </c>
      <c r="J170" s="16">
        <f>(Users!J170*MAX(Settings!$C$18,(Settings!$C$19*1024*8*(1/30)*(15/100)*(1/3600))))</f>
        <v/>
      </c>
      <c r="K170" s="16">
        <f>(Users!K170*MAX(Settings!$C$18,(Settings!$C$19*1024*8*(1/30)*(15/100)*(1/3600))))</f>
        <v/>
      </c>
      <c r="L170" s="16">
        <f>(Users!L170*MAX(Settings!$C$18,(Settings!$C$19*1024*8*(1/30)*(15/100)*(1/3600))))</f>
        <v/>
      </c>
    </row>
    <row r="171">
      <c r="A171" s="16">
        <f>'Users'!A171</f>
        <v/>
      </c>
      <c r="B171" s="16">
        <f>'Users'!B171</f>
        <v/>
      </c>
      <c r="C171" s="16">
        <f>(Users!C171*MAX(Settings!$C$18,(Settings!$C$19*1024*8*(1/30)*(15/100)*(1/3600))))</f>
        <v/>
      </c>
      <c r="D171" s="16">
        <f>(Users!D171*MAX(Settings!$C$18,(Settings!$C$19*1024*8*(1/30)*(15/100)*(1/3600))))</f>
        <v/>
      </c>
      <c r="E171" s="16">
        <f>(Users!E171*MAX(Settings!$C$18,(Settings!$C$19*1024*8*(1/30)*(15/100)*(1/3600))))</f>
        <v/>
      </c>
      <c r="F171" s="16">
        <f>(Users!F171*MAX(Settings!$C$18,(Settings!$C$19*1024*8*(1/30)*(15/100)*(1/3600))))</f>
        <v/>
      </c>
      <c r="G171" s="16">
        <f>(Users!G171*MAX(Settings!$C$18,(Settings!$C$19*1024*8*(1/30)*(15/100)*(1/3600))))</f>
        <v/>
      </c>
      <c r="H171" s="16">
        <f>(Users!H171*MAX(Settings!$C$18,(Settings!$C$19*1024*8*(1/30)*(15/100)*(1/3600))))</f>
        <v/>
      </c>
      <c r="I171" s="16">
        <f>(Users!I171*MAX(Settings!$C$18,(Settings!$C$19*1024*8*(1/30)*(15/100)*(1/3600))))</f>
        <v/>
      </c>
      <c r="J171" s="16">
        <f>(Users!J171*MAX(Settings!$C$18,(Settings!$C$19*1024*8*(1/30)*(15/100)*(1/3600))))</f>
        <v/>
      </c>
      <c r="K171" s="16">
        <f>(Users!K171*MAX(Settings!$C$18,(Settings!$C$19*1024*8*(1/30)*(15/100)*(1/3600))))</f>
        <v/>
      </c>
      <c r="L171" s="16">
        <f>(Users!L171*MAX(Settings!$C$18,(Settings!$C$19*1024*8*(1/30)*(15/100)*(1/3600))))</f>
        <v/>
      </c>
    </row>
    <row r="172">
      <c r="A172" s="16">
        <f>'Users'!A172</f>
        <v/>
      </c>
      <c r="B172" s="16">
        <f>'Users'!B172</f>
        <v/>
      </c>
      <c r="C172" s="16">
        <f>(Users!C172*MAX(Settings!$C$18,(Settings!$C$19*1024*8*(1/30)*(15/100)*(1/3600))))</f>
        <v/>
      </c>
      <c r="D172" s="16">
        <f>(Users!D172*MAX(Settings!$C$18,(Settings!$C$19*1024*8*(1/30)*(15/100)*(1/3600))))</f>
        <v/>
      </c>
      <c r="E172" s="16">
        <f>(Users!E172*MAX(Settings!$C$18,(Settings!$C$19*1024*8*(1/30)*(15/100)*(1/3600))))</f>
        <v/>
      </c>
      <c r="F172" s="16">
        <f>(Users!F172*MAX(Settings!$C$18,(Settings!$C$19*1024*8*(1/30)*(15/100)*(1/3600))))</f>
        <v/>
      </c>
      <c r="G172" s="16">
        <f>(Users!G172*MAX(Settings!$C$18,(Settings!$C$19*1024*8*(1/30)*(15/100)*(1/3600))))</f>
        <v/>
      </c>
      <c r="H172" s="16">
        <f>(Users!H172*MAX(Settings!$C$18,(Settings!$C$19*1024*8*(1/30)*(15/100)*(1/3600))))</f>
        <v/>
      </c>
      <c r="I172" s="16">
        <f>(Users!I172*MAX(Settings!$C$18,(Settings!$C$19*1024*8*(1/30)*(15/100)*(1/3600))))</f>
        <v/>
      </c>
      <c r="J172" s="16">
        <f>(Users!J172*MAX(Settings!$C$18,(Settings!$C$19*1024*8*(1/30)*(15/100)*(1/3600))))</f>
        <v/>
      </c>
      <c r="K172" s="16">
        <f>(Users!K172*MAX(Settings!$C$18,(Settings!$C$19*1024*8*(1/30)*(15/100)*(1/3600))))</f>
        <v/>
      </c>
      <c r="L172" s="16">
        <f>(Users!L172*MAX(Settings!$C$18,(Settings!$C$19*1024*8*(1/30)*(15/100)*(1/3600))))</f>
        <v/>
      </c>
    </row>
    <row r="173">
      <c r="A173" s="16">
        <f>'Users'!A173</f>
        <v/>
      </c>
      <c r="B173" s="16">
        <f>'Users'!B173</f>
        <v/>
      </c>
      <c r="C173" s="16">
        <f>(Users!C173*MAX(Settings!$C$18,(Settings!$C$19*1024*8*(1/30)*(15/100)*(1/3600))))</f>
        <v/>
      </c>
      <c r="D173" s="16">
        <f>(Users!D173*MAX(Settings!$C$18,(Settings!$C$19*1024*8*(1/30)*(15/100)*(1/3600))))</f>
        <v/>
      </c>
      <c r="E173" s="16">
        <f>(Users!E173*MAX(Settings!$C$18,(Settings!$C$19*1024*8*(1/30)*(15/100)*(1/3600))))</f>
        <v/>
      </c>
      <c r="F173" s="16">
        <f>(Users!F173*MAX(Settings!$C$18,(Settings!$C$19*1024*8*(1/30)*(15/100)*(1/3600))))</f>
        <v/>
      </c>
      <c r="G173" s="16">
        <f>(Users!G173*MAX(Settings!$C$18,(Settings!$C$19*1024*8*(1/30)*(15/100)*(1/3600))))</f>
        <v/>
      </c>
      <c r="H173" s="16">
        <f>(Users!H173*MAX(Settings!$C$18,(Settings!$C$19*1024*8*(1/30)*(15/100)*(1/3600))))</f>
        <v/>
      </c>
      <c r="I173" s="16">
        <f>(Users!I173*MAX(Settings!$C$18,(Settings!$C$19*1024*8*(1/30)*(15/100)*(1/3600))))</f>
        <v/>
      </c>
      <c r="J173" s="16">
        <f>(Users!J173*MAX(Settings!$C$18,(Settings!$C$19*1024*8*(1/30)*(15/100)*(1/3600))))</f>
        <v/>
      </c>
      <c r="K173" s="16">
        <f>(Users!K173*MAX(Settings!$C$18,(Settings!$C$19*1024*8*(1/30)*(15/100)*(1/3600))))</f>
        <v/>
      </c>
      <c r="L173" s="16">
        <f>(Users!L173*MAX(Settings!$C$18,(Settings!$C$19*1024*8*(1/30)*(15/100)*(1/3600))))</f>
        <v/>
      </c>
    </row>
    <row r="174">
      <c r="A174" s="16">
        <f>'Users'!A174</f>
        <v/>
      </c>
      <c r="B174" s="16">
        <f>'Users'!B174</f>
        <v/>
      </c>
      <c r="C174" s="16">
        <f>(Users!C174*MAX(Settings!$C$18,(Settings!$C$19*1024*8*(1/30)*(15/100)*(1/3600))))</f>
        <v/>
      </c>
      <c r="D174" s="16">
        <f>(Users!D174*MAX(Settings!$C$18,(Settings!$C$19*1024*8*(1/30)*(15/100)*(1/3600))))</f>
        <v/>
      </c>
      <c r="E174" s="16">
        <f>(Users!E174*MAX(Settings!$C$18,(Settings!$C$19*1024*8*(1/30)*(15/100)*(1/3600))))</f>
        <v/>
      </c>
      <c r="F174" s="16">
        <f>(Users!F174*MAX(Settings!$C$18,(Settings!$C$19*1024*8*(1/30)*(15/100)*(1/3600))))</f>
        <v/>
      </c>
      <c r="G174" s="16">
        <f>(Users!G174*MAX(Settings!$C$18,(Settings!$C$19*1024*8*(1/30)*(15/100)*(1/3600))))</f>
        <v/>
      </c>
      <c r="H174" s="16">
        <f>(Users!H174*MAX(Settings!$C$18,(Settings!$C$19*1024*8*(1/30)*(15/100)*(1/3600))))</f>
        <v/>
      </c>
      <c r="I174" s="16">
        <f>(Users!I174*MAX(Settings!$C$18,(Settings!$C$19*1024*8*(1/30)*(15/100)*(1/3600))))</f>
        <v/>
      </c>
      <c r="J174" s="16">
        <f>(Users!J174*MAX(Settings!$C$18,(Settings!$C$19*1024*8*(1/30)*(15/100)*(1/3600))))</f>
        <v/>
      </c>
      <c r="K174" s="16">
        <f>(Users!K174*MAX(Settings!$C$18,(Settings!$C$19*1024*8*(1/30)*(15/100)*(1/3600))))</f>
        <v/>
      </c>
      <c r="L174" s="16">
        <f>(Users!L174*MAX(Settings!$C$18,(Settings!$C$19*1024*8*(1/30)*(15/100)*(1/3600))))</f>
        <v/>
      </c>
    </row>
    <row r="175">
      <c r="A175" s="16">
        <f>'Users'!A175</f>
        <v/>
      </c>
      <c r="B175" s="16">
        <f>'Users'!B175</f>
        <v/>
      </c>
      <c r="C175" s="16">
        <f>(Users!C175*MAX(Settings!$C$18,(Settings!$C$19*1024*8*(1/30)*(15/100)*(1/3600))))</f>
        <v/>
      </c>
      <c r="D175" s="16">
        <f>(Users!D175*MAX(Settings!$C$18,(Settings!$C$19*1024*8*(1/30)*(15/100)*(1/3600))))</f>
        <v/>
      </c>
      <c r="E175" s="16">
        <f>(Users!E175*MAX(Settings!$C$18,(Settings!$C$19*1024*8*(1/30)*(15/100)*(1/3600))))</f>
        <v/>
      </c>
      <c r="F175" s="16">
        <f>(Users!F175*MAX(Settings!$C$18,(Settings!$C$19*1024*8*(1/30)*(15/100)*(1/3600))))</f>
        <v/>
      </c>
      <c r="G175" s="16">
        <f>(Users!G175*MAX(Settings!$C$18,(Settings!$C$19*1024*8*(1/30)*(15/100)*(1/3600))))</f>
        <v/>
      </c>
      <c r="H175" s="16">
        <f>(Users!H175*MAX(Settings!$C$18,(Settings!$C$19*1024*8*(1/30)*(15/100)*(1/3600))))</f>
        <v/>
      </c>
      <c r="I175" s="16">
        <f>(Users!I175*MAX(Settings!$C$18,(Settings!$C$19*1024*8*(1/30)*(15/100)*(1/3600))))</f>
        <v/>
      </c>
      <c r="J175" s="16">
        <f>(Users!J175*MAX(Settings!$C$18,(Settings!$C$19*1024*8*(1/30)*(15/100)*(1/3600))))</f>
        <v/>
      </c>
      <c r="K175" s="16">
        <f>(Users!K175*MAX(Settings!$C$18,(Settings!$C$19*1024*8*(1/30)*(15/100)*(1/3600))))</f>
        <v/>
      </c>
      <c r="L175" s="16">
        <f>(Users!L175*MAX(Settings!$C$18,(Settings!$C$19*1024*8*(1/30)*(15/100)*(1/3600))))</f>
        <v/>
      </c>
    </row>
    <row r="176">
      <c r="A176" s="16">
        <f>'Users'!A176</f>
        <v/>
      </c>
      <c r="B176" s="16">
        <f>'Users'!B176</f>
        <v/>
      </c>
      <c r="C176" s="16">
        <f>(Users!C176*MAX(Settings!$C$18,(Settings!$C$19*1024*8*(1/30)*(15/100)*(1/3600))))</f>
        <v/>
      </c>
      <c r="D176" s="16">
        <f>(Users!D176*MAX(Settings!$C$18,(Settings!$C$19*1024*8*(1/30)*(15/100)*(1/3600))))</f>
        <v/>
      </c>
      <c r="E176" s="16">
        <f>(Users!E176*MAX(Settings!$C$18,(Settings!$C$19*1024*8*(1/30)*(15/100)*(1/3600))))</f>
        <v/>
      </c>
      <c r="F176" s="16">
        <f>(Users!F176*MAX(Settings!$C$18,(Settings!$C$19*1024*8*(1/30)*(15/100)*(1/3600))))</f>
        <v/>
      </c>
      <c r="G176" s="16">
        <f>(Users!G176*MAX(Settings!$C$18,(Settings!$C$19*1024*8*(1/30)*(15/100)*(1/3600))))</f>
        <v/>
      </c>
      <c r="H176" s="16">
        <f>(Users!H176*MAX(Settings!$C$18,(Settings!$C$19*1024*8*(1/30)*(15/100)*(1/3600))))</f>
        <v/>
      </c>
      <c r="I176" s="16">
        <f>(Users!I176*MAX(Settings!$C$18,(Settings!$C$19*1024*8*(1/30)*(15/100)*(1/3600))))</f>
        <v/>
      </c>
      <c r="J176" s="16">
        <f>(Users!J176*MAX(Settings!$C$18,(Settings!$C$19*1024*8*(1/30)*(15/100)*(1/3600))))</f>
        <v/>
      </c>
      <c r="K176" s="16">
        <f>(Users!K176*MAX(Settings!$C$18,(Settings!$C$19*1024*8*(1/30)*(15/100)*(1/3600))))</f>
        <v/>
      </c>
      <c r="L176" s="16">
        <f>(Users!L176*MAX(Settings!$C$18,(Settings!$C$19*1024*8*(1/30)*(15/100)*(1/3600))))</f>
        <v/>
      </c>
    </row>
    <row r="177">
      <c r="A177" s="16">
        <f>'Users'!A177</f>
        <v/>
      </c>
      <c r="B177" s="16">
        <f>'Users'!B177</f>
        <v/>
      </c>
      <c r="C177" s="16">
        <f>(Users!C177*MAX(Settings!$C$18,(Settings!$C$19*1024*8*(1/30)*(15/100)*(1/3600))))</f>
        <v/>
      </c>
      <c r="D177" s="16">
        <f>(Users!D177*MAX(Settings!$C$18,(Settings!$C$19*1024*8*(1/30)*(15/100)*(1/3600))))</f>
        <v/>
      </c>
      <c r="E177" s="16">
        <f>(Users!E177*MAX(Settings!$C$18,(Settings!$C$19*1024*8*(1/30)*(15/100)*(1/3600))))</f>
        <v/>
      </c>
      <c r="F177" s="16">
        <f>(Users!F177*MAX(Settings!$C$18,(Settings!$C$19*1024*8*(1/30)*(15/100)*(1/3600))))</f>
        <v/>
      </c>
      <c r="G177" s="16">
        <f>(Users!G177*MAX(Settings!$C$18,(Settings!$C$19*1024*8*(1/30)*(15/100)*(1/3600))))</f>
        <v/>
      </c>
      <c r="H177" s="16">
        <f>(Users!H177*MAX(Settings!$C$18,(Settings!$C$19*1024*8*(1/30)*(15/100)*(1/3600))))</f>
        <v/>
      </c>
      <c r="I177" s="16">
        <f>(Users!I177*MAX(Settings!$C$18,(Settings!$C$19*1024*8*(1/30)*(15/100)*(1/3600))))</f>
        <v/>
      </c>
      <c r="J177" s="16">
        <f>(Users!J177*MAX(Settings!$C$18,(Settings!$C$19*1024*8*(1/30)*(15/100)*(1/3600))))</f>
        <v/>
      </c>
      <c r="K177" s="16">
        <f>(Users!K177*MAX(Settings!$C$18,(Settings!$C$19*1024*8*(1/30)*(15/100)*(1/3600))))</f>
        <v/>
      </c>
      <c r="L177" s="16">
        <f>(Users!L177*MAX(Settings!$C$18,(Settings!$C$19*1024*8*(1/30)*(15/100)*(1/3600))))</f>
        <v/>
      </c>
    </row>
    <row r="178">
      <c r="A178" s="16">
        <f>'Users'!A178</f>
        <v/>
      </c>
      <c r="B178" s="16">
        <f>'Users'!B178</f>
        <v/>
      </c>
      <c r="C178" s="16">
        <f>(Users!C178*MAX(Settings!$C$18,(Settings!$C$19*1024*8*(1/30)*(15/100)*(1/3600))))</f>
        <v/>
      </c>
      <c r="D178" s="16">
        <f>(Users!D178*MAX(Settings!$C$18,(Settings!$C$19*1024*8*(1/30)*(15/100)*(1/3600))))</f>
        <v/>
      </c>
      <c r="E178" s="16">
        <f>(Users!E178*MAX(Settings!$C$18,(Settings!$C$19*1024*8*(1/30)*(15/100)*(1/3600))))</f>
        <v/>
      </c>
      <c r="F178" s="16">
        <f>(Users!F178*MAX(Settings!$C$18,(Settings!$C$19*1024*8*(1/30)*(15/100)*(1/3600))))</f>
        <v/>
      </c>
      <c r="G178" s="16">
        <f>(Users!G178*MAX(Settings!$C$18,(Settings!$C$19*1024*8*(1/30)*(15/100)*(1/3600))))</f>
        <v/>
      </c>
      <c r="H178" s="16">
        <f>(Users!H178*MAX(Settings!$C$18,(Settings!$C$19*1024*8*(1/30)*(15/100)*(1/3600))))</f>
        <v/>
      </c>
      <c r="I178" s="16">
        <f>(Users!I178*MAX(Settings!$C$18,(Settings!$C$19*1024*8*(1/30)*(15/100)*(1/3600))))</f>
        <v/>
      </c>
      <c r="J178" s="16">
        <f>(Users!J178*MAX(Settings!$C$18,(Settings!$C$19*1024*8*(1/30)*(15/100)*(1/3600))))</f>
        <v/>
      </c>
      <c r="K178" s="16">
        <f>(Users!K178*MAX(Settings!$C$18,(Settings!$C$19*1024*8*(1/30)*(15/100)*(1/3600))))</f>
        <v/>
      </c>
      <c r="L178" s="16">
        <f>(Users!L178*MAX(Settings!$C$18,(Settings!$C$19*1024*8*(1/30)*(15/100)*(1/3600))))</f>
        <v/>
      </c>
    </row>
    <row r="179">
      <c r="A179" s="16">
        <f>'Users'!A179</f>
        <v/>
      </c>
      <c r="B179" s="16">
        <f>'Users'!B179</f>
        <v/>
      </c>
      <c r="C179" s="16">
        <f>(Users!C179*MAX(Settings!$C$18,(Settings!$C$19*1024*8*(1/30)*(15/100)*(1/3600))))</f>
        <v/>
      </c>
      <c r="D179" s="16">
        <f>(Users!D179*MAX(Settings!$C$18,(Settings!$C$19*1024*8*(1/30)*(15/100)*(1/3600))))</f>
        <v/>
      </c>
      <c r="E179" s="16">
        <f>(Users!E179*MAX(Settings!$C$18,(Settings!$C$19*1024*8*(1/30)*(15/100)*(1/3600))))</f>
        <v/>
      </c>
      <c r="F179" s="16">
        <f>(Users!F179*MAX(Settings!$C$18,(Settings!$C$19*1024*8*(1/30)*(15/100)*(1/3600))))</f>
        <v/>
      </c>
      <c r="G179" s="16">
        <f>(Users!G179*MAX(Settings!$C$18,(Settings!$C$19*1024*8*(1/30)*(15/100)*(1/3600))))</f>
        <v/>
      </c>
      <c r="H179" s="16">
        <f>(Users!H179*MAX(Settings!$C$18,(Settings!$C$19*1024*8*(1/30)*(15/100)*(1/3600))))</f>
        <v/>
      </c>
      <c r="I179" s="16">
        <f>(Users!I179*MAX(Settings!$C$18,(Settings!$C$19*1024*8*(1/30)*(15/100)*(1/3600))))</f>
        <v/>
      </c>
      <c r="J179" s="16">
        <f>(Users!J179*MAX(Settings!$C$18,(Settings!$C$19*1024*8*(1/30)*(15/100)*(1/3600))))</f>
        <v/>
      </c>
      <c r="K179" s="16">
        <f>(Users!K179*MAX(Settings!$C$18,(Settings!$C$19*1024*8*(1/30)*(15/100)*(1/3600))))</f>
        <v/>
      </c>
      <c r="L179" s="16">
        <f>(Users!L179*MAX(Settings!$C$18,(Settings!$C$19*1024*8*(1/30)*(15/100)*(1/3600))))</f>
        <v/>
      </c>
    </row>
    <row r="180">
      <c r="A180" s="16">
        <f>'Users'!A180</f>
        <v/>
      </c>
      <c r="B180" s="16">
        <f>'Users'!B180</f>
        <v/>
      </c>
      <c r="C180" s="16">
        <f>(Users!C180*MAX(Settings!$C$18,(Settings!$C$19*1024*8*(1/30)*(15/100)*(1/3600))))</f>
        <v/>
      </c>
      <c r="D180" s="16">
        <f>(Users!D180*MAX(Settings!$C$18,(Settings!$C$19*1024*8*(1/30)*(15/100)*(1/3600))))</f>
        <v/>
      </c>
      <c r="E180" s="16">
        <f>(Users!E180*MAX(Settings!$C$18,(Settings!$C$19*1024*8*(1/30)*(15/100)*(1/3600))))</f>
        <v/>
      </c>
      <c r="F180" s="16">
        <f>(Users!F180*MAX(Settings!$C$18,(Settings!$C$19*1024*8*(1/30)*(15/100)*(1/3600))))</f>
        <v/>
      </c>
      <c r="G180" s="16">
        <f>(Users!G180*MAX(Settings!$C$18,(Settings!$C$19*1024*8*(1/30)*(15/100)*(1/3600))))</f>
        <v/>
      </c>
      <c r="H180" s="16">
        <f>(Users!H180*MAX(Settings!$C$18,(Settings!$C$19*1024*8*(1/30)*(15/100)*(1/3600))))</f>
        <v/>
      </c>
      <c r="I180" s="16">
        <f>(Users!I180*MAX(Settings!$C$18,(Settings!$C$19*1024*8*(1/30)*(15/100)*(1/3600))))</f>
        <v/>
      </c>
      <c r="J180" s="16">
        <f>(Users!J180*MAX(Settings!$C$18,(Settings!$C$19*1024*8*(1/30)*(15/100)*(1/3600))))</f>
        <v/>
      </c>
      <c r="K180" s="16">
        <f>(Users!K180*MAX(Settings!$C$18,(Settings!$C$19*1024*8*(1/30)*(15/100)*(1/3600))))</f>
        <v/>
      </c>
      <c r="L180" s="16">
        <f>(Users!L180*MAX(Settings!$C$18,(Settings!$C$19*1024*8*(1/30)*(15/100)*(1/3600))))</f>
        <v/>
      </c>
    </row>
    <row r="181">
      <c r="A181" s="16">
        <f>'Users'!A181</f>
        <v/>
      </c>
      <c r="B181" s="16">
        <f>'Users'!B181</f>
        <v/>
      </c>
      <c r="C181" s="16">
        <f>(Users!C181*MAX(Settings!$C$18,(Settings!$C$19*1024*8*(1/30)*(15/100)*(1/3600))))</f>
        <v/>
      </c>
      <c r="D181" s="16">
        <f>(Users!D181*MAX(Settings!$C$18,(Settings!$C$19*1024*8*(1/30)*(15/100)*(1/3600))))</f>
        <v/>
      </c>
      <c r="E181" s="16">
        <f>(Users!E181*MAX(Settings!$C$18,(Settings!$C$19*1024*8*(1/30)*(15/100)*(1/3600))))</f>
        <v/>
      </c>
      <c r="F181" s="16">
        <f>(Users!F181*MAX(Settings!$C$18,(Settings!$C$19*1024*8*(1/30)*(15/100)*(1/3600))))</f>
        <v/>
      </c>
      <c r="G181" s="16">
        <f>(Users!G181*MAX(Settings!$C$18,(Settings!$C$19*1024*8*(1/30)*(15/100)*(1/3600))))</f>
        <v/>
      </c>
      <c r="H181" s="16">
        <f>(Users!H181*MAX(Settings!$C$18,(Settings!$C$19*1024*8*(1/30)*(15/100)*(1/3600))))</f>
        <v/>
      </c>
      <c r="I181" s="16">
        <f>(Users!I181*MAX(Settings!$C$18,(Settings!$C$19*1024*8*(1/30)*(15/100)*(1/3600))))</f>
        <v/>
      </c>
      <c r="J181" s="16">
        <f>(Users!J181*MAX(Settings!$C$18,(Settings!$C$19*1024*8*(1/30)*(15/100)*(1/3600))))</f>
        <v/>
      </c>
      <c r="K181" s="16">
        <f>(Users!K181*MAX(Settings!$C$18,(Settings!$C$19*1024*8*(1/30)*(15/100)*(1/3600))))</f>
        <v/>
      </c>
      <c r="L181" s="16">
        <f>(Users!L181*MAX(Settings!$C$18,(Settings!$C$19*1024*8*(1/30)*(15/100)*(1/3600))))</f>
        <v/>
      </c>
    </row>
    <row r="182">
      <c r="A182" s="16">
        <f>'Users'!A182</f>
        <v/>
      </c>
      <c r="B182" s="16">
        <f>'Users'!B182</f>
        <v/>
      </c>
      <c r="C182" s="16">
        <f>(Users!C182*MAX(Settings!$C$18,(Settings!$C$19*1024*8*(1/30)*(15/100)*(1/3600))))</f>
        <v/>
      </c>
      <c r="D182" s="16">
        <f>(Users!D182*MAX(Settings!$C$18,(Settings!$C$19*1024*8*(1/30)*(15/100)*(1/3600))))</f>
        <v/>
      </c>
      <c r="E182" s="16">
        <f>(Users!E182*MAX(Settings!$C$18,(Settings!$C$19*1024*8*(1/30)*(15/100)*(1/3600))))</f>
        <v/>
      </c>
      <c r="F182" s="16">
        <f>(Users!F182*MAX(Settings!$C$18,(Settings!$C$19*1024*8*(1/30)*(15/100)*(1/3600))))</f>
        <v/>
      </c>
      <c r="G182" s="16">
        <f>(Users!G182*MAX(Settings!$C$18,(Settings!$C$19*1024*8*(1/30)*(15/100)*(1/3600))))</f>
        <v/>
      </c>
      <c r="H182" s="16">
        <f>(Users!H182*MAX(Settings!$C$18,(Settings!$C$19*1024*8*(1/30)*(15/100)*(1/3600))))</f>
        <v/>
      </c>
      <c r="I182" s="16">
        <f>(Users!I182*MAX(Settings!$C$18,(Settings!$C$19*1024*8*(1/30)*(15/100)*(1/3600))))</f>
        <v/>
      </c>
      <c r="J182" s="16">
        <f>(Users!J182*MAX(Settings!$C$18,(Settings!$C$19*1024*8*(1/30)*(15/100)*(1/3600))))</f>
        <v/>
      </c>
      <c r="K182" s="16">
        <f>(Users!K182*MAX(Settings!$C$18,(Settings!$C$19*1024*8*(1/30)*(15/100)*(1/3600))))</f>
        <v/>
      </c>
      <c r="L182" s="16">
        <f>(Users!L182*MAX(Settings!$C$18,(Settings!$C$19*1024*8*(1/30)*(15/100)*(1/3600))))</f>
        <v/>
      </c>
    </row>
    <row r="183">
      <c r="A183" s="16">
        <f>'Users'!A183</f>
        <v/>
      </c>
      <c r="B183" s="16">
        <f>'Users'!B183</f>
        <v/>
      </c>
      <c r="C183" s="16">
        <f>(Users!C183*MAX(Settings!$C$18,(Settings!$C$19*1024*8*(1/30)*(15/100)*(1/3600))))</f>
        <v/>
      </c>
      <c r="D183" s="16">
        <f>(Users!D183*MAX(Settings!$C$18,(Settings!$C$19*1024*8*(1/30)*(15/100)*(1/3600))))</f>
        <v/>
      </c>
      <c r="E183" s="16">
        <f>(Users!E183*MAX(Settings!$C$18,(Settings!$C$19*1024*8*(1/30)*(15/100)*(1/3600))))</f>
        <v/>
      </c>
      <c r="F183" s="16">
        <f>(Users!F183*MAX(Settings!$C$18,(Settings!$C$19*1024*8*(1/30)*(15/100)*(1/3600))))</f>
        <v/>
      </c>
      <c r="G183" s="16">
        <f>(Users!G183*MAX(Settings!$C$18,(Settings!$C$19*1024*8*(1/30)*(15/100)*(1/3600))))</f>
        <v/>
      </c>
      <c r="H183" s="16">
        <f>(Users!H183*MAX(Settings!$C$18,(Settings!$C$19*1024*8*(1/30)*(15/100)*(1/3600))))</f>
        <v/>
      </c>
      <c r="I183" s="16">
        <f>(Users!I183*MAX(Settings!$C$18,(Settings!$C$19*1024*8*(1/30)*(15/100)*(1/3600))))</f>
        <v/>
      </c>
      <c r="J183" s="16">
        <f>(Users!J183*MAX(Settings!$C$18,(Settings!$C$19*1024*8*(1/30)*(15/100)*(1/3600))))</f>
        <v/>
      </c>
      <c r="K183" s="16">
        <f>(Users!K183*MAX(Settings!$C$18,(Settings!$C$19*1024*8*(1/30)*(15/100)*(1/3600))))</f>
        <v/>
      </c>
      <c r="L183" s="16">
        <f>(Users!L183*MAX(Settings!$C$18,(Settings!$C$19*1024*8*(1/30)*(15/100)*(1/3600))))</f>
        <v/>
      </c>
    </row>
    <row r="184">
      <c r="A184" s="16">
        <f>'Users'!A184</f>
        <v/>
      </c>
      <c r="B184" s="16">
        <f>'Users'!B184</f>
        <v/>
      </c>
      <c r="C184" s="16">
        <f>(Users!C184*MAX(Settings!$C$18,(Settings!$C$19*1024*8*(1/30)*(15/100)*(1/3600))))</f>
        <v/>
      </c>
      <c r="D184" s="16">
        <f>(Users!D184*MAX(Settings!$C$18,(Settings!$C$19*1024*8*(1/30)*(15/100)*(1/3600))))</f>
        <v/>
      </c>
      <c r="E184" s="16">
        <f>(Users!E184*MAX(Settings!$C$18,(Settings!$C$19*1024*8*(1/30)*(15/100)*(1/3600))))</f>
        <v/>
      </c>
      <c r="F184" s="16">
        <f>(Users!F184*MAX(Settings!$C$18,(Settings!$C$19*1024*8*(1/30)*(15/100)*(1/3600))))</f>
        <v/>
      </c>
      <c r="G184" s="16">
        <f>(Users!G184*MAX(Settings!$C$18,(Settings!$C$19*1024*8*(1/30)*(15/100)*(1/3600))))</f>
        <v/>
      </c>
      <c r="H184" s="16">
        <f>(Users!H184*MAX(Settings!$C$18,(Settings!$C$19*1024*8*(1/30)*(15/100)*(1/3600))))</f>
        <v/>
      </c>
      <c r="I184" s="16">
        <f>(Users!I184*MAX(Settings!$C$18,(Settings!$C$19*1024*8*(1/30)*(15/100)*(1/3600))))</f>
        <v/>
      </c>
      <c r="J184" s="16">
        <f>(Users!J184*MAX(Settings!$C$18,(Settings!$C$19*1024*8*(1/30)*(15/100)*(1/3600))))</f>
        <v/>
      </c>
      <c r="K184" s="16">
        <f>(Users!K184*MAX(Settings!$C$18,(Settings!$C$19*1024*8*(1/30)*(15/100)*(1/3600))))</f>
        <v/>
      </c>
      <c r="L184" s="16">
        <f>(Users!L184*MAX(Settings!$C$18,(Settings!$C$19*1024*8*(1/30)*(15/100)*(1/3600))))</f>
        <v/>
      </c>
    </row>
    <row r="185">
      <c r="A185" s="16">
        <f>'Users'!A185</f>
        <v/>
      </c>
      <c r="B185" s="16">
        <f>'Users'!B185</f>
        <v/>
      </c>
      <c r="C185" s="16">
        <f>(Users!C185*MAX(Settings!$C$18,(Settings!$C$19*1024*8*(1/30)*(15/100)*(1/3600))))</f>
        <v/>
      </c>
      <c r="D185" s="16">
        <f>(Users!D185*MAX(Settings!$C$18,(Settings!$C$19*1024*8*(1/30)*(15/100)*(1/3600))))</f>
        <v/>
      </c>
      <c r="E185" s="16">
        <f>(Users!E185*MAX(Settings!$C$18,(Settings!$C$19*1024*8*(1/30)*(15/100)*(1/3600))))</f>
        <v/>
      </c>
      <c r="F185" s="16">
        <f>(Users!F185*MAX(Settings!$C$18,(Settings!$C$19*1024*8*(1/30)*(15/100)*(1/3600))))</f>
        <v/>
      </c>
      <c r="G185" s="16">
        <f>(Users!G185*MAX(Settings!$C$18,(Settings!$C$19*1024*8*(1/30)*(15/100)*(1/3600))))</f>
        <v/>
      </c>
      <c r="H185" s="16">
        <f>(Users!H185*MAX(Settings!$C$18,(Settings!$C$19*1024*8*(1/30)*(15/100)*(1/3600))))</f>
        <v/>
      </c>
      <c r="I185" s="16">
        <f>(Users!I185*MAX(Settings!$C$18,(Settings!$C$19*1024*8*(1/30)*(15/100)*(1/3600))))</f>
        <v/>
      </c>
      <c r="J185" s="16">
        <f>(Users!J185*MAX(Settings!$C$18,(Settings!$C$19*1024*8*(1/30)*(15/100)*(1/3600))))</f>
        <v/>
      </c>
      <c r="K185" s="16">
        <f>(Users!K185*MAX(Settings!$C$18,(Settings!$C$19*1024*8*(1/30)*(15/100)*(1/3600))))</f>
        <v/>
      </c>
      <c r="L185" s="16">
        <f>(Users!L185*MAX(Settings!$C$18,(Settings!$C$19*1024*8*(1/30)*(15/100)*(1/3600))))</f>
        <v/>
      </c>
    </row>
    <row r="186">
      <c r="A186" s="16">
        <f>'Users'!A186</f>
        <v/>
      </c>
      <c r="B186" s="16">
        <f>'Users'!B186</f>
        <v/>
      </c>
      <c r="C186" s="16">
        <f>(Users!C186*MAX(Settings!$C$18,(Settings!$C$19*1024*8*(1/30)*(15/100)*(1/3600))))</f>
        <v/>
      </c>
      <c r="D186" s="16">
        <f>(Users!D186*MAX(Settings!$C$18,(Settings!$C$19*1024*8*(1/30)*(15/100)*(1/3600))))</f>
        <v/>
      </c>
      <c r="E186" s="16">
        <f>(Users!E186*MAX(Settings!$C$18,(Settings!$C$19*1024*8*(1/30)*(15/100)*(1/3600))))</f>
        <v/>
      </c>
      <c r="F186" s="16">
        <f>(Users!F186*MAX(Settings!$C$18,(Settings!$C$19*1024*8*(1/30)*(15/100)*(1/3600))))</f>
        <v/>
      </c>
      <c r="G186" s="16">
        <f>(Users!G186*MAX(Settings!$C$18,(Settings!$C$19*1024*8*(1/30)*(15/100)*(1/3600))))</f>
        <v/>
      </c>
      <c r="H186" s="16">
        <f>(Users!H186*MAX(Settings!$C$18,(Settings!$C$19*1024*8*(1/30)*(15/100)*(1/3600))))</f>
        <v/>
      </c>
      <c r="I186" s="16">
        <f>(Users!I186*MAX(Settings!$C$18,(Settings!$C$19*1024*8*(1/30)*(15/100)*(1/3600))))</f>
        <v/>
      </c>
      <c r="J186" s="16">
        <f>(Users!J186*MAX(Settings!$C$18,(Settings!$C$19*1024*8*(1/30)*(15/100)*(1/3600))))</f>
        <v/>
      </c>
      <c r="K186" s="16">
        <f>(Users!K186*MAX(Settings!$C$18,(Settings!$C$19*1024*8*(1/30)*(15/100)*(1/3600))))</f>
        <v/>
      </c>
      <c r="L186" s="16">
        <f>(Users!L186*MAX(Settings!$C$18,(Settings!$C$19*1024*8*(1/30)*(15/100)*(1/3600))))</f>
        <v/>
      </c>
    </row>
    <row r="187">
      <c r="A187" s="16">
        <f>'Users'!A187</f>
        <v/>
      </c>
      <c r="B187" s="16">
        <f>'Users'!B187</f>
        <v/>
      </c>
      <c r="C187" s="16">
        <f>(Users!C187*MAX(Settings!$C$18,(Settings!$C$19*1024*8*(1/30)*(15/100)*(1/3600))))</f>
        <v/>
      </c>
      <c r="D187" s="16">
        <f>(Users!D187*MAX(Settings!$C$18,(Settings!$C$19*1024*8*(1/30)*(15/100)*(1/3600))))</f>
        <v/>
      </c>
      <c r="E187" s="16">
        <f>(Users!E187*MAX(Settings!$C$18,(Settings!$C$19*1024*8*(1/30)*(15/100)*(1/3600))))</f>
        <v/>
      </c>
      <c r="F187" s="16">
        <f>(Users!F187*MAX(Settings!$C$18,(Settings!$C$19*1024*8*(1/30)*(15/100)*(1/3600))))</f>
        <v/>
      </c>
      <c r="G187" s="16">
        <f>(Users!G187*MAX(Settings!$C$18,(Settings!$C$19*1024*8*(1/30)*(15/100)*(1/3600))))</f>
        <v/>
      </c>
      <c r="H187" s="16">
        <f>(Users!H187*MAX(Settings!$C$18,(Settings!$C$19*1024*8*(1/30)*(15/100)*(1/3600))))</f>
        <v/>
      </c>
      <c r="I187" s="16">
        <f>(Users!I187*MAX(Settings!$C$18,(Settings!$C$19*1024*8*(1/30)*(15/100)*(1/3600))))</f>
        <v/>
      </c>
      <c r="J187" s="16">
        <f>(Users!J187*MAX(Settings!$C$18,(Settings!$C$19*1024*8*(1/30)*(15/100)*(1/3600))))</f>
        <v/>
      </c>
      <c r="K187" s="16">
        <f>(Users!K187*MAX(Settings!$C$18,(Settings!$C$19*1024*8*(1/30)*(15/100)*(1/3600))))</f>
        <v/>
      </c>
      <c r="L187" s="16">
        <f>(Users!L187*MAX(Settings!$C$18,(Settings!$C$19*1024*8*(1/30)*(15/100)*(1/3600))))</f>
        <v/>
      </c>
    </row>
    <row r="188">
      <c r="A188" s="16">
        <f>'Users'!A188</f>
        <v/>
      </c>
      <c r="B188" s="16">
        <f>'Users'!B188</f>
        <v/>
      </c>
      <c r="C188" s="16">
        <f>(Users!C188*MAX(Settings!$C$18,(Settings!$C$19*1024*8*(1/30)*(15/100)*(1/3600))))</f>
        <v/>
      </c>
      <c r="D188" s="16">
        <f>(Users!D188*MAX(Settings!$C$18,(Settings!$C$19*1024*8*(1/30)*(15/100)*(1/3600))))</f>
        <v/>
      </c>
      <c r="E188" s="16">
        <f>(Users!E188*MAX(Settings!$C$18,(Settings!$C$19*1024*8*(1/30)*(15/100)*(1/3600))))</f>
        <v/>
      </c>
      <c r="F188" s="16">
        <f>(Users!F188*MAX(Settings!$C$18,(Settings!$C$19*1024*8*(1/30)*(15/100)*(1/3600))))</f>
        <v/>
      </c>
      <c r="G188" s="16">
        <f>(Users!G188*MAX(Settings!$C$18,(Settings!$C$19*1024*8*(1/30)*(15/100)*(1/3600))))</f>
        <v/>
      </c>
      <c r="H188" s="16">
        <f>(Users!H188*MAX(Settings!$C$18,(Settings!$C$19*1024*8*(1/30)*(15/100)*(1/3600))))</f>
        <v/>
      </c>
      <c r="I188" s="16">
        <f>(Users!I188*MAX(Settings!$C$18,(Settings!$C$19*1024*8*(1/30)*(15/100)*(1/3600))))</f>
        <v/>
      </c>
      <c r="J188" s="16">
        <f>(Users!J188*MAX(Settings!$C$18,(Settings!$C$19*1024*8*(1/30)*(15/100)*(1/3600))))</f>
        <v/>
      </c>
      <c r="K188" s="16">
        <f>(Users!K188*MAX(Settings!$C$18,(Settings!$C$19*1024*8*(1/30)*(15/100)*(1/3600))))</f>
        <v/>
      </c>
      <c r="L188" s="16">
        <f>(Users!L188*MAX(Settings!$C$18,(Settings!$C$19*1024*8*(1/30)*(15/100)*(1/3600))))</f>
        <v/>
      </c>
    </row>
    <row r="189">
      <c r="A189" s="16">
        <f>'Users'!A189</f>
        <v/>
      </c>
      <c r="B189" s="16">
        <f>'Users'!B189</f>
        <v/>
      </c>
      <c r="C189" s="16">
        <f>(Users!C189*MAX(Settings!$C$18,(Settings!$C$19*1024*8*(1/30)*(15/100)*(1/3600))))</f>
        <v/>
      </c>
      <c r="D189" s="16">
        <f>(Users!D189*MAX(Settings!$C$18,(Settings!$C$19*1024*8*(1/30)*(15/100)*(1/3600))))</f>
        <v/>
      </c>
      <c r="E189" s="16">
        <f>(Users!E189*MAX(Settings!$C$18,(Settings!$C$19*1024*8*(1/30)*(15/100)*(1/3600))))</f>
        <v/>
      </c>
      <c r="F189" s="16">
        <f>(Users!F189*MAX(Settings!$C$18,(Settings!$C$19*1024*8*(1/30)*(15/100)*(1/3600))))</f>
        <v/>
      </c>
      <c r="G189" s="16">
        <f>(Users!G189*MAX(Settings!$C$18,(Settings!$C$19*1024*8*(1/30)*(15/100)*(1/3600))))</f>
        <v/>
      </c>
      <c r="H189" s="16">
        <f>(Users!H189*MAX(Settings!$C$18,(Settings!$C$19*1024*8*(1/30)*(15/100)*(1/3600))))</f>
        <v/>
      </c>
      <c r="I189" s="16">
        <f>(Users!I189*MAX(Settings!$C$18,(Settings!$C$19*1024*8*(1/30)*(15/100)*(1/3600))))</f>
        <v/>
      </c>
      <c r="J189" s="16">
        <f>(Users!J189*MAX(Settings!$C$18,(Settings!$C$19*1024*8*(1/30)*(15/100)*(1/3600))))</f>
        <v/>
      </c>
      <c r="K189" s="16">
        <f>(Users!K189*MAX(Settings!$C$18,(Settings!$C$19*1024*8*(1/30)*(15/100)*(1/3600))))</f>
        <v/>
      </c>
      <c r="L189" s="16">
        <f>(Users!L189*MAX(Settings!$C$18,(Settings!$C$19*1024*8*(1/30)*(15/100)*(1/3600))))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000ff"/>
    <outlinePr summaryBelow="1" summaryRight="1"/>
    <pageSetUpPr/>
  </sheetPr>
  <dimension ref="A1:H321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8"/>
    <col customWidth="1" max="3" min="3" width="12"/>
    <col customWidth="1" max="5" min="5" width="18"/>
    <col customWidth="1" max="6" min="6" width="18"/>
    <col customWidth="1" max="7" min="7" width="20"/>
    <col customWidth="1" max="8" min="8" width="20"/>
  </cols>
  <sheetData>
    <row r="1">
      <c r="A1" s="16" t="inlineStr">
        <is>
          <t>Spectrum Portfolio</t>
        </is>
      </c>
      <c r="B1" s="16" t="n"/>
      <c r="E1" s="16" t="inlineStr">
        <is>
          <t>Density Lookup Table</t>
        </is>
      </c>
      <c r="F1" s="16" t="n"/>
      <c r="G1" s="16" t="n"/>
      <c r="H1" s="16" t="n"/>
    </row>
    <row r="2">
      <c r="A2" s="16" t="inlineStr">
        <is>
          <t>Scenario</t>
        </is>
      </c>
      <c r="B2" s="16" t="inlineStr">
        <is>
          <t>Bandwidth (MHz)</t>
        </is>
      </c>
      <c r="E2" s="16" t="inlineStr">
        <is>
          <t>sites_per_km2</t>
        </is>
      </c>
      <c r="F2" s="16" t="inlineStr">
        <is>
          <t>capacity_mbps_km2</t>
        </is>
      </c>
      <c r="G2" s="16" t="inlineStr">
        <is>
          <t>w_existing_spectrum</t>
        </is>
      </c>
      <c r="H2" s="16" t="inlineStr">
        <is>
          <t>w_future_spectrum</t>
        </is>
      </c>
    </row>
    <row r="3">
      <c r="A3" s="16" t="inlineStr">
        <is>
          <t>High</t>
        </is>
      </c>
      <c r="B3" s="16" t="n">
        <v>30</v>
      </c>
      <c r="E3" s="16" t="n">
        <v>18.47520861406803</v>
      </c>
      <c r="F3" s="16" t="n">
        <v>1219.36376852849</v>
      </c>
      <c r="G3" s="16">
        <f>F3*(VLOOKUP(Settings!$C$24, Lookups!$A$3:$B$5, 2, 0)/10)</f>
        <v/>
      </c>
      <c r="H3" s="16">
        <f>F3*(VLOOKUP(Settings!$C$25, Lookups!$A$3:$B$5, 2, 0)/10)</f>
        <v/>
      </c>
    </row>
    <row r="4">
      <c r="A4" s="16" t="inlineStr">
        <is>
          <t>Baseline</t>
        </is>
      </c>
      <c r="B4" s="16" t="n">
        <v>20</v>
      </c>
      <c r="E4" s="16" t="n">
        <v>4.618802153517007</v>
      </c>
      <c r="F4" s="16" t="n">
        <v>304.8409421321224</v>
      </c>
      <c r="G4" s="16">
        <f>F4*(VLOOKUP(Settings!$C$24, Lookups!$A$3:$B$5, 2, 0)/10)</f>
        <v/>
      </c>
      <c r="H4" s="16">
        <f>F4*(VLOOKUP(Settings!$C$25, Lookups!$A$3:$B$5, 2, 0)/10)</f>
        <v/>
      </c>
    </row>
    <row r="5">
      <c r="A5" s="16" t="inlineStr">
        <is>
          <t>Low</t>
        </is>
      </c>
      <c r="B5" s="16" t="n">
        <v>10</v>
      </c>
      <c r="E5" s="16" t="n">
        <v>2.05280095711867</v>
      </c>
      <c r="F5" s="16" t="n">
        <v>135.4848631698322</v>
      </c>
      <c r="G5" s="16">
        <f>F5*(VLOOKUP(Settings!$C$24, Lookups!$A$3:$B$5, 2, 0)/10)</f>
        <v/>
      </c>
      <c r="H5" s="16">
        <f>F5*(VLOOKUP(Settings!$C$25, Lookups!$A$3:$B$5, 2, 0)/10)</f>
        <v/>
      </c>
    </row>
    <row r="6">
      <c r="E6" s="16" t="n">
        <v>1.154700538379252</v>
      </c>
      <c r="F6" s="16" t="n">
        <v>76.2102355330306</v>
      </c>
      <c r="G6" s="16">
        <f>F6*(VLOOKUP(Settings!$C$24, Lookups!$A$3:$B$5, 2, 0)/10)</f>
        <v/>
      </c>
      <c r="H6" s="16">
        <f>F6*(VLOOKUP(Settings!$C$25, Lookups!$A$3:$B$5, 2, 0)/10)</f>
        <v/>
      </c>
    </row>
    <row r="7">
      <c r="A7" s="16" t="inlineStr">
        <is>
          <t>Equipment Costs</t>
        </is>
      </c>
      <c r="B7" s="22" t="n"/>
      <c r="C7" s="23" t="n"/>
      <c r="E7" s="16" t="n">
        <v>0.739008344562721</v>
      </c>
      <c r="F7" s="16" t="n">
        <v>48.77455074113958</v>
      </c>
      <c r="G7" s="16">
        <f>F7*(VLOOKUP(Settings!$C$24, Lookups!$A$3:$B$5, 2, 0)/10)</f>
        <v/>
      </c>
      <c r="H7" s="16">
        <f>F7*(VLOOKUP(Settings!$C$25, Lookups!$A$3:$B$5, 2, 0)/10)</f>
        <v/>
      </c>
    </row>
    <row r="8">
      <c r="A8" s="16" t="inlineStr">
        <is>
          <t>Asset</t>
        </is>
      </c>
      <c r="B8" s="16" t="inlineStr">
        <is>
          <t>Cost ($)</t>
        </is>
      </c>
      <c r="C8" s="16" t="inlineStr">
        <is>
          <t>Unit</t>
        </is>
      </c>
      <c r="E8" s="16" t="n">
        <v>0.5132002392796674</v>
      </c>
      <c r="F8" s="16" t="n">
        <v>33.87121579245805</v>
      </c>
      <c r="G8" s="16">
        <f>F8*(VLOOKUP(Settings!$C$24, Lookups!$A$3:$B$5, 2, 0)/10)</f>
        <v/>
      </c>
      <c r="H8" s="16">
        <f>F8*(VLOOKUP(Settings!$C$25, Lookups!$A$3:$B$5, 2, 0)/10)</f>
        <v/>
      </c>
    </row>
    <row r="9">
      <c r="A9" s="16" t="inlineStr">
        <is>
          <t>RAN</t>
        </is>
      </c>
      <c r="B9" s="16" t="n">
        <v>30000</v>
      </c>
      <c r="C9" s="16" t="inlineStr">
        <is>
          <t>Per Tower</t>
        </is>
      </c>
      <c r="E9" s="16" t="n">
        <v>0.3770450737564902</v>
      </c>
      <c r="F9" s="16" t="n">
        <v>24.88497486792836</v>
      </c>
      <c r="G9" s="16">
        <f>F9*(VLOOKUP(Settings!$C$24, Lookups!$A$3:$B$5, 2, 0)/10)</f>
        <v/>
      </c>
      <c r="H9" s="16">
        <f>F9*(VLOOKUP(Settings!$C$25, Lookups!$A$3:$B$5, 2, 0)/10)</f>
        <v/>
      </c>
    </row>
    <row r="10">
      <c r="A10" s="16" t="inlineStr">
        <is>
          <t>Fiber</t>
        </is>
      </c>
      <c r="B10" s="16" t="n">
        <v>10</v>
      </c>
      <c r="C10" s="16" t="inlineStr">
        <is>
          <t>Per Meter</t>
        </is>
      </c>
      <c r="E10" s="16" t="n">
        <v>0.2886751345948129</v>
      </c>
      <c r="F10" s="16" t="n">
        <v>19.05255888325765</v>
      </c>
      <c r="G10" s="16">
        <f>F10*(VLOOKUP(Settings!$C$24, Lookups!$A$3:$B$5, 2, 0)/10)</f>
        <v/>
      </c>
      <c r="H10" s="16">
        <f>F10*(VLOOKUP(Settings!$C$25, Lookups!$A$3:$B$5, 2, 0)/10)</f>
        <v/>
      </c>
    </row>
    <row r="11">
      <c r="A11" s="16" t="inlineStr">
        <is>
          <t>Towers</t>
        </is>
      </c>
      <c r="B11" s="16" t="n">
        <v>30000</v>
      </c>
      <c r="C11" s="16" t="inlineStr">
        <is>
          <t>Per Tower</t>
        </is>
      </c>
      <c r="E11" s="16" t="n">
        <v>0.2280889952354077</v>
      </c>
      <c r="F11" s="16" t="n">
        <v>15.05387368553691</v>
      </c>
      <c r="G11" s="16">
        <f>F11*(VLOOKUP(Settings!$C$24, Lookups!$A$3:$B$5, 2, 0)/10)</f>
        <v/>
      </c>
      <c r="H11" s="16">
        <f>F11*(VLOOKUP(Settings!$C$25, Lookups!$A$3:$B$5, 2, 0)/10)</f>
        <v/>
      </c>
    </row>
    <row r="12">
      <c r="E12" s="16" t="n">
        <v>0.1847520861406802</v>
      </c>
      <c r="F12" s="16" t="n">
        <v>12.19363768528489</v>
      </c>
      <c r="G12" s="16">
        <f>F12*(VLOOKUP(Settings!$C$24, Lookups!$A$3:$B$5, 2, 0)/10)</f>
        <v/>
      </c>
      <c r="H12" s="16">
        <f>F12*(VLOOKUP(Settings!$C$25, Lookups!$A$3:$B$5, 2, 0)/10)</f>
        <v/>
      </c>
    </row>
    <row r="13">
      <c r="E13" s="16" t="n">
        <v>0.1526876744964299</v>
      </c>
      <c r="F13" s="16" t="n">
        <v>10.07738651676438</v>
      </c>
      <c r="G13" s="16">
        <f>F13*(VLOOKUP(Settings!$C$24, Lookups!$A$3:$B$5, 2, 0)/10)</f>
        <v/>
      </c>
      <c r="H13" s="16">
        <f>F13*(VLOOKUP(Settings!$C$25, Lookups!$A$3:$B$5, 2, 0)/10)</f>
        <v/>
      </c>
    </row>
    <row r="14">
      <c r="E14" s="16" t="n">
        <v>0.1283000598199168</v>
      </c>
      <c r="F14" s="16" t="n">
        <v>8.467803948114511</v>
      </c>
      <c r="G14" s="16">
        <f>F14*(VLOOKUP(Settings!$C$24, Lookups!$A$3:$B$5, 2, 0)/10)</f>
        <v/>
      </c>
      <c r="H14" s="16">
        <f>F14*(VLOOKUP(Settings!$C$25, Lookups!$A$3:$B$5, 2, 0)/10)</f>
        <v/>
      </c>
    </row>
    <row r="15">
      <c r="E15" s="16" t="n">
        <v>0.1093207610299883</v>
      </c>
      <c r="F15" s="16" t="n">
        <v>7.215170227979229</v>
      </c>
      <c r="G15" s="16">
        <f>F15*(VLOOKUP(Settings!$C$24, Lookups!$A$3:$B$5, 2, 0)/10)</f>
        <v/>
      </c>
      <c r="H15" s="16">
        <f>F15*(VLOOKUP(Settings!$C$25, Lookups!$A$3:$B$5, 2, 0)/10)</f>
        <v/>
      </c>
    </row>
    <row r="16">
      <c r="E16" s="16" t="n">
        <v>0.0942612684391225</v>
      </c>
      <c r="F16" s="16" t="n">
        <v>6.22124371698209</v>
      </c>
      <c r="G16" s="16">
        <f>F16*(VLOOKUP(Settings!$C$24, Lookups!$A$3:$B$5, 2, 0)/10)</f>
        <v/>
      </c>
      <c r="H16" s="16">
        <f>F16*(VLOOKUP(Settings!$C$25, Lookups!$A$3:$B$5, 2, 0)/10)</f>
        <v/>
      </c>
    </row>
    <row r="17">
      <c r="E17" s="16" t="n">
        <v>0.0821120382847467</v>
      </c>
      <c r="F17" s="16" t="n">
        <v>5.419394526793287</v>
      </c>
      <c r="G17" s="16">
        <f>F17*(VLOOKUP(Settings!$C$24, Lookups!$A$3:$B$5, 2, 0)/10)</f>
        <v/>
      </c>
      <c r="H17" s="16">
        <f>F17*(VLOOKUP(Settings!$C$25, Lookups!$A$3:$B$5, 2, 0)/10)</f>
        <v/>
      </c>
    </row>
    <row r="18">
      <c r="E18" s="16" t="n">
        <v>0.0721687836487032</v>
      </c>
      <c r="F18" s="16" t="n">
        <v>4.763139720814412</v>
      </c>
      <c r="G18" s="16">
        <f>F18*(VLOOKUP(Settings!$C$24, Lookups!$A$3:$B$5, 2, 0)/10)</f>
        <v/>
      </c>
      <c r="H18" s="16">
        <f>F18*(VLOOKUP(Settings!$C$25, Lookups!$A$3:$B$5, 2, 0)/10)</f>
        <v/>
      </c>
    </row>
    <row r="19">
      <c r="E19" s="16" t="n">
        <v>0.06392805748812461</v>
      </c>
      <c r="F19" s="16" t="n">
        <v>4.219251794216228</v>
      </c>
      <c r="G19" s="16">
        <f>F19*(VLOOKUP(Settings!$C$24, Lookups!$A$3:$B$5, 2, 0)/10)</f>
        <v/>
      </c>
      <c r="H19" s="16">
        <f>F19*(VLOOKUP(Settings!$C$25, Lookups!$A$3:$B$5, 2, 0)/10)</f>
        <v/>
      </c>
    </row>
    <row r="20">
      <c r="E20" s="16" t="n">
        <v>0.0570222488088519</v>
      </c>
      <c r="F20" s="16" t="n">
        <v>3.763468421384226</v>
      </c>
      <c r="G20" s="16">
        <f>F20*(VLOOKUP(Settings!$C$24, Lookups!$A$3:$B$5, 2, 0)/10)</f>
        <v/>
      </c>
      <c r="H20" s="16">
        <f>F20*(VLOOKUP(Settings!$C$25, Lookups!$A$3:$B$5, 2, 0)/10)</f>
        <v/>
      </c>
    </row>
    <row r="21">
      <c r="E21" s="16" t="n">
        <v>0.0511778631968643</v>
      </c>
      <c r="F21" s="16" t="n">
        <v>3.377738970993046</v>
      </c>
      <c r="G21" s="16">
        <f>F21*(VLOOKUP(Settings!$C$24, Lookups!$A$3:$B$5, 2, 0)/10)</f>
        <v/>
      </c>
      <c r="H21" s="16">
        <f>F21*(VLOOKUP(Settings!$C$25, Lookups!$A$3:$B$5, 2, 0)/10)</f>
        <v/>
      </c>
    </row>
    <row r="22">
      <c r="E22" s="16" t="n">
        <v>0.04618802153517</v>
      </c>
      <c r="F22" s="16" t="n">
        <v>3.048409421321224</v>
      </c>
      <c r="G22" s="16">
        <f>F22*(VLOOKUP(Settings!$C$24, Lookups!$A$3:$B$5, 2, 0)/10)</f>
        <v/>
      </c>
      <c r="H22" s="16">
        <f>F22*(VLOOKUP(Settings!$C$25, Lookups!$A$3:$B$5, 2, 0)/10)</f>
        <v/>
      </c>
    </row>
    <row r="23">
      <c r="E23" s="16" t="n">
        <v>0.0418938970840544</v>
      </c>
      <c r="F23" s="16" t="n">
        <v>2.764997207547596</v>
      </c>
      <c r="G23" s="16">
        <f>F23*(VLOOKUP(Settings!$C$24, Lookups!$A$3:$B$5, 2, 0)/10)</f>
        <v/>
      </c>
      <c r="H23" s="16">
        <f>F23*(VLOOKUP(Settings!$C$25, Lookups!$A$3:$B$5, 2, 0)/10)</f>
        <v/>
      </c>
    </row>
    <row r="24">
      <c r="E24" s="16" t="n">
        <v>0.0381719186241074</v>
      </c>
      <c r="F24" s="16" t="n">
        <v>2.519346629191094</v>
      </c>
      <c r="G24" s="16">
        <f>F24*(VLOOKUP(Settings!$C$24, Lookups!$A$3:$B$5, 2, 0)/10)</f>
        <v/>
      </c>
      <c r="H24" s="16">
        <f>F24*(VLOOKUP(Settings!$C$25, Lookups!$A$3:$B$5, 2, 0)/10)</f>
        <v/>
      </c>
    </row>
    <row r="25">
      <c r="E25" s="16" t="n">
        <v>0.0349247799887864</v>
      </c>
      <c r="F25" s="16" t="n">
        <v>2.305035479259905</v>
      </c>
      <c r="G25" s="16">
        <f>F25*(VLOOKUP(Settings!$C$24, Lookups!$A$3:$B$5, 2, 0)/10)</f>
        <v/>
      </c>
      <c r="H25" s="16">
        <f>F25*(VLOOKUP(Settings!$C$25, Lookups!$A$3:$B$5, 2, 0)/10)</f>
        <v/>
      </c>
    </row>
    <row r="26">
      <c r="E26" s="16" t="n">
        <v>0.0320750149549792</v>
      </c>
      <c r="F26" s="16" t="n">
        <v>2.116950987028628</v>
      </c>
      <c r="G26" s="16">
        <f>F26*(VLOOKUP(Settings!$C$24, Lookups!$A$3:$B$5, 2, 0)/10)</f>
        <v/>
      </c>
      <c r="H26" s="16">
        <f>F26*(VLOOKUP(Settings!$C$25, Lookups!$A$3:$B$5, 2, 0)/10)</f>
        <v/>
      </c>
    </row>
    <row r="27">
      <c r="E27" s="16" t="n">
        <v>0.0295603337825088</v>
      </c>
      <c r="F27" s="16" t="n">
        <v>1.950982029645584</v>
      </c>
      <c r="G27" s="16">
        <f>F27*(VLOOKUP(Settings!$C$24, Lookups!$A$3:$B$5, 2, 0)/10)</f>
        <v/>
      </c>
      <c r="H27" s="16">
        <f>F27*(VLOOKUP(Settings!$C$25, Lookups!$A$3:$B$5, 2, 0)/10)</f>
        <v/>
      </c>
    </row>
    <row r="28">
      <c r="E28" s="16" t="n">
        <v>0.027330190257497</v>
      </c>
      <c r="F28" s="16" t="n">
        <v>1.803792556994807</v>
      </c>
      <c r="G28" s="16">
        <f>F28*(VLOOKUP(Settings!$C$24, Lookups!$A$3:$B$5, 2, 0)/10)</f>
        <v/>
      </c>
      <c r="H28" s="16">
        <f>F28*(VLOOKUP(Settings!$C$25, Lookups!$A$3:$B$5, 2, 0)/10)</f>
        <v/>
      </c>
    </row>
    <row r="29">
      <c r="E29" s="16" t="n">
        <v>0.025343221692823</v>
      </c>
      <c r="F29" s="16" t="n">
        <v>1.672652631726323</v>
      </c>
      <c r="G29" s="16">
        <f>F29*(VLOOKUP(Settings!$C$24, Lookups!$A$3:$B$5, 2, 0)/10)</f>
        <v/>
      </c>
      <c r="H29" s="16">
        <f>F29*(VLOOKUP(Settings!$C$25, Lookups!$A$3:$B$5, 2, 0)/10)</f>
        <v/>
      </c>
    </row>
    <row r="30">
      <c r="E30" s="16" t="n">
        <v>0.0235653171097806</v>
      </c>
      <c r="F30" s="16" t="n">
        <v>1.555310929245522</v>
      </c>
      <c r="G30" s="16">
        <f>F30*(VLOOKUP(Settings!$C$24, Lookups!$A$3:$B$5, 2, 0)/10)</f>
        <v/>
      </c>
      <c r="H30" s="16">
        <f>F30*(VLOOKUP(Settings!$C$25, Lookups!$A$3:$B$5, 2, 0)/10)</f>
        <v/>
      </c>
    </row>
    <row r="31">
      <c r="E31" s="16" t="n">
        <v>0.0219681434174411</v>
      </c>
      <c r="F31" s="16" t="n">
        <v>1.449897465551118</v>
      </c>
      <c r="G31" s="16">
        <f>F31*(VLOOKUP(Settings!$C$24, Lookups!$A$3:$B$5, 2, 0)/10)</f>
        <v/>
      </c>
      <c r="H31" s="16">
        <f>F31*(VLOOKUP(Settings!$C$25, Lookups!$A$3:$B$5, 2, 0)/10)</f>
        <v/>
      </c>
    </row>
    <row r="32">
      <c r="E32" s="16" t="n">
        <v>0.0205280095711866</v>
      </c>
      <c r="F32" s="16" t="n">
        <v>1.354848631698322</v>
      </c>
      <c r="G32" s="16">
        <f>F32*(VLOOKUP(Settings!$C$24, Lookups!$A$3:$B$5, 2, 0)/10)</f>
        <v/>
      </c>
      <c r="H32" s="16">
        <f>F32*(VLOOKUP(Settings!$C$25, Lookups!$A$3:$B$5, 2, 0)/10)</f>
        <v/>
      </c>
    </row>
    <row r="33">
      <c r="E33" s="16" t="n">
        <v>0.0192249829490822</v>
      </c>
      <c r="F33" s="16" t="n">
        <v>1.268848874639427</v>
      </c>
      <c r="G33" s="16">
        <f>F33*(VLOOKUP(Settings!$C$24, Lookups!$A$3:$B$5, 2, 0)/10)</f>
        <v/>
      </c>
      <c r="H33" s="16">
        <f>F33*(VLOOKUP(Settings!$C$25, Lookups!$A$3:$B$5, 2, 0)/10)</f>
        <v/>
      </c>
    </row>
    <row r="34">
      <c r="E34" s="16" t="n">
        <v>0.0180421959121758</v>
      </c>
      <c r="F34" s="16" t="n">
        <v>1.190784930203603</v>
      </c>
      <c r="G34" s="16">
        <f>F34*(VLOOKUP(Settings!$C$24, Lookups!$A$3:$B$5, 2, 0)/10)</f>
        <v/>
      </c>
      <c r="H34" s="16">
        <f>F34*(VLOOKUP(Settings!$C$25, Lookups!$A$3:$B$5, 2, 0)/10)</f>
        <v/>
      </c>
    </row>
    <row r="35">
      <c r="E35" s="16" t="n">
        <v>0.0169652971662699</v>
      </c>
      <c r="F35" s="16" t="n">
        <v>1.11970961297382</v>
      </c>
      <c r="G35" s="16">
        <f>F35*(VLOOKUP(Settings!$C$24, Lookups!$A$3:$B$5, 2, 0)/10)</f>
        <v/>
      </c>
      <c r="H35" s="16">
        <f>F35*(VLOOKUP(Settings!$C$25, Lookups!$A$3:$B$5, 2, 0)/10)</f>
        <v/>
      </c>
    </row>
    <row r="36">
      <c r="E36" s="16" t="n">
        <v>0.0159820143720311</v>
      </c>
      <c r="F36" s="16" t="n">
        <v>1.054812948554057</v>
      </c>
      <c r="G36" s="16">
        <f>F36*(VLOOKUP(Settings!$C$24, Lookups!$A$3:$B$5, 2, 0)/10)</f>
        <v/>
      </c>
      <c r="H36" s="16">
        <f>F36*(VLOOKUP(Settings!$C$25, Lookups!$A$3:$B$5, 2, 0)/10)</f>
        <v/>
      </c>
    </row>
    <row r="37">
      <c r="E37" s="16" t="n">
        <v>0.0150818029502596</v>
      </c>
      <c r="F37" s="16" t="n">
        <v>0.9953989947171344</v>
      </c>
      <c r="G37" s="16">
        <f>F37*(VLOOKUP(Settings!$C$24, Lookups!$A$3:$B$5, 2, 0)/10)</f>
        <v/>
      </c>
      <c r="H37" s="16">
        <f>F37*(VLOOKUP(Settings!$C$25, Lookups!$A$3:$B$5, 2, 0)/10)</f>
        <v/>
      </c>
    </row>
    <row r="38">
      <c r="E38" s="16" t="n">
        <v>0.0142555622022129</v>
      </c>
      <c r="F38" s="16" t="n">
        <v>0.9408671053460568</v>
      </c>
      <c r="G38" s="16">
        <f>F38*(VLOOKUP(Settings!$C$24, Lookups!$A$3:$B$5, 2, 0)/10)</f>
        <v/>
      </c>
      <c r="H38" s="16">
        <f>F38*(VLOOKUP(Settings!$C$25, Lookups!$A$3:$B$5, 2, 0)/10)</f>
        <v/>
      </c>
    </row>
    <row r="39">
      <c r="E39" s="16" t="n">
        <v>0.0134954043930372</v>
      </c>
      <c r="F39" s="16" t="n">
        <v>0.89069668994046</v>
      </c>
      <c r="G39" s="16">
        <f>F39*(VLOOKUP(Settings!$C$24, Lookups!$A$3:$B$5, 2, 0)/10)</f>
        <v/>
      </c>
      <c r="H39" s="16">
        <f>F39*(VLOOKUP(Settings!$C$25, Lookups!$A$3:$B$5, 2, 0)/10)</f>
        <v/>
      </c>
    </row>
    <row r="40">
      <c r="E40" s="16" t="n">
        <v>0.012794465799216</v>
      </c>
      <c r="F40" s="16" t="n">
        <v>0.8444347427482616</v>
      </c>
      <c r="G40" s="16">
        <f>F40*(VLOOKUP(Settings!$C$24, Lookups!$A$3:$B$5, 2, 0)/10)</f>
        <v/>
      </c>
      <c r="H40" s="16">
        <f>F40*(VLOOKUP(Settings!$C$25, Lookups!$A$3:$B$5, 2, 0)/10)</f>
        <v/>
      </c>
    </row>
    <row r="41">
      <c r="E41" s="16" t="n">
        <v>0.0121467512255542</v>
      </c>
      <c r="F41" s="16" t="n">
        <v>0.801685580886581</v>
      </c>
      <c r="G41" s="16">
        <f>F41*(VLOOKUP(Settings!$C$24, Lookups!$A$3:$B$5, 2, 0)/10)</f>
        <v/>
      </c>
      <c r="H41" s="16">
        <f>F41*(VLOOKUP(Settings!$C$25, Lookups!$A$3:$B$5, 2, 0)/10)</f>
        <v/>
      </c>
    </row>
    <row r="42">
      <c r="E42" s="16" t="n">
        <v>0.0115470053837925</v>
      </c>
      <c r="F42" s="16" t="n">
        <v>0.7621023553303059</v>
      </c>
      <c r="G42" s="16">
        <f>F42*(VLOOKUP(Settings!$C$24, Lookups!$A$3:$B$5, 2, 0)/10)</f>
        <v/>
      </c>
      <c r="H42" s="16">
        <f>F42*(VLOOKUP(Settings!$C$25, Lookups!$A$3:$B$5, 2, 0)/10)</f>
        <v/>
      </c>
    </row>
    <row r="43">
      <c r="E43" s="16" t="n">
        <v>0.0109906059572088</v>
      </c>
      <c r="F43" s="16" t="n">
        <v>0.7253799931757821</v>
      </c>
      <c r="G43" s="16">
        <f>F43*(VLOOKUP(Settings!$C$24, Lookups!$A$3:$B$5, 2, 0)/10)</f>
        <v/>
      </c>
      <c r="H43" s="16">
        <f>F43*(VLOOKUP(Settings!$C$25, Lookups!$A$3:$B$5, 2, 0)/10)</f>
        <v/>
      </c>
    </row>
    <row r="44">
      <c r="E44" s="16" t="n">
        <v>0.0104734742710136</v>
      </c>
      <c r="F44" s="16" t="n">
        <v>0.691249301886899</v>
      </c>
      <c r="G44" s="16">
        <f>F44*(VLOOKUP(Settings!$C$24, Lookups!$A$3:$B$5, 2, 0)/10)</f>
        <v/>
      </c>
      <c r="H44" s="16">
        <f>F44*(VLOOKUP(Settings!$C$25, Lookups!$A$3:$B$5, 2, 0)/10)</f>
        <v/>
      </c>
    </row>
    <row r="45">
      <c r="E45" s="16" t="n">
        <v>0.009992000332108101</v>
      </c>
      <c r="F45" s="16" t="n">
        <v>0.6594720219191398</v>
      </c>
      <c r="G45" s="16">
        <f>F45*(VLOOKUP(Settings!$C$24, Lookups!$A$3:$B$5, 2, 0)/10)</f>
        <v/>
      </c>
      <c r="H45" s="16">
        <f>F45*(VLOOKUP(Settings!$C$25, Lookups!$A$3:$B$5, 2, 0)/10)</f>
        <v/>
      </c>
    </row>
    <row r="46">
      <c r="E46" s="16" t="n">
        <v>0.009542979656026801</v>
      </c>
      <c r="F46" s="16" t="n">
        <v>0.6298366572977736</v>
      </c>
      <c r="G46" s="16">
        <f>F46*(VLOOKUP(Settings!$C$24, Lookups!$A$3:$B$5, 2, 0)/10)</f>
        <v/>
      </c>
      <c r="H46" s="16">
        <f>F46*(VLOOKUP(Settings!$C$25, Lookups!$A$3:$B$5, 2, 0)/10)</f>
        <v/>
      </c>
    </row>
    <row r="47">
      <c r="E47" s="16" t="n">
        <v>0.009123559809416299</v>
      </c>
      <c r="F47" s="16" t="n">
        <v>0.6021549474214763</v>
      </c>
      <c r="G47" s="16">
        <f>F47*(VLOOKUP(Settings!$C$24, Lookups!$A$3:$B$5, 2, 0)/10)</f>
        <v/>
      </c>
      <c r="H47" s="16">
        <f>F47*(VLOOKUP(Settings!$C$25, Lookups!$A$3:$B$5, 2, 0)/10)</f>
        <v/>
      </c>
    </row>
    <row r="48">
      <c r="E48" s="16" t="n">
        <v>0.008731194997196601</v>
      </c>
      <c r="F48" s="16" t="n">
        <v>0.5762588698149762</v>
      </c>
      <c r="G48" s="16">
        <f>F48*(VLOOKUP(Settings!$C$24, Lookups!$A$3:$B$5, 2, 0)/10)</f>
        <v/>
      </c>
      <c r="H48" s="16">
        <f>F48*(VLOOKUP(Settings!$C$25, Lookups!$A$3:$B$5, 2, 0)/10)</f>
        <v/>
      </c>
    </row>
    <row r="49">
      <c r="E49" s="16" t="n">
        <v>0.0083636073400036</v>
      </c>
      <c r="F49" s="16" t="n">
        <v>0.5519980844402398</v>
      </c>
      <c r="G49" s="16">
        <f>F49*(VLOOKUP(Settings!$C$24, Lookups!$A$3:$B$5, 2, 0)/10)</f>
        <v/>
      </c>
      <c r="H49" s="16">
        <f>F49*(VLOOKUP(Settings!$C$25, Lookups!$A$3:$B$5, 2, 0)/10)</f>
        <v/>
      </c>
    </row>
    <row r="50">
      <c r="E50" s="16" t="n">
        <v>0.0080187537387448</v>
      </c>
      <c r="F50" s="16" t="n">
        <v>0.529237746757157</v>
      </c>
      <c r="G50" s="16">
        <f>F50*(VLOOKUP(Settings!$C$24, Lookups!$A$3:$B$5, 2, 0)/10)</f>
        <v/>
      </c>
      <c r="H50" s="16">
        <f>F50*(VLOOKUP(Settings!$C$25, Lookups!$A$3:$B$5, 2, 0)/10)</f>
        <v/>
      </c>
    </row>
    <row r="51">
      <c r="E51" s="16" t="n">
        <v>0.0076947974236018</v>
      </c>
      <c r="F51" s="16" t="n">
        <v>0.5078566299577216</v>
      </c>
      <c r="G51" s="16">
        <f>F51*(VLOOKUP(Settings!$C$24, Lookups!$A$3:$B$5, 2, 0)/10)</f>
        <v/>
      </c>
      <c r="H51" s="16">
        <f>F51*(VLOOKUP(Settings!$C$25, Lookups!$A$3:$B$5, 2, 0)/10)</f>
        <v/>
      </c>
    </row>
    <row r="52">
      <c r="E52" s="16" t="n">
        <v>0.0073900834456272</v>
      </c>
      <c r="F52" s="16" t="n">
        <v>0.4877455074113959</v>
      </c>
      <c r="G52" s="16">
        <f>F52*(VLOOKUP(Settings!$C$24, Lookups!$A$3:$B$5, 2, 0)/10)</f>
        <v/>
      </c>
      <c r="H52" s="16">
        <f>F52*(VLOOKUP(Settings!$C$25, Lookups!$A$3:$B$5, 2, 0)/10)</f>
        <v/>
      </c>
    </row>
    <row r="53">
      <c r="E53" s="16" t="n">
        <v>0.0071031174986805</v>
      </c>
      <c r="F53" s="16" t="n">
        <v>0.4688057549129141</v>
      </c>
      <c r="G53" s="16">
        <f>F53*(VLOOKUP(Settings!$C$24, Lookups!$A$3:$B$5, 2, 0)/10)</f>
        <v/>
      </c>
      <c r="H53" s="16">
        <f>F53*(VLOOKUP(Settings!$C$25, Lookups!$A$3:$B$5, 2, 0)/10)</f>
        <v/>
      </c>
    </row>
    <row r="54">
      <c r="E54" s="16" t="n">
        <v>0.0068325475643742</v>
      </c>
      <c r="F54" s="16" t="n">
        <v>0.4509481392487018</v>
      </c>
      <c r="G54" s="16">
        <f>F54*(VLOOKUP(Settings!$C$24, Lookups!$A$3:$B$5, 2, 0)/10)</f>
        <v/>
      </c>
      <c r="H54" s="16">
        <f>F54*(VLOOKUP(Settings!$C$25, Lookups!$A$3:$B$5, 2, 0)/10)</f>
        <v/>
      </c>
    </row>
    <row r="55">
      <c r="E55" s="16" t="n">
        <v>0.0065771479580163</v>
      </c>
      <c r="F55" s="16" t="n">
        <v>0.4340917652290813</v>
      </c>
      <c r="G55" s="16">
        <f>F55*(VLOOKUP(Settings!$C$24, Lookups!$A$3:$B$5, 2, 0)/10)</f>
        <v/>
      </c>
      <c r="H55" s="16">
        <f>F55*(VLOOKUP(Settings!$C$25, Lookups!$A$3:$B$5, 2, 0)/10)</f>
        <v/>
      </c>
    </row>
    <row r="56">
      <c r="E56" s="16" t="n">
        <v>0.0063358054232057</v>
      </c>
      <c r="F56" s="16" t="n">
        <v>0.4181631579315807</v>
      </c>
      <c r="G56" s="16">
        <f>F56*(VLOOKUP(Settings!$C$24, Lookups!$A$3:$B$5, 2, 0)/10)</f>
        <v/>
      </c>
      <c r="H56" s="16">
        <f>F56*(VLOOKUP(Settings!$C$25, Lookups!$A$3:$B$5, 2, 0)/10)</f>
        <v/>
      </c>
    </row>
    <row r="57">
      <c r="E57" s="16" t="n">
        <v>0.0061075069798571</v>
      </c>
      <c r="F57" s="16" t="n">
        <v>0.403095460670575</v>
      </c>
      <c r="G57" s="16">
        <f>F57*(VLOOKUP(Settings!$C$24, Lookups!$A$3:$B$5, 2, 0)/10)</f>
        <v/>
      </c>
      <c r="H57" s="16">
        <f>F57*(VLOOKUP(Settings!$C$25, Lookups!$A$3:$B$5, 2, 0)/10)</f>
        <v/>
      </c>
    </row>
    <row r="58">
      <c r="E58" s="16" t="n">
        <v>0.0058913292774451</v>
      </c>
      <c r="F58" s="16" t="n">
        <v>0.3888277323113806</v>
      </c>
      <c r="G58" s="16">
        <f>F58*(VLOOKUP(Settings!$C$24, Lookups!$A$3:$B$5, 2, 0)/10)</f>
        <v/>
      </c>
      <c r="H58" s="16">
        <f>F58*(VLOOKUP(Settings!$C$25, Lookups!$A$3:$B$5, 2, 0)/10)</f>
        <v/>
      </c>
    </row>
    <row r="59">
      <c r="E59" s="16" t="n">
        <v>0.005686429244096</v>
      </c>
      <c r="F59" s="16" t="n">
        <v>0.3753043301103384</v>
      </c>
      <c r="G59" s="16">
        <f>F59*(VLOOKUP(Settings!$C$24, Lookups!$A$3:$B$5, 2, 0)/10)</f>
        <v/>
      </c>
      <c r="H59" s="16">
        <f>F59*(VLOOKUP(Settings!$C$25, Lookups!$A$3:$B$5, 2, 0)/10)</f>
        <v/>
      </c>
    </row>
    <row r="60">
      <c r="E60" s="16" t="n">
        <v>0.0054920358543602</v>
      </c>
      <c r="F60" s="16" t="n">
        <v>0.3624743663877794</v>
      </c>
      <c r="G60" s="16">
        <f>F60*(VLOOKUP(Settings!$C$24, Lookups!$A$3:$B$5, 2, 0)/10)</f>
        <v/>
      </c>
      <c r="H60" s="16">
        <f>F60*(VLOOKUP(Settings!$C$25, Lookups!$A$3:$B$5, 2, 0)/10)</f>
        <v/>
      </c>
    </row>
    <row r="61">
      <c r="E61" s="16" t="n">
        <v>0.0053074428652881</v>
      </c>
      <c r="F61" s="16" t="n">
        <v>0.3502912291090175</v>
      </c>
      <c r="G61" s="16">
        <f>F61*(VLOOKUP(Settings!$C$24, Lookups!$A$3:$B$5, 2, 0)/10)</f>
        <v/>
      </c>
      <c r="H61" s="16">
        <f>F61*(VLOOKUP(Settings!$C$25, Lookups!$A$3:$B$5, 2, 0)/10)</f>
        <v/>
      </c>
    </row>
    <row r="62">
      <c r="E62" s="16" t="n">
        <v>0.0051320023927966</v>
      </c>
      <c r="F62" s="16" t="n">
        <v>0.3387121579245804</v>
      </c>
      <c r="G62" s="16">
        <f>F62*(VLOOKUP(Settings!$C$24, Lookups!$A$3:$B$5, 2, 0)/10)</f>
        <v/>
      </c>
      <c r="H62" s="16">
        <f>F62*(VLOOKUP(Settings!$C$25, Lookups!$A$3:$B$5, 2, 0)/10)</f>
        <v/>
      </c>
    </row>
    <row r="63">
      <c r="E63" s="16" t="n">
        <v>0.0049651192190454</v>
      </c>
      <c r="F63" s="16" t="n">
        <v>0.3276978684569981</v>
      </c>
      <c r="G63" s="16">
        <f>F63*(VLOOKUP(Settings!$C$24, Lookups!$A$3:$B$5, 2, 0)/10)</f>
        <v/>
      </c>
      <c r="H63" s="16">
        <f>F63*(VLOOKUP(Settings!$C$25, Lookups!$A$3:$B$5, 2, 0)/10)</f>
        <v/>
      </c>
    </row>
    <row r="64">
      <c r="E64" s="16" t="n">
        <v>0.0048062457372705</v>
      </c>
      <c r="F64" s="16" t="n">
        <v>0.3172122186598568</v>
      </c>
      <c r="G64" s="16">
        <f>F64*(VLOOKUP(Settings!$C$24, Lookups!$A$3:$B$5, 2, 0)/10)</f>
        <v/>
      </c>
      <c r="H64" s="16">
        <f>F64*(VLOOKUP(Settings!$C$25, Lookups!$A$3:$B$5, 2, 0)/10)</f>
        <v/>
      </c>
    </row>
    <row r="65">
      <c r="E65" s="16" t="n">
        <v>0.0046548774537838</v>
      </c>
      <c r="F65" s="16" t="n">
        <v>0.3072219119497328</v>
      </c>
      <c r="G65" s="16">
        <f>F65*(VLOOKUP(Settings!$C$24, Lookups!$A$3:$B$5, 2, 0)/10)</f>
        <v/>
      </c>
      <c r="H65" s="16">
        <f>F65*(VLOOKUP(Settings!$C$25, Lookups!$A$3:$B$5, 2, 0)/10)</f>
        <v/>
      </c>
    </row>
    <row r="66">
      <c r="E66" s="16" t="n">
        <v>0.0045105489780439</v>
      </c>
      <c r="F66" s="16" t="n">
        <v>0.2976962325509008</v>
      </c>
      <c r="G66" s="16">
        <f>F66*(VLOOKUP(Settings!$C$24, Lookups!$A$3:$B$5, 2, 0)/10)</f>
        <v/>
      </c>
      <c r="H66" s="16">
        <f>F66*(VLOOKUP(Settings!$C$25, Lookups!$A$3:$B$5, 2, 0)/10)</f>
        <v/>
      </c>
    </row>
    <row r="67">
      <c r="E67" s="16" t="n">
        <v>0.0043728304411995</v>
      </c>
      <c r="F67" s="16" t="n">
        <v>0.2886068091191691</v>
      </c>
      <c r="G67" s="16">
        <f>F67*(VLOOKUP(Settings!$C$24, Lookups!$A$3:$B$5, 2, 0)/10)</f>
        <v/>
      </c>
      <c r="H67" s="16">
        <f>F67*(VLOOKUP(Settings!$C$25, Lookups!$A$3:$B$5, 2, 0)/10)</f>
        <v/>
      </c>
    </row>
    <row r="68">
      <c r="E68" s="16" t="n">
        <v>0.0042413242915674</v>
      </c>
      <c r="F68" s="16" t="n">
        <v>0.2799274032434549</v>
      </c>
      <c r="G68" s="16">
        <f>F68*(VLOOKUP(Settings!$C$24, Lookups!$A$3:$B$5, 2, 0)/10)</f>
        <v/>
      </c>
      <c r="H68" s="16">
        <f>F68*(VLOOKUP(Settings!$C$25, Lookups!$A$3:$B$5, 2, 0)/10)</f>
        <v/>
      </c>
    </row>
    <row r="69">
      <c r="E69" s="16" t="n">
        <v>0.0041156624223809</v>
      </c>
      <c r="F69" s="16" t="n">
        <v>0.2716337198771418</v>
      </c>
      <c r="G69" s="16">
        <f>F69*(VLOOKUP(Settings!$C$24, Lookups!$A$3:$B$5, 2, 0)/10)</f>
        <v/>
      </c>
      <c r="H69" s="16">
        <f>F69*(VLOOKUP(Settings!$C$25, Lookups!$A$3:$B$5, 2, 0)/10)</f>
        <v/>
      </c>
    </row>
    <row r="70">
      <c r="E70" s="16" t="n">
        <v>0.0039955035930077</v>
      </c>
      <c r="F70" s="16" t="n">
        <v>0.2637032371385142</v>
      </c>
      <c r="G70" s="16">
        <f>F70*(VLOOKUP(Settings!$C$24, Lookups!$A$3:$B$5, 2, 0)/10)</f>
        <v/>
      </c>
      <c r="H70" s="16">
        <f>F70*(VLOOKUP(Settings!$C$25, Lookups!$A$3:$B$5, 2, 0)/10)</f>
        <v/>
      </c>
    </row>
    <row r="71">
      <c r="E71" s="16" t="n">
        <v>0.0038805311098651</v>
      </c>
      <c r="F71" s="16" t="n">
        <v>0.2561150532511005</v>
      </c>
      <c r="G71" s="16">
        <f>F71*(VLOOKUP(Settings!$C$24, Lookups!$A$3:$B$5, 2, 0)/10)</f>
        <v/>
      </c>
      <c r="H71" s="16">
        <f>F71*(VLOOKUP(Settings!$C$25, Lookups!$A$3:$B$5, 2, 0)/10)</f>
        <v/>
      </c>
    </row>
    <row r="72">
      <c r="E72" s="16" t="n">
        <v>0.0037704507375649</v>
      </c>
      <c r="F72" s="16" t="n">
        <v>0.2488497486792836</v>
      </c>
      <c r="G72" s="16">
        <f>F72*(VLOOKUP(Settings!$C$24, Lookups!$A$3:$B$5, 2, 0)/10)</f>
        <v/>
      </c>
      <c r="H72" s="16">
        <f>F72*(VLOOKUP(Settings!$C$25, Lookups!$A$3:$B$5, 2, 0)/10)</f>
        <v/>
      </c>
    </row>
    <row r="73">
      <c r="E73" s="16" t="n">
        <v>0.0036649888145344</v>
      </c>
      <c r="F73" s="16" t="n">
        <v>0.2418892617592719</v>
      </c>
      <c r="G73" s="16">
        <f>F73*(VLOOKUP(Settings!$C$24, Lookups!$A$3:$B$5, 2, 0)/10)</f>
        <v/>
      </c>
      <c r="H73" s="16">
        <f>F73*(VLOOKUP(Settings!$C$25, Lookups!$A$3:$B$5, 2, 0)/10)</f>
        <v/>
      </c>
    </row>
    <row r="74">
      <c r="E74" s="16" t="n">
        <v>0.0035638905505532</v>
      </c>
      <c r="F74" s="16" t="n">
        <v>0.2352167763365141</v>
      </c>
      <c r="G74" s="16">
        <f>F74*(VLOOKUP(Settings!$C$24, Lookups!$A$3:$B$5, 2, 0)/10)</f>
        <v/>
      </c>
      <c r="H74" s="16">
        <f>F74*(VLOOKUP(Settings!$C$25, Lookups!$A$3:$B$5, 2, 0)/10)</f>
        <v/>
      </c>
    </row>
    <row r="75">
      <c r="E75" s="16" t="n">
        <v>0.0034669184864079</v>
      </c>
      <c r="F75" s="16" t="n">
        <v>0.2288166201029254</v>
      </c>
      <c r="G75" s="16">
        <f>F75*(VLOOKUP(Settings!$C$24, Lookups!$A$3:$B$5, 2, 0)/10)</f>
        <v/>
      </c>
      <c r="H75" s="16">
        <f>F75*(VLOOKUP(Settings!$C$25, Lookups!$A$3:$B$5, 2, 0)/10)</f>
        <v/>
      </c>
    </row>
    <row r="76">
      <c r="E76" s="16" t="n">
        <v>0.0033738510982593</v>
      </c>
      <c r="F76" s="16" t="n">
        <v>0.222674172485115</v>
      </c>
      <c r="G76" s="16">
        <f>F76*(VLOOKUP(Settings!$C$24, Lookups!$A$3:$B$5, 2, 0)/10)</f>
        <v/>
      </c>
      <c r="H76" s="16">
        <f>F76*(VLOOKUP(Settings!$C$25, Lookups!$A$3:$B$5, 2, 0)/10)</f>
        <v/>
      </c>
    </row>
    <row r="77">
      <c r="E77" s="16" t="n">
        <v>0.0032844815313898</v>
      </c>
      <c r="F77" s="16" t="n">
        <v>0.2167757810717315</v>
      </c>
      <c r="G77" s="16">
        <f>F77*(VLOOKUP(Settings!$C$24, Lookups!$A$3:$B$5, 2, 0)/10)</f>
        <v/>
      </c>
      <c r="H77" s="16">
        <f>F77*(VLOOKUP(Settings!$C$25, Lookups!$A$3:$B$5, 2, 0)/10)</f>
        <v/>
      </c>
    </row>
    <row r="78">
      <c r="E78" s="16" t="n">
        <v>0.003198616449804</v>
      </c>
      <c r="F78" s="16" t="n">
        <v>0.2111086856870654</v>
      </c>
      <c r="G78" s="16">
        <f>F78*(VLOOKUP(Settings!$C$24, Lookups!$A$3:$B$5, 2, 0)/10)</f>
        <v/>
      </c>
      <c r="H78" s="16">
        <f>F78*(VLOOKUP(Settings!$C$25, Lookups!$A$3:$B$5, 2, 0)/10)</f>
        <v/>
      </c>
    </row>
    <row r="79">
      <c r="E79" s="16" t="n">
        <v>0.003116074989723</v>
      </c>
      <c r="F79" s="16" t="n">
        <v>0.2056609493217219</v>
      </c>
      <c r="G79" s="16">
        <f>F79*(VLOOKUP(Settings!$C$24, Lookups!$A$3:$B$5, 2, 0)/10)</f>
        <v/>
      </c>
      <c r="H79" s="16">
        <f>F79*(VLOOKUP(Settings!$C$25, Lookups!$A$3:$B$5, 2, 0)/10)</f>
        <v/>
      </c>
    </row>
    <row r="80">
      <c r="E80" s="16" t="n">
        <v>0.0030366878063885</v>
      </c>
      <c r="F80" s="16" t="n">
        <v>0.2004213952216452</v>
      </c>
      <c r="G80" s="16">
        <f>F80*(VLOOKUP(Settings!$C$24, Lookups!$A$3:$B$5, 2, 0)/10)</f>
        <v/>
      </c>
      <c r="H80" s="16">
        <f>F80*(VLOOKUP(Settings!$C$25, Lookups!$A$3:$B$5, 2, 0)/10)</f>
        <v/>
      </c>
    </row>
    <row r="81">
      <c r="E81" s="16" t="n">
        <v>0.0029602962047857</v>
      </c>
      <c r="F81" s="16" t="n">
        <v>0.1953795495158611</v>
      </c>
      <c r="G81" s="16">
        <f>F81*(VLOOKUP(Settings!$C$24, Lookups!$A$3:$B$5, 2, 0)/10)</f>
        <v/>
      </c>
      <c r="H81" s="16">
        <f>F81*(VLOOKUP(Settings!$C$25, Lookups!$A$3:$B$5, 2, 0)/10)</f>
        <v/>
      </c>
    </row>
    <row r="82">
      <c r="E82" s="16" t="n">
        <v>0.0028867513459481</v>
      </c>
      <c r="F82" s="16" t="n">
        <v>0.1905255888325764</v>
      </c>
      <c r="G82" s="16">
        <f>F82*(VLOOKUP(Settings!$C$24, Lookups!$A$3:$B$5, 2, 0)/10)</f>
        <v/>
      </c>
      <c r="H82" s="16">
        <f>F82*(VLOOKUP(Settings!$C$25, Lookups!$A$3:$B$5, 2, 0)/10)</f>
        <v/>
      </c>
    </row>
    <row r="83">
      <c r="E83" s="16" t="n">
        <v>0.0028159135214247</v>
      </c>
      <c r="F83" s="16" t="n">
        <v>0.1858502924140359</v>
      </c>
      <c r="G83" s="16">
        <f>F83*(VLOOKUP(Settings!$C$24, Lookups!$A$3:$B$5, 2, 0)/10)</f>
        <v/>
      </c>
      <c r="H83" s="16">
        <f>F83*(VLOOKUP(Settings!$C$25, Lookups!$A$3:$B$5, 2, 0)/10)</f>
        <v/>
      </c>
    </row>
    <row r="84">
      <c r="E84" s="16" t="n">
        <v>0.0027476514893022</v>
      </c>
      <c r="F84" s="16" t="n">
        <v>0.1813449982939455</v>
      </c>
      <c r="G84" s="16">
        <f>F84*(VLOOKUP(Settings!$C$24, Lookups!$A$3:$B$5, 2, 0)/10)</f>
        <v/>
      </c>
      <c r="H84" s="16">
        <f>F84*(VLOOKUP(Settings!$C$25, Lookups!$A$3:$B$5, 2, 0)/10)</f>
        <v/>
      </c>
    </row>
    <row r="85">
      <c r="E85" s="16" t="n">
        <v>0.002681841865883</v>
      </c>
      <c r="F85" s="16" t="n">
        <v>0.1770015631482783</v>
      </c>
      <c r="G85" s="16">
        <f>F85*(VLOOKUP(Settings!$C$24, Lookups!$A$3:$B$5, 2, 0)/10)</f>
        <v/>
      </c>
      <c r="H85" s="16">
        <f>F85*(VLOOKUP(Settings!$C$25, Lookups!$A$3:$B$5, 2, 0)/10)</f>
        <v/>
      </c>
    </row>
    <row r="86">
      <c r="E86" s="16" t="n">
        <v>0.0026183685677534</v>
      </c>
      <c r="F86" s="16" t="n">
        <v>0.1728123254717247</v>
      </c>
      <c r="G86" s="16">
        <f>F86*(VLOOKUP(Settings!$C$24, Lookups!$A$3:$B$5, 2, 0)/10)</f>
        <v/>
      </c>
      <c r="H86" s="16">
        <f>F86*(VLOOKUP(Settings!$C$25, Lookups!$A$3:$B$5, 2, 0)/10)</f>
        <v/>
      </c>
    </row>
    <row r="87">
      <c r="E87" s="16" t="n">
        <v>0.0025571222995249</v>
      </c>
      <c r="F87" s="16" t="n">
        <v>0.168770071768649</v>
      </c>
      <c r="G87" s="16">
        <f>F87*(VLOOKUP(Settings!$C$24, Lookups!$A$3:$B$5, 2, 0)/10)</f>
        <v/>
      </c>
      <c r="H87" s="16">
        <f>F87*(VLOOKUP(Settings!$C$25, Lookups!$A$3:$B$5, 2, 0)/10)</f>
        <v/>
      </c>
    </row>
    <row r="88">
      <c r="E88" s="16" t="n">
        <v>0.002498000083027</v>
      </c>
      <c r="F88" s="16" t="n">
        <v>0.1648680054797849</v>
      </c>
      <c r="G88" s="16">
        <f>F88*(VLOOKUP(Settings!$C$24, Lookups!$A$3:$B$5, 2, 0)/10)</f>
        <v/>
      </c>
      <c r="H88" s="16">
        <f>F88*(VLOOKUP(Settings!$C$25, Lookups!$A$3:$B$5, 2, 0)/10)</f>
        <v/>
      </c>
    </row>
    <row r="89">
      <c r="E89" s="16" t="n">
        <v>0.0024409048241601</v>
      </c>
      <c r="F89" s="16" t="n">
        <v>0.1610997183945685</v>
      </c>
      <c r="G89" s="16">
        <f>F89*(VLOOKUP(Settings!$C$24, Lookups!$A$3:$B$5, 2, 0)/10)</f>
        <v/>
      </c>
      <c r="H89" s="16">
        <f>F89*(VLOOKUP(Settings!$C$25, Lookups!$A$3:$B$5, 2, 0)/10)</f>
        <v/>
      </c>
    </row>
    <row r="90">
      <c r="E90" s="16" t="n">
        <v>0.0023857449140067</v>
      </c>
      <c r="F90" s="16" t="n">
        <v>0.1574591643244434</v>
      </c>
      <c r="G90" s="16">
        <f>F90*(VLOOKUP(Settings!$C$24, Lookups!$A$3:$B$5, 2, 0)/10)</f>
        <v/>
      </c>
      <c r="H90" s="16">
        <f>F90*(VLOOKUP(Settings!$C$25, Lookups!$A$3:$B$5, 2, 0)/10)</f>
        <v/>
      </c>
    </row>
    <row r="91">
      <c r="E91" s="16" t="n">
        <v>0.0023324338611372</v>
      </c>
      <c r="F91" s="16" t="n">
        <v>0.1539406348350574</v>
      </c>
      <c r="G91" s="16">
        <f>F91*(VLOOKUP(Settings!$C$24, Lookups!$A$3:$B$5, 2, 0)/10)</f>
        <v/>
      </c>
      <c r="H91" s="16">
        <f>F91*(VLOOKUP(Settings!$C$25, Lookups!$A$3:$B$5, 2, 0)/10)</f>
        <v/>
      </c>
    </row>
    <row r="92">
      <c r="E92" s="16" t="n">
        <v>0.002280889952354</v>
      </c>
      <c r="F92" s="16" t="n">
        <v>0.1505387368553691</v>
      </c>
      <c r="G92" s="16">
        <f>F92*(VLOOKUP(Settings!$C$24, Lookups!$A$3:$B$5, 2, 0)/10)</f>
        <v/>
      </c>
      <c r="H92" s="16">
        <f>F92*(VLOOKUP(Settings!$C$25, Lookups!$A$3:$B$5, 2, 0)/10)</f>
        <v/>
      </c>
    </row>
    <row r="93">
      <c r="E93" s="16" t="n">
        <v>0.0022310359393875</v>
      </c>
      <c r="F93" s="16" t="n">
        <v>0.147248371999576</v>
      </c>
      <c r="G93" s="16">
        <f>F93*(VLOOKUP(Settings!$C$24, Lookups!$A$3:$B$5, 2, 0)/10)</f>
        <v/>
      </c>
      <c r="H93" s="16">
        <f>F93*(VLOOKUP(Settings!$C$25, Lookups!$A$3:$B$5, 2, 0)/10)</f>
        <v/>
      </c>
    </row>
    <row r="94">
      <c r="E94" s="16" t="n">
        <v>0.0021827987492991</v>
      </c>
      <c r="F94" s="16" t="n">
        <v>0.144064717453744</v>
      </c>
      <c r="G94" s="16">
        <f>F94*(VLOOKUP(Settings!$C$24, Lookups!$A$3:$B$5, 2, 0)/10)</f>
        <v/>
      </c>
      <c r="H94" s="16">
        <f>F94*(VLOOKUP(Settings!$C$25, Lookups!$A$3:$B$5, 2, 0)/10)</f>
        <v/>
      </c>
    </row>
    <row r="95">
      <c r="E95" s="16" t="n">
        <v>0.0021361092165646</v>
      </c>
      <c r="F95" s="16" t="n">
        <v>0.1409832082932697</v>
      </c>
      <c r="G95" s="16">
        <f>F95*(VLOOKUP(Settings!$C$24, Lookups!$A$3:$B$5, 2, 0)/10)</f>
        <v/>
      </c>
      <c r="H95" s="16">
        <f>F95*(VLOOKUP(Settings!$C$25, Lookups!$A$3:$B$5, 2, 0)/10)</f>
        <v/>
      </c>
    </row>
    <row r="96">
      <c r="E96" s="16" t="n">
        <v>0.0020909018350009</v>
      </c>
      <c r="F96" s="16" t="n">
        <v>0.1379995211100599</v>
      </c>
      <c r="G96" s="16">
        <f>F96*(VLOOKUP(Settings!$C$24, Lookups!$A$3:$B$5, 2, 0)/10)</f>
        <v/>
      </c>
      <c r="H96" s="16">
        <f>F96*(VLOOKUP(Settings!$C$25, Lookups!$A$3:$B$5, 2, 0)/10)</f>
        <v/>
      </c>
    </row>
    <row r="97">
      <c r="E97" s="16" t="n">
        <v>0.0020471145278745</v>
      </c>
      <c r="F97" s="16" t="n">
        <v>0.1351095588397218</v>
      </c>
      <c r="G97" s="16">
        <f>F97*(VLOOKUP(Settings!$C$24, Lookups!$A$3:$B$5, 2, 0)/10)</f>
        <v/>
      </c>
      <c r="H97" s="16">
        <f>F97*(VLOOKUP(Settings!$C$25, Lookups!$A$3:$B$5, 2, 0)/10)</f>
        <v/>
      </c>
    </row>
    <row r="98">
      <c r="E98" s="16" t="n">
        <v>0.0020046884346862</v>
      </c>
      <c r="F98" s="16" t="n">
        <v>0.1323094366892892</v>
      </c>
      <c r="G98" s="16">
        <f>F98*(VLOOKUP(Settings!$C$24, Lookups!$A$3:$B$5, 2, 0)/10)</f>
        <v/>
      </c>
      <c r="H98" s="16">
        <f>F98*(VLOOKUP(Settings!$C$25, Lookups!$A$3:$B$5, 2, 0)/10)</f>
        <v/>
      </c>
    </row>
    <row r="99">
      <c r="E99" s="16" t="n">
        <v>0.0019635677132604</v>
      </c>
      <c r="F99" s="16" t="n">
        <v>0.1295954690751928</v>
      </c>
      <c r="G99" s="16">
        <f>F99*(VLOOKUP(Settings!$C$24, Lookups!$A$3:$B$5, 2, 0)/10)</f>
        <v/>
      </c>
      <c r="H99" s="16">
        <f>F99*(VLOOKUP(Settings!$C$25, Lookups!$A$3:$B$5, 2, 0)/10)</f>
        <v/>
      </c>
    </row>
    <row r="100">
      <c r="E100" s="16" t="n">
        <v>0.0019236993559004</v>
      </c>
      <c r="F100" s="16" t="n">
        <v>0.1269641574894304</v>
      </c>
      <c r="G100" s="16">
        <f>F100*(VLOOKUP(Settings!$C$24, Lookups!$A$3:$B$5, 2, 0)/10)</f>
        <v/>
      </c>
      <c r="H100" s="16">
        <f>F100*(VLOOKUP(Settings!$C$25, Lookups!$A$3:$B$5, 2, 0)/10)</f>
        <v/>
      </c>
    </row>
    <row r="101">
      <c r="E101" s="16" t="n">
        <v>0.0018850330184744</v>
      </c>
      <c r="F101" s="16" t="n">
        <v>0.1244121792193133</v>
      </c>
      <c r="G101" s="16">
        <f>F101*(VLOOKUP(Settings!$C$24, Lookups!$A$3:$B$5, 2, 0)/10)</f>
        <v/>
      </c>
      <c r="H101" s="16">
        <f>F101*(VLOOKUP(Settings!$C$25, Lookups!$A$3:$B$5, 2, 0)/10)</f>
        <v/>
      </c>
    </row>
    <row r="102">
      <c r="E102" s="16" t="n">
        <v>0.0018475208614068</v>
      </c>
      <c r="F102" s="16" t="n">
        <v>0.1219363768528489</v>
      </c>
      <c r="G102" s="16">
        <f>F102*(VLOOKUP(Settings!$C$24, Lookups!$A$3:$B$5, 2, 0)/10)</f>
        <v/>
      </c>
      <c r="H102" s="16">
        <f>F102*(VLOOKUP(Settings!$C$25, Lookups!$A$3:$B$5, 2, 0)/10)</f>
        <v/>
      </c>
    </row>
    <row r="103">
      <c r="E103" s="16" t="n">
        <v>0.0018111174016339</v>
      </c>
      <c r="F103" s="16" t="n">
        <v>0.1195337485078413</v>
      </c>
      <c r="G103" s="16">
        <f>F103*(VLOOKUP(Settings!$C$24, Lookups!$A$3:$B$5, 2, 0)/10)</f>
        <v/>
      </c>
      <c r="H103" s="16">
        <f>F103*(VLOOKUP(Settings!$C$25, Lookups!$A$3:$B$5, 2, 0)/10)</f>
        <v/>
      </c>
    </row>
    <row r="104">
      <c r="E104" s="16" t="n">
        <v>0.0017757793746701</v>
      </c>
      <c r="F104" s="16" t="n">
        <v>0.1172014387282285</v>
      </c>
      <c r="G104" s="16">
        <f>F104*(VLOOKUP(Settings!$C$24, Lookups!$A$3:$B$5, 2, 0)/10)</f>
        <v/>
      </c>
      <c r="H104" s="16">
        <f>F104*(VLOOKUP(Settings!$C$25, Lookups!$A$3:$B$5, 2, 0)/10)</f>
        <v/>
      </c>
    </row>
    <row r="105">
      <c r="E105" s="16" t="n">
        <v>0.0017414656060013</v>
      </c>
      <c r="F105" s="16" t="n">
        <v>0.1149367299960872</v>
      </c>
      <c r="G105" s="16">
        <f>F105*(VLOOKUP(Settings!$C$24, Lookups!$A$3:$B$5, 2, 0)/10)</f>
        <v/>
      </c>
      <c r="H105" s="16">
        <f>F105*(VLOOKUP(Settings!$C$25, Lookups!$A$3:$B$5, 2, 0)/10)</f>
        <v/>
      </c>
    </row>
    <row r="106">
      <c r="E106" s="16" t="n">
        <v>0.0017081368910935</v>
      </c>
      <c r="F106" s="16" t="n">
        <v>0.1127370348121754</v>
      </c>
      <c r="G106" s="16">
        <f>F106*(VLOOKUP(Settings!$C$24, Lookups!$A$3:$B$5, 2, 0)/10)</f>
        <v/>
      </c>
      <c r="H106" s="16">
        <f>F106*(VLOOKUP(Settings!$C$25, Lookups!$A$3:$B$5, 2, 0)/10)</f>
        <v/>
      </c>
    </row>
    <row r="107">
      <c r="E107" s="16" t="n">
        <v>0.0016757558833621</v>
      </c>
      <c r="F107" s="16" t="n">
        <v>0.1105998883019038</v>
      </c>
      <c r="G107" s="16">
        <f>F107*(VLOOKUP(Settings!$C$24, Lookups!$A$3:$B$5, 2, 0)/10)</f>
        <v/>
      </c>
      <c r="H107" s="16">
        <f>F107*(VLOOKUP(Settings!$C$25, Lookups!$A$3:$B$5, 2, 0)/10)</f>
        <v/>
      </c>
    </row>
    <row r="108">
      <c r="E108" s="16" t="n">
        <v>0.001644286989504</v>
      </c>
      <c r="F108" s="16" t="n">
        <v>0.1085229413072703</v>
      </c>
      <c r="G108" s="16">
        <f>F108*(VLOOKUP(Settings!$C$24, Lookups!$A$3:$B$5, 2, 0)/10)</f>
        <v/>
      </c>
      <c r="H108" s="16">
        <f>F108*(VLOOKUP(Settings!$C$25, Lookups!$A$3:$B$5, 2, 0)/10)</f>
        <v/>
      </c>
    </row>
    <row r="109">
      <c r="E109" s="16" t="n">
        <v>0.0016136962716453</v>
      </c>
      <c r="F109" s="16" t="n">
        <v>0.1065039539285954</v>
      </c>
      <c r="G109" s="16">
        <f>F109*(VLOOKUP(Settings!$C$24, Lookups!$A$3:$B$5, 2, 0)/10)</f>
        <v/>
      </c>
      <c r="H109" s="16">
        <f>F109*(VLOOKUP(Settings!$C$25, Lookups!$A$3:$B$5, 2, 0)/10)</f>
        <v/>
      </c>
    </row>
    <row r="110">
      <c r="E110" s="16" t="n">
        <v>0.0015839513558014</v>
      </c>
      <c r="F110" s="16" t="n">
        <v>0.1045407894828951</v>
      </c>
      <c r="G110" s="16">
        <f>F110*(VLOOKUP(Settings!$C$24, Lookups!$A$3:$B$5, 2, 0)/10)</f>
        <v/>
      </c>
      <c r="H110" s="16">
        <f>F110*(VLOOKUP(Settings!$C$25, Lookups!$A$3:$B$5, 2, 0)/10)</f>
        <v/>
      </c>
    </row>
    <row r="111">
      <c r="E111" s="16" t="n">
        <v>0.0015550213461887</v>
      </c>
      <c r="F111" s="16" t="n">
        <v>0.1026314088484546</v>
      </c>
      <c r="G111" s="16">
        <f>F111*(VLOOKUP(Settings!$C$24, Lookups!$A$3:$B$5, 2, 0)/10)</f>
        <v/>
      </c>
      <c r="H111" s="16">
        <f>F111*(VLOOKUP(Settings!$C$25, Lookups!$A$3:$B$5, 2, 0)/10)</f>
        <v/>
      </c>
    </row>
    <row r="112">
      <c r="E112" s="16" t="n">
        <v>0.0015268767449642</v>
      </c>
      <c r="F112" s="16" t="n">
        <v>0.1007738651676437</v>
      </c>
      <c r="G112" s="16">
        <f>F112*(VLOOKUP(Settings!$C$24, Lookups!$A$3:$B$5, 2, 0)/10)</f>
        <v/>
      </c>
      <c r="H112" s="16">
        <f>F112*(VLOOKUP(Settings!$C$25, Lookups!$A$3:$B$5, 2, 0)/10)</f>
        <v/>
      </c>
    </row>
    <row r="113">
      <c r="E113" s="16" t="n">
        <v>0.0014994893770041</v>
      </c>
      <c r="F113" s="16" t="n">
        <v>0.0989662988822733</v>
      </c>
      <c r="G113" s="16">
        <f>F113*(VLOOKUP(Settings!$C$24, Lookups!$A$3:$B$5, 2, 0)/10)</f>
        <v/>
      </c>
      <c r="H113" s="16">
        <f>F113*(VLOOKUP(Settings!$C$25, Lookups!$A$3:$B$5, 2, 0)/10)</f>
        <v/>
      </c>
    </row>
    <row r="114">
      <c r="E114" s="16" t="n">
        <v>0.0014728323193612</v>
      </c>
      <c r="F114" s="16" t="n">
        <v>0.0972069330778451</v>
      </c>
      <c r="G114" s="16">
        <f>F114*(VLOOKUP(Settings!$C$24, Lookups!$A$3:$B$5, 2, 0)/10)</f>
        <v/>
      </c>
      <c r="H114" s="16">
        <f>F114*(VLOOKUP(Settings!$C$25, Lookups!$A$3:$B$5, 2, 0)/10)</f>
        <v/>
      </c>
    </row>
    <row r="115">
      <c r="E115" s="16" t="n">
        <v>0.0014468798350746</v>
      </c>
      <c r="F115" s="16" t="n">
        <v>0.0954940691149259</v>
      </c>
      <c r="G115" s="16">
        <f>F115*(VLOOKUP(Settings!$C$24, Lookups!$A$3:$B$5, 2, 0)/10)</f>
        <v/>
      </c>
      <c r="H115" s="16">
        <f>F115*(VLOOKUP(Settings!$C$25, Lookups!$A$3:$B$5, 2, 0)/10)</f>
        <v/>
      </c>
    </row>
    <row r="116">
      <c r="E116" s="16" t="n">
        <v>0.001421607311024</v>
      </c>
      <c r="F116" s="16" t="n">
        <v>0.09382608252758461</v>
      </c>
      <c r="G116" s="16">
        <f>F116*(VLOOKUP(Settings!$C$24, Lookups!$A$3:$B$5, 2, 0)/10)</f>
        <v/>
      </c>
      <c r="H116" s="16">
        <f>F116*(VLOOKUP(Settings!$C$25, Lookups!$A$3:$B$5, 2, 0)/10)</f>
        <v/>
      </c>
    </row>
    <row r="117">
      <c r="E117" s="16" t="n">
        <v>0.0013969911995514</v>
      </c>
      <c r="F117" s="16" t="n">
        <v>0.09220141917039611</v>
      </c>
      <c r="G117" s="16">
        <f>F117*(VLOOKUP(Settings!$C$24, Lookups!$A$3:$B$5, 2, 0)/10)</f>
        <v/>
      </c>
      <c r="H117" s="16">
        <f>F117*(VLOOKUP(Settings!$C$25, Lookups!$A$3:$B$5, 2, 0)/10)</f>
        <v/>
      </c>
    </row>
    <row r="118">
      <c r="E118" s="16" t="n">
        <v>0.00137300896359</v>
      </c>
      <c r="F118" s="16" t="n">
        <v>0.0906185915969448</v>
      </c>
      <c r="G118" s="16">
        <f>F118*(VLOOKUP(Settings!$C$24, Lookups!$A$3:$B$5, 2, 0)/10)</f>
        <v/>
      </c>
      <c r="H118" s="16">
        <f>F118*(VLOOKUP(Settings!$C$25, Lookups!$A$3:$B$5, 2, 0)/10)</f>
        <v/>
      </c>
    </row>
    <row r="119">
      <c r="E119" s="16" t="n">
        <v>0.0013496390250615</v>
      </c>
      <c r="F119" s="16" t="n">
        <v>0.0890761756540645</v>
      </c>
      <c r="G119" s="16">
        <f>F119*(VLOOKUP(Settings!$C$24, Lookups!$A$3:$B$5, 2, 0)/10)</f>
        <v/>
      </c>
      <c r="H119" s="16">
        <f>F119*(VLOOKUP(Settings!$C$25, Lookups!$A$3:$B$5, 2, 0)/10)</f>
        <v/>
      </c>
    </row>
    <row r="120">
      <c r="E120" s="16" t="n">
        <v>0.001326860716322</v>
      </c>
      <c r="F120" s="16" t="n">
        <v>0.08757280727725431</v>
      </c>
      <c r="G120" s="16">
        <f>F120*(VLOOKUP(Settings!$C$24, Lookups!$A$3:$B$5, 2, 0)/10)</f>
        <v/>
      </c>
      <c r="H120" s="16">
        <f>F120*(VLOOKUP(Settings!$C$25, Lookups!$A$3:$B$5, 2, 0)/10)</f>
        <v/>
      </c>
    </row>
    <row r="121">
      <c r="E121" s="16" t="n">
        <v>0.0013046542344515</v>
      </c>
      <c r="F121" s="16" t="n">
        <v>0.0861071794738005</v>
      </c>
      <c r="G121" s="16">
        <f>F121*(VLOOKUP(Settings!$C$24, Lookups!$A$3:$B$5, 2, 0)/10)</f>
        <v/>
      </c>
      <c r="H121" s="16">
        <f>F121*(VLOOKUP(Settings!$C$25, Lookups!$A$3:$B$5, 2, 0)/10)</f>
        <v/>
      </c>
    </row>
    <row r="122">
      <c r="E122" s="16" t="n">
        <v>0.0012830005981991</v>
      </c>
      <c r="F122" s="16" t="n">
        <v>0.08467803948114511</v>
      </c>
      <c r="G122" s="16">
        <f>F122*(VLOOKUP(Settings!$C$24, Lookups!$A$3:$B$5, 2, 0)/10)</f>
        <v/>
      </c>
      <c r="H122" s="16">
        <f>F122*(VLOOKUP(Settings!$C$25, Lookups!$A$3:$B$5, 2, 0)/10)</f>
        <v/>
      </c>
    </row>
    <row r="123">
      <c r="E123" s="16" t="n">
        <v>0.0012618816074085</v>
      </c>
      <c r="F123" s="16" t="n">
        <v>0.0832841860889617</v>
      </c>
      <c r="G123" s="16">
        <f>F123*(VLOOKUP(Settings!$C$24, Lookups!$A$3:$B$5, 2, 0)/10)</f>
        <v/>
      </c>
      <c r="H123" s="16">
        <f>F123*(VLOOKUP(Settings!$C$25, Lookups!$A$3:$B$5, 2, 0)/10)</f>
        <v/>
      </c>
    </row>
    <row r="124">
      <c r="E124" s="16" t="n">
        <v>0.0012412798047613</v>
      </c>
      <c r="F124" s="16" t="n">
        <v>0.0819244671142495</v>
      </c>
      <c r="G124" s="16">
        <f>F124*(VLOOKUP(Settings!$C$24, Lookups!$A$3:$B$5, 2, 0)/10)</f>
        <v/>
      </c>
      <c r="H124" s="16">
        <f>F124*(VLOOKUP(Settings!$C$25, Lookups!$A$3:$B$5, 2, 0)/10)</f>
        <v/>
      </c>
    </row>
    <row r="125">
      <c r="E125" s="16" t="n">
        <v>0.0012211784396898</v>
      </c>
      <c r="F125" s="16" t="n">
        <v>0.0805977770195313</v>
      </c>
      <c r="G125" s="16">
        <f>F125*(VLOOKUP(Settings!$C$24, Lookups!$A$3:$B$5, 2, 0)/10)</f>
        <v/>
      </c>
      <c r="H125" s="16">
        <f>F125*(VLOOKUP(Settings!$C$25, Lookups!$A$3:$B$5, 2, 0)/10)</f>
        <v/>
      </c>
    </row>
    <row r="126">
      <c r="E126" s="16" t="n">
        <v>0.0012015614343176</v>
      </c>
      <c r="F126" s="16" t="n">
        <v>0.07930305466496421</v>
      </c>
      <c r="G126" s="16">
        <f>F126*(VLOOKUP(Settings!$C$24, Lookups!$A$3:$B$5, 2, 0)/10)</f>
        <v/>
      </c>
      <c r="H126" s="16">
        <f>F126*(VLOOKUP(Settings!$C$25, Lookups!$A$3:$B$5, 2, 0)/10)</f>
        <v/>
      </c>
    </row>
    <row r="127">
      <c r="E127" s="16" t="n">
        <v>0.0011824133513003</v>
      </c>
      <c r="F127" s="16" t="n">
        <v>0.0780392811858233</v>
      </c>
      <c r="G127" s="16">
        <f>F127*(VLOOKUP(Settings!$C$24, Lookups!$A$3:$B$5, 2, 0)/10)</f>
        <v/>
      </c>
      <c r="H127" s="16">
        <f>F127*(VLOOKUP(Settings!$C$25, Lookups!$A$3:$B$5, 2, 0)/10)</f>
        <v/>
      </c>
    </row>
    <row r="128">
      <c r="E128" s="16" t="n">
        <v>0.0011637193634459</v>
      </c>
      <c r="F128" s="16" t="n">
        <v>0.0768054779874332</v>
      </c>
      <c r="G128" s="16">
        <f>F128*(VLOOKUP(Settings!$C$24, Lookups!$A$3:$B$5, 2, 0)/10)</f>
        <v/>
      </c>
      <c r="H128" s="16">
        <f>F128*(VLOOKUP(Settings!$C$25, Lookups!$A$3:$B$5, 2, 0)/10)</f>
        <v/>
      </c>
    </row>
    <row r="129">
      <c r="E129" s="16" t="n">
        <v>0.0011454652250026</v>
      </c>
      <c r="F129" s="16" t="n">
        <v>0.075600704850176</v>
      </c>
      <c r="G129" s="16">
        <f>F129*(VLOOKUP(Settings!$C$24, Lookups!$A$3:$B$5, 2, 0)/10)</f>
        <v/>
      </c>
      <c r="H129" s="16">
        <f>F129*(VLOOKUP(Settings!$C$25, Lookups!$A$3:$B$5, 2, 0)/10)</f>
        <v/>
      </c>
    </row>
    <row r="130">
      <c r="E130" s="16" t="n">
        <v>0.0011276372445109</v>
      </c>
      <c r="F130" s="16" t="n">
        <v>0.07442405813772519</v>
      </c>
      <c r="G130" s="16">
        <f>F130*(VLOOKUP(Settings!$C$24, Lookups!$A$3:$B$5, 2, 0)/10)</f>
        <v/>
      </c>
      <c r="H130" s="16">
        <f>F130*(VLOOKUP(Settings!$C$25, Lookups!$A$3:$B$5, 2, 0)/10)</f>
        <v/>
      </c>
    </row>
    <row r="131">
      <c r="E131" s="16" t="n">
        <v>0.0011102222591231</v>
      </c>
      <c r="F131" s="16" t="n">
        <v>0.0732746691021266</v>
      </c>
      <c r="G131" s="16">
        <f>F131*(VLOOKUP(Settings!$C$24, Lookups!$A$3:$B$5, 2, 0)/10)</f>
        <v/>
      </c>
      <c r="H131" s="16">
        <f>F131*(VLOOKUP(Settings!$C$25, Lookups!$A$3:$B$5, 2, 0)/10)</f>
        <v/>
      </c>
    </row>
    <row r="132">
      <c r="E132" s="16" t="n">
        <v>0.0010932076102998</v>
      </c>
      <c r="F132" s="16" t="n">
        <v>0.0721517022797922</v>
      </c>
      <c r="G132" s="16">
        <f>F132*(VLOOKUP(Settings!$C$24, Lookups!$A$3:$B$5, 2, 0)/10)</f>
        <v/>
      </c>
      <c r="H132" s="16">
        <f>F132*(VLOOKUP(Settings!$C$25, Lookups!$A$3:$B$5, 2, 0)/10)</f>
        <v/>
      </c>
    </row>
    <row r="133">
      <c r="E133" s="16" t="n">
        <v>0.0010765811208011</v>
      </c>
      <c r="F133" s="16" t="n">
        <v>0.07105435397287389</v>
      </c>
      <c r="G133" s="16">
        <f>F133*(VLOOKUP(Settings!$C$24, Lookups!$A$3:$B$5, 2, 0)/10)</f>
        <v/>
      </c>
      <c r="H133" s="16">
        <f>F133*(VLOOKUP(Settings!$C$25, Lookups!$A$3:$B$5, 2, 0)/10)</f>
        <v/>
      </c>
    </row>
    <row r="134">
      <c r="E134" s="16" t="n">
        <v>0.0010603310728918</v>
      </c>
      <c r="F134" s="16" t="n">
        <v>0.06998185081086369</v>
      </c>
      <c r="G134" s="16">
        <f>F134*(VLOOKUP(Settings!$C$24, Lookups!$A$3:$B$5, 2, 0)/10)</f>
        <v/>
      </c>
      <c r="H134" s="16">
        <f>F134*(VLOOKUP(Settings!$C$25, Lookups!$A$3:$B$5, 2, 0)/10)</f>
        <v/>
      </c>
    </row>
    <row r="135">
      <c r="E135" s="16" t="n">
        <v>0.0010444461876911</v>
      </c>
      <c r="F135" s="16" t="n">
        <v>0.0689334483876132</v>
      </c>
      <c r="G135" s="16">
        <f>F135*(VLOOKUP(Settings!$C$24, Lookups!$A$3:$B$5, 2, 0)/10)</f>
        <v/>
      </c>
      <c r="H135" s="16">
        <f>F135*(VLOOKUP(Settings!$C$25, Lookups!$A$3:$B$5, 2, 0)/10)</f>
        <v/>
      </c>
    </row>
    <row r="136">
      <c r="E136" s="16" t="n">
        <v>0.0010289156055952</v>
      </c>
      <c r="F136" s="16" t="n">
        <v>0.06790842996928539</v>
      </c>
      <c r="G136" s="16">
        <f>F136*(VLOOKUP(Settings!$C$24, Lookups!$A$3:$B$5, 2, 0)/10)</f>
        <v/>
      </c>
      <c r="H136" s="16">
        <f>F136*(VLOOKUP(Settings!$C$25, Lookups!$A$3:$B$5, 2, 0)/10)</f>
        <v/>
      </c>
    </row>
    <row r="137">
      <c r="E137" s="16" t="n">
        <v>0.0010137288677129</v>
      </c>
      <c r="F137" s="16" t="n">
        <v>0.0669061052690529</v>
      </c>
      <c r="G137" s="16">
        <f>F137*(VLOOKUP(Settings!$C$24, Lookups!$A$3:$B$5, 2, 0)/10)</f>
        <v/>
      </c>
      <c r="H137" s="16">
        <f>F137*(VLOOKUP(Settings!$C$25, Lookups!$A$3:$B$5, 2, 0)/10)</f>
        <v/>
      </c>
    </row>
    <row r="138">
      <c r="E138" s="16" t="n">
        <v>0.0009988758982518999</v>
      </c>
      <c r="F138" s="16" t="n">
        <v>0.0659258092846285</v>
      </c>
      <c r="G138" s="16">
        <f>F138*(VLOOKUP(Settings!$C$24, Lookups!$A$3:$B$5, 2, 0)/10)</f>
        <v/>
      </c>
      <c r="H138" s="16">
        <f>F138*(VLOOKUP(Settings!$C$25, Lookups!$A$3:$B$5, 2, 0)/10)</f>
        <v/>
      </c>
    </row>
    <row r="139">
      <c r="E139" s="16" t="n">
        <v>0.0009843469878026</v>
      </c>
      <c r="F139" s="16" t="n">
        <v>0.0649669011949752</v>
      </c>
      <c r="G139" s="16">
        <f>F139*(VLOOKUP(Settings!$C$24, Lookups!$A$3:$B$5, 2, 0)/10)</f>
        <v/>
      </c>
      <c r="H139" s="16">
        <f>F139*(VLOOKUP(Settings!$C$25, Lookups!$A$3:$B$5, 2, 0)/10)</f>
        <v/>
      </c>
    </row>
    <row r="140">
      <c r="E140" s="16" t="n">
        <v>0.0009701327774662</v>
      </c>
      <c r="F140" s="16" t="n">
        <v>0.0640287633127751</v>
      </c>
      <c r="G140" s="16">
        <f>F140*(VLOOKUP(Settings!$C$24, Lookups!$A$3:$B$5, 2, 0)/10)</f>
        <v/>
      </c>
      <c r="H140" s="16">
        <f>F140*(VLOOKUP(Settings!$C$25, Lookups!$A$3:$B$5, 2, 0)/10)</f>
        <v/>
      </c>
    </row>
    <row r="141">
      <c r="E141" s="16" t="n">
        <v>0.0009562242437797</v>
      </c>
      <c r="F141" s="16" t="n">
        <v>0.0631108000894617</v>
      </c>
      <c r="G141" s="16">
        <f>F141*(VLOOKUP(Settings!$C$24, Lookups!$A$3:$B$5, 2, 0)/10)</f>
        <v/>
      </c>
      <c r="H141" s="16">
        <f>F141*(VLOOKUP(Settings!$C$25, Lookups!$A$3:$B$5, 2, 0)/10)</f>
        <v/>
      </c>
    </row>
    <row r="142">
      <c r="E142" s="16" t="n">
        <v>0.0009426126843912</v>
      </c>
      <c r="F142" s="16" t="n">
        <v>0.0622124371698209</v>
      </c>
      <c r="G142" s="16">
        <f>F142*(VLOOKUP(Settings!$C$24, Lookups!$A$3:$B$5, 2, 0)/10)</f>
        <v/>
      </c>
      <c r="H142" s="16">
        <f>F142*(VLOOKUP(Settings!$C$25, Lookups!$A$3:$B$5, 2, 0)/10)</f>
        <v/>
      </c>
    </row>
    <row r="143">
      <c r="E143" s="16" t="n">
        <v>0.0009292897044448</v>
      </c>
      <c r="F143" s="16" t="n">
        <v>0.0613331204933599</v>
      </c>
      <c r="G143" s="16">
        <f>F143*(VLOOKUP(Settings!$C$24, Lookups!$A$3:$B$5, 2, 0)/10)</f>
        <v/>
      </c>
      <c r="H143" s="16">
        <f>F143*(VLOOKUP(Settings!$C$25, Lookups!$A$3:$B$5, 2, 0)/10)</f>
        <v/>
      </c>
    </row>
    <row r="144">
      <c r="E144" s="16" t="n">
        <v>0.0009162472036336</v>
      </c>
      <c r="F144" s="16" t="n">
        <v>0.0604723154398179</v>
      </c>
      <c r="G144" s="16">
        <f>F144*(VLOOKUP(Settings!$C$24, Lookups!$A$3:$B$5, 2, 0)/10)</f>
        <v/>
      </c>
      <c r="H144" s="16">
        <f>F144*(VLOOKUP(Settings!$C$25, Lookups!$A$3:$B$5, 2, 0)/10)</f>
        <v/>
      </c>
    </row>
    <row r="145">
      <c r="E145" s="16" t="n">
        <v>0.0009034773638842</v>
      </c>
      <c r="F145" s="16" t="n">
        <v>0.0596295060163572</v>
      </c>
      <c r="G145" s="16">
        <f>F145*(VLOOKUP(Settings!$C$24, Lookups!$A$3:$B$5, 2, 0)/10)</f>
        <v/>
      </c>
      <c r="H145" s="16">
        <f>F145*(VLOOKUP(Settings!$C$25, Lookups!$A$3:$B$5, 2, 0)/10)</f>
        <v/>
      </c>
    </row>
    <row r="146">
      <c r="E146" s="16" t="n">
        <v>0.0008909726376383</v>
      </c>
      <c r="F146" s="16" t="n">
        <v>0.0588041940841285</v>
      </c>
      <c r="G146" s="16">
        <f>F146*(VLOOKUP(Settings!$C$24, Lookups!$A$3:$B$5, 2, 0)/10)</f>
        <v/>
      </c>
      <c r="H146" s="16">
        <f>F146*(VLOOKUP(Settings!$C$25, Lookups!$A$3:$B$5, 2, 0)/10)</f>
        <v/>
      </c>
    </row>
    <row r="147">
      <c r="E147" s="16" t="n">
        <v>0.0008787257366976</v>
      </c>
      <c r="F147" s="16" t="n">
        <v>0.0579958986220447</v>
      </c>
      <c r="G147" s="16">
        <f>F147*(VLOOKUP(Settings!$C$24, Lookups!$A$3:$B$5, 2, 0)/10)</f>
        <v/>
      </c>
      <c r="H147" s="16">
        <f>F147*(VLOOKUP(Settings!$C$25, Lookups!$A$3:$B$5, 2, 0)/10)</f>
        <v/>
      </c>
    </row>
    <row r="148">
      <c r="E148" s="16" t="n">
        <v>0.0008667296216018999</v>
      </c>
      <c r="F148" s="16" t="n">
        <v>0.0572041550257313</v>
      </c>
      <c r="G148" s="16">
        <f>F148*(VLOOKUP(Settings!$C$24, Lookups!$A$3:$B$5, 2, 0)/10)</f>
        <v/>
      </c>
      <c r="H148" s="16">
        <f>F148*(VLOOKUP(Settings!$C$25, Lookups!$A$3:$B$5, 2, 0)/10)</f>
        <v/>
      </c>
    </row>
    <row r="149">
      <c r="E149" s="16" t="n">
        <v>0.0008549774915113</v>
      </c>
      <c r="F149" s="16" t="n">
        <v>0.0564285144397468</v>
      </c>
      <c r="G149" s="16">
        <f>F149*(VLOOKUP(Settings!$C$24, Lookups!$A$3:$B$5, 2, 0)/10)</f>
        <v/>
      </c>
      <c r="H149" s="16">
        <f>F149*(VLOOKUP(Settings!$C$25, Lookups!$A$3:$B$5, 2, 0)/10)</f>
        <v/>
      </c>
    </row>
    <row r="150">
      <c r="E150" s="16" t="n">
        <v>0.0008434627745648</v>
      </c>
      <c r="F150" s="16" t="n">
        <v>0.0556685431212787</v>
      </c>
      <c r="G150" s="16">
        <f>F150*(VLOOKUP(Settings!$C$24, Lookups!$A$3:$B$5, 2, 0)/10)</f>
        <v/>
      </c>
      <c r="H150" s="16">
        <f>F150*(VLOOKUP(Settings!$C$25, Lookups!$A$3:$B$5, 2, 0)/10)</f>
        <v/>
      </c>
    </row>
    <row r="151">
      <c r="E151" s="16" t="n">
        <v>0.0008321791186914</v>
      </c>
      <c r="F151" s="16" t="n">
        <v>0.0549238218336331</v>
      </c>
      <c r="G151" s="16">
        <f>F151*(VLOOKUP(Settings!$C$24, Lookups!$A$3:$B$5, 2, 0)/10)</f>
        <v/>
      </c>
      <c r="H151" s="16">
        <f>F151*(VLOOKUP(Settings!$C$25, Lookups!$A$3:$B$5, 2, 0)/10)</f>
        <v/>
      </c>
    </row>
    <row r="152">
      <c r="E152" s="16" t="n">
        <v>0.0008211203828474</v>
      </c>
      <c r="F152" s="16" t="n">
        <v>0.0541939452679328</v>
      </c>
      <c r="G152" s="16">
        <f>F152*(VLOOKUP(Settings!$C$24, Lookups!$A$3:$B$5, 2, 0)/10)</f>
        <v/>
      </c>
      <c r="H152" s="16">
        <f>F152*(VLOOKUP(Settings!$C$25, Lookups!$A$3:$B$5, 2, 0)/10)</f>
        <v/>
      </c>
    </row>
    <row r="153">
      <c r="E153" s="16" t="n">
        <v>0.0008102806286596</v>
      </c>
      <c r="F153" s="16" t="n">
        <v>0.053478521491535</v>
      </c>
      <c r="G153" s="16">
        <f>F153*(VLOOKUP(Settings!$C$24, Lookups!$A$3:$B$5, 2, 0)/10)</f>
        <v/>
      </c>
      <c r="H153" s="16">
        <f>F153*(VLOOKUP(Settings!$C$25, Lookups!$A$3:$B$5, 2, 0)/10)</f>
        <v/>
      </c>
    </row>
    <row r="154">
      <c r="E154" s="16" t="n">
        <v>0.000799654112451</v>
      </c>
      <c r="F154" s="16" t="n">
        <v>0.0527771714217663</v>
      </c>
      <c r="G154" s="16">
        <f>F154*(VLOOKUP(Settings!$C$24, Lookups!$A$3:$B$5, 2, 0)/10)</f>
        <v/>
      </c>
      <c r="H154" s="16">
        <f>F154*(VLOOKUP(Settings!$C$25, Lookups!$A$3:$B$5, 2, 0)/10)</f>
        <v/>
      </c>
    </row>
    <row r="155">
      <c r="E155" s="16" t="n">
        <v>0.0007892352776311</v>
      </c>
      <c r="F155" s="16" t="n">
        <v>0.0520895283236571</v>
      </c>
      <c r="G155" s="16">
        <f>F155*(VLOOKUP(Settings!$C$24, Lookups!$A$3:$B$5, 2, 0)/10)</f>
        <v/>
      </c>
      <c r="H155" s="16">
        <f>F155*(VLOOKUP(Settings!$C$25, Lookups!$A$3:$B$5, 2, 0)/10)</f>
        <v/>
      </c>
    </row>
    <row r="156">
      <c r="E156" s="16" t="n">
        <v>0.0007790187474307</v>
      </c>
      <c r="F156" s="16" t="n">
        <v>0.0514152373304304</v>
      </c>
      <c r="G156" s="16">
        <f>F156*(VLOOKUP(Settings!$C$24, Lookups!$A$3:$B$5, 2, 0)/10)</f>
        <v/>
      </c>
      <c r="H156" s="16">
        <f>F156*(VLOOKUP(Settings!$C$25, Lookups!$A$3:$B$5, 2, 0)/10)</f>
        <v/>
      </c>
    </row>
    <row r="157">
      <c r="E157" s="16" t="n">
        <v>0.0007689993179632</v>
      </c>
      <c r="F157" s="16" t="n">
        <v>0.050753954985577</v>
      </c>
      <c r="G157" s="16">
        <f>F157*(VLOOKUP(Settings!$C$24, Lookups!$A$3:$B$5, 2, 0)/10)</f>
        <v/>
      </c>
      <c r="H157" s="16">
        <f>F157*(VLOOKUP(Settings!$C$25, Lookups!$A$3:$B$5, 2, 0)/10)</f>
        <v/>
      </c>
    </row>
    <row r="158">
      <c r="E158" s="16" t="n">
        <v>0.0007591719515970999</v>
      </c>
      <c r="F158" s="16" t="n">
        <v>0.0501053488054113</v>
      </c>
      <c r="G158" s="16">
        <f>F158*(VLOOKUP(Settings!$C$24, Lookups!$A$3:$B$5, 2, 0)/10)</f>
        <v/>
      </c>
      <c r="H158" s="16">
        <f>F158*(VLOOKUP(Settings!$C$25, Lookups!$A$3:$B$5, 2, 0)/10)</f>
        <v/>
      </c>
    </row>
    <row r="159">
      <c r="E159" s="16" t="n">
        <v>0.0007495317706222</v>
      </c>
      <c r="F159" s="16" t="n">
        <v>0.049469096861069</v>
      </c>
      <c r="G159" s="16">
        <f>F159*(VLOOKUP(Settings!$C$24, Lookups!$A$3:$B$5, 2, 0)/10)</f>
        <v/>
      </c>
      <c r="H159" s="16">
        <f>F159*(VLOOKUP(Settings!$C$25, Lookups!$A$3:$B$5, 2, 0)/10)</f>
        <v/>
      </c>
    </row>
    <row r="160">
      <c r="E160" s="16" t="n">
        <v>0.0007400740511963999</v>
      </c>
      <c r="F160" s="16" t="n">
        <v>0.0488448873789652</v>
      </c>
      <c r="G160" s="16">
        <f>F160*(VLOOKUP(Settings!$C$24, Lookups!$A$3:$B$5, 2, 0)/10)</f>
        <v/>
      </c>
      <c r="H160" s="16">
        <f>F160*(VLOOKUP(Settings!$C$25, Lookups!$A$3:$B$5, 2, 0)/10)</f>
        <v/>
      </c>
    </row>
    <row r="161">
      <c r="E161" s="16" t="n">
        <v>0.0007307942175573</v>
      </c>
      <c r="F161" s="16" t="n">
        <v>0.0482324183587868</v>
      </c>
      <c r="G161" s="16">
        <f>F161*(VLOOKUP(Settings!$C$24, Lookups!$A$3:$B$5, 2, 0)/10)</f>
        <v/>
      </c>
      <c r="H161" s="16">
        <f>F161*(VLOOKUP(Settings!$C$25, Lookups!$A$3:$B$5, 2, 0)/10)</f>
        <v/>
      </c>
    </row>
    <row r="162">
      <c r="E162" s="16" t="n">
        <v>0.000721687836487</v>
      </c>
      <c r="F162" s="16" t="n">
        <v>0.0476313972081441</v>
      </c>
      <c r="G162" s="16">
        <f>F162*(VLOOKUP(Settings!$C$24, Lookups!$A$3:$B$5, 2, 0)/10)</f>
        <v/>
      </c>
      <c r="H162" s="16">
        <f>F162*(VLOOKUP(Settings!$C$25, Lookups!$A$3:$B$5, 2, 0)/10)</f>
        <v/>
      </c>
    </row>
    <row r="163">
      <c r="E163" s="16" t="n">
        <v>0.000712750612016</v>
      </c>
      <c r="F163" s="16" t="n">
        <v>0.0470415403930592</v>
      </c>
      <c r="G163" s="16">
        <f>F163*(VLOOKUP(Settings!$C$24, Lookups!$A$3:$B$5, 2, 0)/10)</f>
        <v/>
      </c>
      <c r="H163" s="16">
        <f>F163*(VLOOKUP(Settings!$C$25, Lookups!$A$3:$B$5, 2, 0)/10)</f>
        <v/>
      </c>
    </row>
    <row r="164">
      <c r="E164" s="16" t="n">
        <v>0.0007039783803561</v>
      </c>
      <c r="F164" s="16" t="n">
        <v>0.0464625731035089</v>
      </c>
      <c r="G164" s="16">
        <f>F164*(VLOOKUP(Settings!$C$24, Lookups!$A$3:$B$5, 2, 0)/10)</f>
        <v/>
      </c>
      <c r="H164" s="16">
        <f>F164*(VLOOKUP(Settings!$C$25, Lookups!$A$3:$B$5, 2, 0)/10)</f>
        <v/>
      </c>
    </row>
    <row r="165">
      <c r="E165" s="16" t="n">
        <v>0.0006953671050497</v>
      </c>
      <c r="F165" s="16" t="n">
        <v>0.0458942289332865</v>
      </c>
      <c r="G165" s="16">
        <f>F165*(VLOOKUP(Settings!$C$24, Lookups!$A$3:$B$5, 2, 0)/10)</f>
        <v/>
      </c>
      <c r="H165" s="16">
        <f>F165*(VLOOKUP(Settings!$C$25, Lookups!$A$3:$B$5, 2, 0)/10)</f>
        <v/>
      </c>
    </row>
    <row r="166">
      <c r="E166" s="16" t="n">
        <v>0.0006869128723254999</v>
      </c>
      <c r="F166" s="16" t="n">
        <v>0.0453362495734863</v>
      </c>
      <c r="G166" s="16">
        <f>F166*(VLOOKUP(Settings!$C$24, Lookups!$A$3:$B$5, 2, 0)/10)</f>
        <v/>
      </c>
      <c r="H166" s="16">
        <f>F166*(VLOOKUP(Settings!$C$25, Lookups!$A$3:$B$5, 2, 0)/10)</f>
        <v/>
      </c>
    </row>
    <row r="167">
      <c r="E167" s="16" t="n">
        <v>0.0006786118866507</v>
      </c>
      <c r="F167" s="16" t="n">
        <v>0.0447883845189527</v>
      </c>
      <c r="G167" s="16">
        <f>F167*(VLOOKUP(Settings!$C$24, Lookups!$A$3:$B$5, 2, 0)/10)</f>
        <v/>
      </c>
      <c r="H167" s="16">
        <f>F167*(VLOOKUP(Settings!$C$25, Lookups!$A$3:$B$5, 2, 0)/10)</f>
        <v/>
      </c>
    </row>
    <row r="168">
      <c r="E168" s="16" t="n">
        <v>0.0006704604664707</v>
      </c>
      <c r="F168" s="16" t="n">
        <v>0.0442503907870695</v>
      </c>
      <c r="G168" s="16">
        <f>F168*(VLOOKUP(Settings!$C$24, Lookups!$A$3:$B$5, 2, 0)/10)</f>
        <v/>
      </c>
      <c r="H168" s="16">
        <f>F168*(VLOOKUP(Settings!$C$25, Lookups!$A$3:$B$5, 2, 0)/10)</f>
        <v/>
      </c>
    </row>
    <row r="169">
      <c r="E169" s="16" t="n">
        <v>0.0006624550401257</v>
      </c>
      <c r="F169" s="16" t="n">
        <v>0.0437220326483018</v>
      </c>
      <c r="G169" s="16">
        <f>F169*(VLOOKUP(Settings!$C$24, Lookups!$A$3:$B$5, 2, 0)/10)</f>
        <v/>
      </c>
      <c r="H169" s="16">
        <f>F169*(VLOOKUP(Settings!$C$25, Lookups!$A$3:$B$5, 2, 0)/10)</f>
        <v/>
      </c>
    </row>
    <row r="170">
      <c r="E170" s="16" t="n">
        <v>0.0006545921419383</v>
      </c>
      <c r="F170" s="16" t="n">
        <v>0.0432030813679311</v>
      </c>
      <c r="G170" s="16">
        <f>F170*(VLOOKUP(Settings!$C$24, Lookups!$A$3:$B$5, 2, 0)/10)</f>
        <v/>
      </c>
      <c r="H170" s="16">
        <f>F170*(VLOOKUP(Settings!$C$25, Lookups!$A$3:$B$5, 2, 0)/10)</f>
        <v/>
      </c>
    </row>
    <row r="171">
      <c r="E171" s="16" t="n">
        <v>0.0006468684084614</v>
      </c>
      <c r="F171" s="16" t="n">
        <v>0.0426933149584569</v>
      </c>
      <c r="G171" s="16">
        <f>F171*(VLOOKUP(Settings!$C$24, Lookups!$A$3:$B$5, 2, 0)/10)</f>
        <v/>
      </c>
      <c r="H171" s="16">
        <f>F171*(VLOOKUP(Settings!$C$25, Lookups!$A$3:$B$5, 2, 0)/10)</f>
        <v/>
      </c>
    </row>
    <row r="172">
      <c r="E172" s="16" t="n">
        <v>0.0006392805748812</v>
      </c>
      <c r="F172" s="16" t="n">
        <v>0.0421925179421622</v>
      </c>
      <c r="G172" s="16">
        <f>F172*(VLOOKUP(Settings!$C$24, Lookups!$A$3:$B$5, 2, 0)/10)</f>
        <v/>
      </c>
      <c r="H172" s="16">
        <f>F172*(VLOOKUP(Settings!$C$25, Lookups!$A$3:$B$5, 2, 0)/10)</f>
        <v/>
      </c>
    </row>
    <row r="173">
      <c r="E173" s="16" t="n">
        <v>0.0006318254715662</v>
      </c>
      <c r="F173" s="16" t="n">
        <v>0.0417004811233709</v>
      </c>
      <c r="G173" s="16">
        <f>F173*(VLOOKUP(Settings!$C$24, Lookups!$A$3:$B$5, 2, 0)/10)</f>
        <v/>
      </c>
      <c r="H173" s="16">
        <f>F173*(VLOOKUP(Settings!$C$25, Lookups!$A$3:$B$5, 2, 0)/10)</f>
        <v/>
      </c>
    </row>
    <row r="174">
      <c r="E174" s="16" t="n">
        <v>0.0006245000207567</v>
      </c>
      <c r="F174" s="16" t="n">
        <v>0.0412170013699462</v>
      </c>
      <c r="G174" s="16">
        <f>F174*(VLOOKUP(Settings!$C$24, Lookups!$A$3:$B$5, 2, 0)/10)</f>
        <v/>
      </c>
      <c r="H174" s="16">
        <f>F174*(VLOOKUP(Settings!$C$25, Lookups!$A$3:$B$5, 2, 0)/10)</f>
        <v/>
      </c>
    </row>
    <row r="175">
      <c r="E175" s="16" t="n">
        <v>0.0006173012333879</v>
      </c>
      <c r="F175" s="16" t="n">
        <v>0.0407418814036048</v>
      </c>
      <c r="G175" s="16">
        <f>F175*(VLOOKUP(Settings!$C$24, Lookups!$A$3:$B$5, 2, 0)/10)</f>
        <v/>
      </c>
      <c r="H175" s="16">
        <f>F175*(VLOOKUP(Settings!$C$25, Lookups!$A$3:$B$5, 2, 0)/10)</f>
        <v/>
      </c>
    </row>
    <row r="176">
      <c r="E176" s="16" t="n">
        <v>0.00061022620604</v>
      </c>
      <c r="F176" s="16" t="n">
        <v>0.0402749295986421</v>
      </c>
      <c r="G176" s="16">
        <f>F176*(VLOOKUP(Settings!$C$24, Lookups!$A$3:$B$5, 2, 0)/10)</f>
        <v/>
      </c>
      <c r="H176" s="16">
        <f>F176*(VLOOKUP(Settings!$C$25, Lookups!$A$3:$B$5, 2, 0)/10)</f>
        <v/>
      </c>
    </row>
    <row r="177">
      <c r="E177" s="16" t="n">
        <v>0.0006032721180103</v>
      </c>
      <c r="F177" s="16" t="n">
        <v>0.0398159597886853</v>
      </c>
      <c r="G177" s="16">
        <f>F177*(VLOOKUP(Settings!$C$24, Lookups!$A$3:$B$5, 2, 0)/10)</f>
        <v/>
      </c>
      <c r="H177" s="16">
        <f>F177*(VLOOKUP(Settings!$C$25, Lookups!$A$3:$B$5, 2, 0)/10)</f>
        <v/>
      </c>
    </row>
    <row r="178">
      <c r="E178" s="16" t="n">
        <v>0.0005964362285016</v>
      </c>
      <c r="F178" s="16" t="n">
        <v>0.0393647910811108</v>
      </c>
      <c r="G178" s="16">
        <f>F178*(VLOOKUP(Settings!$C$24, Lookups!$A$3:$B$5, 2, 0)/10)</f>
        <v/>
      </c>
      <c r="H178" s="16">
        <f>F178*(VLOOKUP(Settings!$C$25, Lookups!$A$3:$B$5, 2, 0)/10)</f>
        <v/>
      </c>
    </row>
    <row r="179">
      <c r="E179" s="16" t="n">
        <v>0.0005897158739209</v>
      </c>
      <c r="F179" s="16" t="n">
        <v>0.0389212476787797</v>
      </c>
      <c r="G179" s="16">
        <f>F179*(VLOOKUP(Settings!$C$24, Lookups!$A$3:$B$5, 2, 0)/10)</f>
        <v/>
      </c>
      <c r="H179" s="16">
        <f>F179*(VLOOKUP(Settings!$C$25, Lookups!$A$3:$B$5, 2, 0)/10)</f>
        <v/>
      </c>
    </row>
    <row r="180">
      <c r="E180" s="16" t="n">
        <v>0.0005831084652843</v>
      </c>
      <c r="F180" s="16" t="n">
        <v>0.0384851587087643</v>
      </c>
      <c r="G180" s="16">
        <f>F180*(VLOOKUP(Settings!$C$24, Lookups!$A$3:$B$5, 2, 0)/10)</f>
        <v/>
      </c>
      <c r="H180" s="16">
        <f>F180*(VLOOKUP(Settings!$C$25, Lookups!$A$3:$B$5, 2, 0)/10)</f>
        <v/>
      </c>
    </row>
    <row r="181">
      <c r="E181" s="16" t="n">
        <v>0.0005766114857235</v>
      </c>
      <c r="F181" s="16" t="n">
        <v>0.0380563580577538</v>
      </c>
      <c r="G181" s="16">
        <f>F181*(VLOOKUP(Settings!$C$24, Lookups!$A$3:$B$5, 2, 0)/10)</f>
        <v/>
      </c>
      <c r="H181" s="16">
        <f>F181*(VLOOKUP(Settings!$C$25, Lookups!$A$3:$B$5, 2, 0)/10)</f>
        <v/>
      </c>
    </row>
    <row r="182">
      <c r="E182" s="16" t="n">
        <v>0.0005702224880885</v>
      </c>
      <c r="F182" s="16" t="n">
        <v>0.0376346842138422</v>
      </c>
      <c r="G182" s="16">
        <f>F182*(VLOOKUP(Settings!$C$24, Lookups!$A$3:$B$5, 2, 0)/10)</f>
        <v/>
      </c>
      <c r="H182" s="16">
        <f>F182*(VLOOKUP(Settings!$C$25, Lookups!$A$3:$B$5, 2, 0)/10)</f>
        <v/>
      </c>
    </row>
    <row r="183">
      <c r="E183" s="16" t="n">
        <v>0.0005639390926427</v>
      </c>
      <c r="F183" s="16" t="n">
        <v>0.0372199801144192</v>
      </c>
      <c r="G183" s="16">
        <f>F183*(VLOOKUP(Settings!$C$24, Lookups!$A$3:$B$5, 2, 0)/10)</f>
        <v/>
      </c>
      <c r="H183" s="16">
        <f>F183*(VLOOKUP(Settings!$C$25, Lookups!$A$3:$B$5, 2, 0)/10)</f>
        <v/>
      </c>
    </row>
    <row r="184">
      <c r="E184" s="16" t="n">
        <v>0.0005577589848468</v>
      </c>
      <c r="F184" s="16" t="n">
        <v>0.036812092999894</v>
      </c>
      <c r="G184" s="16">
        <f>F184*(VLOOKUP(Settings!$C$24, Lookups!$A$3:$B$5, 2, 0)/10)</f>
        <v/>
      </c>
      <c r="H184" s="16">
        <f>F184*(VLOOKUP(Settings!$C$25, Lookups!$A$3:$B$5, 2, 0)/10)</f>
        <v/>
      </c>
    </row>
    <row r="185">
      <c r="E185" s="16" t="n">
        <v>0.0005516799132272</v>
      </c>
      <c r="F185" s="16" t="n">
        <v>0.0364108742729997</v>
      </c>
      <c r="G185" s="16">
        <f>F185*(VLOOKUP(Settings!$C$24, Lookups!$A$3:$B$5, 2, 0)/10)</f>
        <v/>
      </c>
      <c r="H185" s="16">
        <f>F185*(VLOOKUP(Settings!$C$25, Lookups!$A$3:$B$5, 2, 0)/10)</f>
        <v/>
      </c>
    </row>
    <row r="186">
      <c r="E186" s="16" t="n">
        <v>0.0005456996873247001</v>
      </c>
      <c r="F186" s="16" t="n">
        <v>0.036016179363436</v>
      </c>
      <c r="G186" s="16">
        <f>F186*(VLOOKUP(Settings!$C$24, Lookups!$A$3:$B$5, 2, 0)/10)</f>
        <v/>
      </c>
      <c r="H186" s="16">
        <f>F186*(VLOOKUP(Settings!$C$25, Lookups!$A$3:$B$5, 2, 0)/10)</f>
        <v/>
      </c>
    </row>
    <row r="187">
      <c r="E187" s="16" t="n">
        <v>0.0005398161757214</v>
      </c>
      <c r="F187" s="16" t="n">
        <v>0.0356278675976184</v>
      </c>
      <c r="G187" s="16">
        <f>F187*(VLOOKUP(Settings!$C$24, Lookups!$A$3:$B$5, 2, 0)/10)</f>
        <v/>
      </c>
      <c r="H187" s="16">
        <f>F187*(VLOOKUP(Settings!$C$25, Lookups!$A$3:$B$5, 2, 0)/10)</f>
        <v/>
      </c>
    </row>
    <row r="188">
      <c r="E188" s="16" t="n">
        <v>0.0005340273041411</v>
      </c>
      <c r="F188" s="16" t="n">
        <v>0.0352458020733174</v>
      </c>
      <c r="G188" s="16">
        <f>F188*(VLOOKUP(Settings!$C$24, Lookups!$A$3:$B$5, 2, 0)/10)</f>
        <v/>
      </c>
      <c r="H188" s="16">
        <f>F188*(VLOOKUP(Settings!$C$25, Lookups!$A$3:$B$5, 2, 0)/10)</f>
        <v/>
      </c>
    </row>
    <row r="189">
      <c r="E189" s="16" t="n">
        <v>0.0005283310536208</v>
      </c>
      <c r="F189" s="16" t="n">
        <v>0.034869849538977</v>
      </c>
      <c r="G189" s="16">
        <f>F189*(VLOOKUP(Settings!$C$24, Lookups!$A$3:$B$5, 2, 0)/10)</f>
        <v/>
      </c>
      <c r="H189" s="16">
        <f>F189*(VLOOKUP(Settings!$C$25, Lookups!$A$3:$B$5, 2, 0)/10)</f>
        <v/>
      </c>
    </row>
    <row r="190">
      <c r="E190" s="16" t="n">
        <v>0.0005227254587502</v>
      </c>
      <c r="F190" s="16" t="n">
        <v>0.0344998802775149</v>
      </c>
      <c r="G190" s="16">
        <f>F190*(VLOOKUP(Settings!$C$24, Lookups!$A$3:$B$5, 2, 0)/10)</f>
        <v/>
      </c>
      <c r="H190" s="16">
        <f>F190*(VLOOKUP(Settings!$C$25, Lookups!$A$3:$B$5, 2, 0)/10)</f>
        <v/>
      </c>
    </row>
    <row r="191">
      <c r="E191" s="16" t="n">
        <v>0.0005172086059759</v>
      </c>
      <c r="F191" s="16" t="n">
        <v>0.0341357679944147</v>
      </c>
      <c r="G191" s="16">
        <f>F191*(VLOOKUP(Settings!$C$24, Lookups!$A$3:$B$5, 2, 0)/10)</f>
        <v/>
      </c>
      <c r="H191" s="16">
        <f>F191*(VLOOKUP(Settings!$C$25, Lookups!$A$3:$B$5, 2, 0)/10)</f>
        <v/>
      </c>
    </row>
    <row r="192">
      <c r="E192" s="16" t="n">
        <v>0.0005117786319686</v>
      </c>
      <c r="F192" s="16" t="n">
        <v>0.0337773897099304</v>
      </c>
      <c r="G192" s="16">
        <f>F192*(VLOOKUP(Settings!$C$24, Lookups!$A$3:$B$5, 2, 0)/10)</f>
        <v/>
      </c>
      <c r="H192" s="16">
        <f>F192*(VLOOKUP(Settings!$C$25, Lookups!$A$3:$B$5, 2, 0)/10)</f>
        <v/>
      </c>
    </row>
    <row r="193">
      <c r="E193" s="16" t="n">
        <v>0.0005064337220489</v>
      </c>
      <c r="F193" s="16" t="n">
        <v>0.0334246256552312</v>
      </c>
      <c r="G193" s="16">
        <f>F193*(VLOOKUP(Settings!$C$24, Lookups!$A$3:$B$5, 2, 0)/10)</f>
        <v/>
      </c>
      <c r="H193" s="16">
        <f>F193*(VLOOKUP(Settings!$C$25, Lookups!$A$3:$B$5, 2, 0)/10)</f>
        <v/>
      </c>
    </row>
    <row r="194">
      <c r="E194" s="16" t="n">
        <v>0.0005011721086715</v>
      </c>
      <c r="F194" s="16" t="n">
        <v>0.0330773591723223</v>
      </c>
      <c r="G194" s="16">
        <f>F194*(VLOOKUP(Settings!$C$24, Lookups!$A$3:$B$5, 2, 0)/10)</f>
        <v/>
      </c>
      <c r="H194" s="16">
        <f>F194*(VLOOKUP(Settings!$C$25, Lookups!$A$3:$B$5, 2, 0)/10)</f>
        <v/>
      </c>
    </row>
    <row r="195">
      <c r="E195" s="16" t="n">
        <v>0.0004959920699634</v>
      </c>
      <c r="F195" s="16" t="n">
        <v>0.0327354766175867</v>
      </c>
      <c r="G195" s="16">
        <f>F195*(VLOOKUP(Settings!$C$24, Lookups!$A$3:$B$5, 2, 0)/10)</f>
        <v/>
      </c>
      <c r="H195" s="16">
        <f>F195*(VLOOKUP(Settings!$C$25, Lookups!$A$3:$B$5, 2, 0)/10)</f>
        <v/>
      </c>
    </row>
    <row r="196">
      <c r="E196" s="16" t="n">
        <v>0.0004908919283150999</v>
      </c>
      <c r="F196" s="16" t="n">
        <v>0.0323988672687982</v>
      </c>
      <c r="G196" s="16">
        <f>F196*(VLOOKUP(Settings!$C$24, Lookups!$A$3:$B$5, 2, 0)/10)</f>
        <v/>
      </c>
      <c r="H196" s="16">
        <f>F196*(VLOOKUP(Settings!$C$25, Lookups!$A$3:$B$5, 2, 0)/10)</f>
        <v/>
      </c>
    </row>
    <row r="197">
      <c r="E197" s="16" t="n">
        <v>0.0004858700490221</v>
      </c>
      <c r="F197" s="16" t="n">
        <v>0.0320674232354632</v>
      </c>
      <c r="G197" s="16">
        <f>F197*(VLOOKUP(Settings!$C$24, Lookups!$A$3:$B$5, 2, 0)/10)</f>
        <v/>
      </c>
      <c r="H197" s="16">
        <f>F197*(VLOOKUP(Settings!$C$25, Lookups!$A$3:$B$5, 2, 0)/10)</f>
        <v/>
      </c>
    </row>
    <row r="198">
      <c r="E198" s="16" t="n">
        <v>0.0004809248389751</v>
      </c>
      <c r="F198" s="16" t="n">
        <v>0.0317410393723576</v>
      </c>
      <c r="G198" s="16">
        <f>F198*(VLOOKUP(Settings!$C$24, Lookups!$A$3:$B$5, 2, 0)/10)</f>
        <v/>
      </c>
      <c r="H198" s="16">
        <f>F198*(VLOOKUP(Settings!$C$25, Lookups!$A$3:$B$5, 2, 0)/10)</f>
        <v/>
      </c>
    </row>
    <row r="199">
      <c r="E199" s="16" t="n">
        <v>0.0004760547453958</v>
      </c>
      <c r="F199" s="16" t="n">
        <v>0.0314196131961269</v>
      </c>
      <c r="G199" s="16">
        <f>F199*(VLOOKUP(Settings!$C$24, Lookups!$A$3:$B$5, 2, 0)/10)</f>
        <v/>
      </c>
      <c r="H199" s="16">
        <f>F199*(VLOOKUP(Settings!$C$25, Lookups!$A$3:$B$5, 2, 0)/10)</f>
        <v/>
      </c>
    </row>
    <row r="200">
      <c r="E200" s="16" t="n">
        <v>0.0004712582546186</v>
      </c>
      <c r="F200" s="16" t="n">
        <v>0.0311030448048283</v>
      </c>
      <c r="G200" s="16">
        <f>F200*(VLOOKUP(Settings!$C$24, Lookups!$A$3:$B$5, 2, 0)/10)</f>
        <v/>
      </c>
      <c r="H200" s="16">
        <f>F200*(VLOOKUP(Settings!$C$25, Lookups!$A$3:$B$5, 2, 0)/10)</f>
        <v/>
      </c>
    </row>
    <row r="201">
      <c r="E201" s="16" t="n">
        <v>0.0004665338909135</v>
      </c>
      <c r="F201" s="16" t="n">
        <v>0.0307912368002951</v>
      </c>
      <c r="G201" s="16">
        <f>F201*(VLOOKUP(Settings!$C$24, Lookups!$A$3:$B$5, 2, 0)/10)</f>
        <v/>
      </c>
      <c r="H201" s="16">
        <f>F201*(VLOOKUP(Settings!$C$25, Lookups!$A$3:$B$5, 2, 0)/10)</f>
        <v/>
      </c>
    </row>
    <row r="202">
      <c r="E202" s="16" t="n">
        <v>0.0004618802153517</v>
      </c>
      <c r="F202" s="16" t="n">
        <v>0.0304840942132122</v>
      </c>
      <c r="G202" s="16">
        <f>F202*(VLOOKUP(Settings!$C$24, Lookups!$A$3:$B$5, 2, 0)/10)</f>
        <v/>
      </c>
      <c r="H202" s="16">
        <f>F202*(VLOOKUP(Settings!$C$25, Lookups!$A$3:$B$5, 2, 0)/10)</f>
        <v/>
      </c>
    </row>
    <row r="203">
      <c r="E203" s="16" t="n">
        <v>0.0004572958247089</v>
      </c>
      <c r="F203" s="16" t="n">
        <v>0.0301815244307935</v>
      </c>
      <c r="G203" s="16">
        <f>F203*(VLOOKUP(Settings!$C$24, Lookups!$A$3:$B$5, 2, 0)/10)</f>
        <v/>
      </c>
      <c r="H203" s="16">
        <f>F203*(VLOOKUP(Settings!$C$25, Lookups!$A$3:$B$5, 2, 0)/10)</f>
        <v/>
      </c>
    </row>
    <row r="204">
      <c r="E204" s="16" t="n">
        <v>0.0004527793504084</v>
      </c>
      <c r="F204" s="16" t="n">
        <v>0.0298834371269603</v>
      </c>
      <c r="G204" s="16">
        <f>F204*(VLOOKUP(Settings!$C$24, Lookups!$A$3:$B$5, 2, 0)/10)</f>
        <v/>
      </c>
      <c r="H204" s="16">
        <f>F204*(VLOOKUP(Settings!$C$25, Lookups!$A$3:$B$5, 2, 0)/10)</f>
        <v/>
      </c>
    </row>
    <row r="205">
      <c r="E205" s="16" t="n">
        <v>0.0004483294574987</v>
      </c>
      <c r="F205" s="16" t="n">
        <v>0.0295897441949207</v>
      </c>
      <c r="G205" s="16">
        <f>F205*(VLOOKUP(Settings!$C$24, Lookups!$A$3:$B$5, 2, 0)/10)</f>
        <v/>
      </c>
      <c r="H205" s="16">
        <f>F205*(VLOOKUP(Settings!$C$25, Lookups!$A$3:$B$5, 2, 0)/10)</f>
        <v/>
      </c>
    </row>
    <row r="206">
      <c r="E206" s="16" t="n">
        <v>0.0004439448436675</v>
      </c>
      <c r="F206" s="16" t="n">
        <v>0.0293003596820571</v>
      </c>
      <c r="G206" s="16">
        <f>F206*(VLOOKUP(Settings!$C$24, Lookups!$A$3:$B$5, 2, 0)/10)</f>
        <v/>
      </c>
      <c r="H206" s="16">
        <f>F206*(VLOOKUP(Settings!$C$25, Lookups!$A$3:$B$5, 2, 0)/10)</f>
        <v/>
      </c>
    </row>
    <row r="207">
      <c r="E207" s="16" t="n">
        <v>0.0004396242382883</v>
      </c>
      <c r="F207" s="16" t="n">
        <v>0.0290151997270312</v>
      </c>
      <c r="G207" s="16">
        <f>F207*(VLOOKUP(Settings!$C$24, Lookups!$A$3:$B$5, 2, 0)/10)</f>
        <v/>
      </c>
      <c r="H207" s="16">
        <f>F207*(VLOOKUP(Settings!$C$25, Lookups!$A$3:$B$5, 2, 0)/10)</f>
        <v/>
      </c>
    </row>
    <row r="208">
      <c r="E208" s="16" t="n">
        <v>0.0004353664015003</v>
      </c>
      <c r="F208" s="16" t="n">
        <v>0.0287341824990218</v>
      </c>
      <c r="G208" s="16">
        <f>F208*(VLOOKUP(Settings!$C$24, Lookups!$A$3:$B$5, 2, 0)/10)</f>
        <v/>
      </c>
      <c r="H208" s="16">
        <f>F208*(VLOOKUP(Settings!$C$25, Lookups!$A$3:$B$5, 2, 0)/10)</f>
        <v/>
      </c>
    </row>
    <row r="209">
      <c r="E209" s="16" t="n">
        <v>0.0004311701233183</v>
      </c>
      <c r="F209" s="16" t="n">
        <v>0.0284572281390111</v>
      </c>
      <c r="G209" s="16">
        <f>F209*(VLOOKUP(Settings!$C$24, Lookups!$A$3:$B$5, 2, 0)/10)</f>
        <v/>
      </c>
      <c r="H209" s="16">
        <f>F209*(VLOOKUP(Settings!$C$25, Lookups!$A$3:$B$5, 2, 0)/10)</f>
        <v/>
      </c>
    </row>
    <row r="210">
      <c r="E210" s="16" t="n">
        <v>0.0004270342227733</v>
      </c>
      <c r="F210" s="16" t="n">
        <v>0.0281842587030438</v>
      </c>
      <c r="G210" s="16">
        <f>F210*(VLOOKUP(Settings!$C$24, Lookups!$A$3:$B$5, 2, 0)/10)</f>
        <v/>
      </c>
      <c r="H210" s="16">
        <f>F210*(VLOOKUP(Settings!$C$25, Lookups!$A$3:$B$5, 2, 0)/10)</f>
        <v/>
      </c>
    </row>
    <row r="211">
      <c r="E211" s="16" t="n">
        <v>0.0004229575470815</v>
      </c>
      <c r="F211" s="16" t="n">
        <v>0.0279151981073805</v>
      </c>
      <c r="G211" s="16">
        <f>F211*(VLOOKUP(Settings!$C$24, Lookups!$A$3:$B$5, 2, 0)/10)</f>
        <v/>
      </c>
      <c r="H211" s="16">
        <f>F211*(VLOOKUP(Settings!$C$25, Lookups!$A$3:$B$5, 2, 0)/10)</f>
        <v/>
      </c>
    </row>
    <row r="212">
      <c r="E212" s="16" t="n">
        <v>0.0004189389708405</v>
      </c>
      <c r="F212" s="16" t="n">
        <v>0.0276499720754759</v>
      </c>
      <c r="G212" s="16">
        <f>F212*(VLOOKUP(Settings!$C$24, Lookups!$A$3:$B$5, 2, 0)/10)</f>
        <v/>
      </c>
      <c r="H212" s="16">
        <f>F212*(VLOOKUP(Settings!$C$25, Lookups!$A$3:$B$5, 2, 0)/10)</f>
        <v/>
      </c>
    </row>
    <row r="213">
      <c r="E213" s="16" t="n">
        <v>0.0004149773952532</v>
      </c>
      <c r="F213" s="16" t="n">
        <v>0.0273885080867116</v>
      </c>
      <c r="G213" s="16">
        <f>F213*(VLOOKUP(Settings!$C$24, Lookups!$A$3:$B$5, 2, 0)/10)</f>
        <v/>
      </c>
      <c r="H213" s="16">
        <f>F213*(VLOOKUP(Settings!$C$25, Lookups!$A$3:$B$5, 2, 0)/10)</f>
        <v/>
      </c>
    </row>
    <row r="214">
      <c r="E214" s="16" t="n">
        <v>0.000411071747376</v>
      </c>
      <c r="F214" s="16" t="n">
        <v>0.0271307353268175</v>
      </c>
      <c r="G214" s="16">
        <f>F214*(VLOOKUP(Settings!$C$24, Lookups!$A$3:$B$5, 2, 0)/10)</f>
        <v/>
      </c>
      <c r="H214" s="16">
        <f>F214*(VLOOKUP(Settings!$C$25, Lookups!$A$3:$B$5, 2, 0)/10)</f>
        <v/>
      </c>
    </row>
    <row r="215">
      <c r="E215" s="16" t="n">
        <v>0.0004072209793927</v>
      </c>
      <c r="F215" s="16" t="n">
        <v>0.0268765846399191</v>
      </c>
      <c r="G215" s="16">
        <f>F215*(VLOOKUP(Settings!$C$24, Lookups!$A$3:$B$5, 2, 0)/10)</f>
        <v/>
      </c>
      <c r="H215" s="16">
        <f>F215*(VLOOKUP(Settings!$C$25, Lookups!$A$3:$B$5, 2, 0)/10)</f>
        <v/>
      </c>
    </row>
    <row r="216">
      <c r="E216" s="16" t="n">
        <v>0.0004034240679113</v>
      </c>
      <c r="F216" s="16" t="n">
        <v>0.0266259884821488</v>
      </c>
      <c r="G216" s="16">
        <f>F216*(VLOOKUP(Settings!$C$24, Lookups!$A$3:$B$5, 2, 0)/10)</f>
        <v/>
      </c>
      <c r="H216" s="16">
        <f>F216*(VLOOKUP(Settings!$C$25, Lookups!$A$3:$B$5, 2, 0)/10)</f>
        <v/>
      </c>
    </row>
    <row r="217">
      <c r="E217" s="16" t="n">
        <v>0.0003996800132843</v>
      </c>
      <c r="F217" s="16" t="n">
        <v>0.0263788808767655</v>
      </c>
      <c r="G217" s="16">
        <f>F217*(VLOOKUP(Settings!$C$24, Lookups!$A$3:$B$5, 2, 0)/10)</f>
        <v/>
      </c>
      <c r="H217" s="16">
        <f>F217*(VLOOKUP(Settings!$C$25, Lookups!$A$3:$B$5, 2, 0)/10)</f>
        <v/>
      </c>
    </row>
    <row r="218">
      <c r="E218" s="16" t="n">
        <v>0.0003959878389503</v>
      </c>
      <c r="F218" s="16" t="n">
        <v>0.0261351973707237</v>
      </c>
      <c r="G218" s="16">
        <f>F218*(VLOOKUP(Settings!$C$24, Lookups!$A$3:$B$5, 2, 0)/10)</f>
        <v/>
      </c>
      <c r="H218" s="16">
        <f>F218*(VLOOKUP(Settings!$C$25, Lookups!$A$3:$B$5, 2, 0)/10)</f>
        <v/>
      </c>
    </row>
    <row r="219">
      <c r="E219" s="16" t="n">
        <v>0.0003923465907975</v>
      </c>
      <c r="F219" s="16" t="n">
        <v>0.0258948749926413</v>
      </c>
      <c r="G219" s="16">
        <f>F219*(VLOOKUP(Settings!$C$24, Lookups!$A$3:$B$5, 2, 0)/10)</f>
        <v/>
      </c>
      <c r="H219" s="16">
        <f>F219*(VLOOKUP(Settings!$C$25, Lookups!$A$3:$B$5, 2, 0)/10)</f>
        <v/>
      </c>
    </row>
    <row r="220">
      <c r="E220" s="16" t="n">
        <v>0.0003887553365471</v>
      </c>
      <c r="F220" s="16" t="n">
        <v>0.0256578522121136</v>
      </c>
      <c r="G220" s="16">
        <f>F220*(VLOOKUP(Settings!$C$24, Lookups!$A$3:$B$5, 2, 0)/10)</f>
        <v/>
      </c>
      <c r="H220" s="16">
        <f>F220*(VLOOKUP(Settings!$C$25, Lookups!$A$3:$B$5, 2, 0)/10)</f>
        <v/>
      </c>
    </row>
    <row r="221">
      <c r="E221" s="16" t="n">
        <v>0.0003852131651564</v>
      </c>
      <c r="F221" s="16" t="n">
        <v>0.025424068900325</v>
      </c>
      <c r="G221" s="16">
        <f>F221*(VLOOKUP(Settings!$C$24, Lookups!$A$3:$B$5, 2, 0)/10)</f>
        <v/>
      </c>
      <c r="H221" s="16">
        <f>F221*(VLOOKUP(Settings!$C$25, Lookups!$A$3:$B$5, 2, 0)/10)</f>
        <v/>
      </c>
    </row>
    <row r="222">
      <c r="E222" s="16" t="n">
        <v>0.000381719186241</v>
      </c>
      <c r="F222" s="16" t="n">
        <v>0.0251934662919109</v>
      </c>
      <c r="G222" s="16">
        <f>F222*(VLOOKUP(Settings!$C$24, Lookups!$A$3:$B$5, 2, 0)/10)</f>
        <v/>
      </c>
      <c r="H222" s="16">
        <f>F222*(VLOOKUP(Settings!$C$25, Lookups!$A$3:$B$5, 2, 0)/10)</f>
        <v/>
      </c>
    </row>
    <row r="223">
      <c r="E223" s="16" t="n">
        <v>0.0003782725295155</v>
      </c>
      <c r="F223" s="16" t="n">
        <v>0.024965986948025</v>
      </c>
      <c r="G223" s="16">
        <f>F223*(VLOOKUP(Settings!$C$24, Lookups!$A$3:$B$5, 2, 0)/10)</f>
        <v/>
      </c>
      <c r="H223" s="16">
        <f>F223*(VLOOKUP(Settings!$C$25, Lookups!$A$3:$B$5, 2, 0)/10)</f>
        <v/>
      </c>
    </row>
    <row r="224">
      <c r="E224" s="16" t="n">
        <v>0.000374872344251</v>
      </c>
      <c r="F224" s="16" t="n">
        <v>0.0247415747205683</v>
      </c>
      <c r="G224" s="16">
        <f>F224*(VLOOKUP(Settings!$C$24, Lookups!$A$3:$B$5, 2, 0)/10)</f>
        <v/>
      </c>
      <c r="H224" s="16">
        <f>F224*(VLOOKUP(Settings!$C$25, Lookups!$A$3:$B$5, 2, 0)/10)</f>
        <v/>
      </c>
    </row>
    <row r="225">
      <c r="E225" s="16" t="n">
        <v>0.0003715177987505</v>
      </c>
      <c r="F225" s="16" t="n">
        <v>0.0245201747175388</v>
      </c>
      <c r="G225" s="16">
        <f>F225*(VLOOKUP(Settings!$C$24, Lookups!$A$3:$B$5, 2, 0)/10)</f>
        <v/>
      </c>
      <c r="H225" s="16">
        <f>F225*(VLOOKUP(Settings!$C$25, Lookups!$A$3:$B$5, 2, 0)/10)</f>
        <v/>
      </c>
    </row>
    <row r="226">
      <c r="E226" s="16" t="n">
        <v>0.0003682080798403</v>
      </c>
      <c r="F226" s="16" t="n">
        <v>0.0243017332694612</v>
      </c>
      <c r="G226" s="16">
        <f>F226*(VLOOKUP(Settings!$C$24, Lookups!$A$3:$B$5, 2, 0)/10)</f>
        <v/>
      </c>
      <c r="H226" s="16">
        <f>F226*(VLOOKUP(Settings!$C$25, Lookups!$A$3:$B$5, 2, 0)/10)</f>
        <v/>
      </c>
    </row>
    <row r="227">
      <c r="E227" s="16" t="n">
        <v>0.0003649423923766</v>
      </c>
      <c r="F227" s="16" t="n">
        <v>0.024086197896859</v>
      </c>
      <c r="G227" s="16">
        <f>F227*(VLOOKUP(Settings!$C$24, Lookups!$A$3:$B$5, 2, 0)/10)</f>
        <v/>
      </c>
      <c r="H227" s="16">
        <f>F227*(VLOOKUP(Settings!$C$25, Lookups!$A$3:$B$5, 2, 0)/10)</f>
        <v/>
      </c>
    </row>
    <row r="228">
      <c r="E228" s="16" t="n">
        <v>0.0003617199587686</v>
      </c>
      <c r="F228" s="16" t="n">
        <v>0.0238735172787314</v>
      </c>
      <c r="G228" s="16">
        <f>F228*(VLOOKUP(Settings!$C$24, Lookups!$A$3:$B$5, 2, 0)/10)</f>
        <v/>
      </c>
      <c r="H228" s="16">
        <f>F228*(VLOOKUP(Settings!$C$25, Lookups!$A$3:$B$5, 2, 0)/10)</f>
        <v/>
      </c>
    </row>
    <row r="229">
      <c r="E229" s="16" t="n">
        <v>0.0003585400185151</v>
      </c>
      <c r="F229" s="16" t="n">
        <v>0.023663641222001</v>
      </c>
      <c r="G229" s="16">
        <f>F229*(VLOOKUP(Settings!$C$24, Lookups!$A$3:$B$5, 2, 0)/10)</f>
        <v/>
      </c>
      <c r="H229" s="16">
        <f>F229*(VLOOKUP(Settings!$C$25, Lookups!$A$3:$B$5, 2, 0)/10)</f>
        <v/>
      </c>
    </row>
    <row r="230">
      <c r="E230" s="16" t="n">
        <v>0.000355401827756</v>
      </c>
      <c r="F230" s="16" t="n">
        <v>0.0234565206318961</v>
      </c>
      <c r="G230" s="16">
        <f>F230*(VLOOKUP(Settings!$C$24, Lookups!$A$3:$B$5, 2, 0)/10)</f>
        <v/>
      </c>
      <c r="H230" s="16">
        <f>F230*(VLOOKUP(Settings!$C$25, Lookups!$A$3:$B$5, 2, 0)/10)</f>
        <v/>
      </c>
    </row>
    <row r="231">
      <c r="E231" s="16" t="n">
        <v>0.0003523046588369</v>
      </c>
      <c r="F231" s="16" t="n">
        <v>0.0232521074832381</v>
      </c>
      <c r="G231" s="16">
        <f>F231*(VLOOKUP(Settings!$C$24, Lookups!$A$3:$B$5, 2, 0)/10)</f>
        <v/>
      </c>
      <c r="H231" s="16">
        <f>F231*(VLOOKUP(Settings!$C$25, Lookups!$A$3:$B$5, 2, 0)/10)</f>
        <v/>
      </c>
    </row>
    <row r="232">
      <c r="E232" s="16" t="n">
        <v>0.0003492477998878</v>
      </c>
      <c r="F232" s="16" t="n">
        <v>0.023050354792599</v>
      </c>
      <c r="G232" s="16">
        <f>F232*(VLOOKUP(Settings!$C$24, Lookups!$A$3:$B$5, 2, 0)/10)</f>
        <v/>
      </c>
      <c r="H232" s="16">
        <f>F232*(VLOOKUP(Settings!$C$25, Lookups!$A$3:$B$5, 2, 0)/10)</f>
        <v/>
      </c>
    </row>
    <row r="233">
      <c r="E233" s="16" t="n">
        <v>0.0003462305544136</v>
      </c>
      <c r="F233" s="16" t="n">
        <v>0.0228512165913024</v>
      </c>
      <c r="G233" s="16">
        <f>F233*(VLOOKUP(Settings!$C$24, Lookups!$A$3:$B$5, 2, 0)/10)</f>
        <v/>
      </c>
      <c r="H233" s="16">
        <f>F233*(VLOOKUP(Settings!$C$25, Lookups!$A$3:$B$5, 2, 0)/10)</f>
        <v/>
      </c>
    </row>
    <row r="234">
      <c r="E234" s="16" t="n">
        <v>0.0003432522408975</v>
      </c>
      <c r="F234" s="16" t="n">
        <v>0.0226546478992362</v>
      </c>
      <c r="G234" s="16">
        <f>F234*(VLOOKUP(Settings!$C$24, Lookups!$A$3:$B$5, 2, 0)/10)</f>
        <v/>
      </c>
      <c r="H234" s="16">
        <f>F234*(VLOOKUP(Settings!$C$25, Lookups!$A$3:$B$5, 2, 0)/10)</f>
        <v/>
      </c>
    </row>
    <row r="235">
      <c r="E235" s="16" t="n">
        <v>0.0003403121924159</v>
      </c>
      <c r="F235" s="16" t="n">
        <v>0.0224606046994509</v>
      </c>
      <c r="G235" s="16">
        <f>F235*(VLOOKUP(Settings!$C$24, Lookups!$A$3:$B$5, 2, 0)/10)</f>
        <v/>
      </c>
      <c r="H235" s="16">
        <f>F235*(VLOOKUP(Settings!$C$25, Lookups!$A$3:$B$5, 2, 0)/10)</f>
        <v/>
      </c>
    </row>
    <row r="236">
      <c r="E236" s="16" t="n">
        <v>0.0003374097562653</v>
      </c>
      <c r="F236" s="16" t="n">
        <v>0.0222690439135161</v>
      </c>
      <c r="G236" s="16">
        <f>F236*(VLOOKUP(Settings!$C$24, Lookups!$A$3:$B$5, 2, 0)/10)</f>
        <v/>
      </c>
      <c r="H236" s="16">
        <f>F236*(VLOOKUP(Settings!$C$25, Lookups!$A$3:$B$5, 2, 0)/10)</f>
        <v/>
      </c>
    </row>
    <row r="237">
      <c r="E237" s="16" t="n">
        <v>0.0003345442936001</v>
      </c>
      <c r="F237" s="16" t="n">
        <v>0.0220799233776095</v>
      </c>
      <c r="G237" s="16">
        <f>F237*(VLOOKUP(Settings!$C$24, Lookups!$A$3:$B$5, 2, 0)/10)</f>
        <v/>
      </c>
      <c r="H237" s="16">
        <f>F237*(VLOOKUP(Settings!$C$25, Lookups!$A$3:$B$5, 2, 0)/10)</f>
        <v/>
      </c>
    </row>
    <row r="238">
      <c r="E238" s="16" t="n">
        <v>0.0003317151790805</v>
      </c>
      <c r="F238" s="16" t="n">
        <v>0.0218932018193135</v>
      </c>
      <c r="G238" s="16">
        <f>F238*(VLOOKUP(Settings!$C$24, Lookups!$A$3:$B$5, 2, 0)/10)</f>
        <v/>
      </c>
      <c r="H238" s="16">
        <f>F238*(VLOOKUP(Settings!$C$25, Lookups!$A$3:$B$5, 2, 0)/10)</f>
        <v/>
      </c>
    </row>
    <row r="239">
      <c r="E239" s="16" t="n">
        <v>0.0003289218005317</v>
      </c>
      <c r="F239" s="16" t="n">
        <v>0.0217088388350956</v>
      </c>
      <c r="G239" s="16">
        <f>F239*(VLOOKUP(Settings!$C$24, Lookups!$A$3:$B$5, 2, 0)/10)</f>
        <v/>
      </c>
      <c r="H239" s="16">
        <f>F239*(VLOOKUP(Settings!$C$25, Lookups!$A$3:$B$5, 2, 0)/10)</f>
        <v/>
      </c>
    </row>
    <row r="240">
      <c r="E240" s="16" t="n">
        <v>0.0003261635586128</v>
      </c>
      <c r="F240" s="16" t="n">
        <v>0.0215267948684501</v>
      </c>
      <c r="G240" s="16">
        <f>F240*(VLOOKUP(Settings!$C$24, Lookups!$A$3:$B$5, 2, 0)/10)</f>
        <v/>
      </c>
      <c r="H240" s="16">
        <f>F240*(VLOOKUP(Settings!$C$25, Lookups!$A$3:$B$5, 2, 0)/10)</f>
        <v/>
      </c>
    </row>
    <row r="241">
      <c r="E241" s="16" t="n">
        <v>0.0003234398664951</v>
      </c>
      <c r="F241" s="16" t="n">
        <v>0.0213470311886782</v>
      </c>
      <c r="G241" s="16">
        <f>F241*(VLOOKUP(Settings!$C$24, Lookups!$A$3:$B$5, 2, 0)/10)</f>
        <v/>
      </c>
      <c r="H241" s="16">
        <f>F241*(VLOOKUP(Settings!$C$25, Lookups!$A$3:$B$5, 2, 0)/10)</f>
        <v/>
      </c>
    </row>
    <row r="242">
      <c r="E242" s="16" t="n">
        <v>0.0003207501495497</v>
      </c>
      <c r="F242" s="16" t="n">
        <v>0.0211695098702862</v>
      </c>
      <c r="G242" s="16">
        <f>F242*(VLOOKUP(Settings!$C$24, Lookups!$A$3:$B$5, 2, 0)/10)</f>
        <v/>
      </c>
      <c r="H242" s="16">
        <f>F242*(VLOOKUP(Settings!$C$25, Lookups!$A$3:$B$5, 2, 0)/10)</f>
        <v/>
      </c>
    </row>
    <row r="243">
      <c r="E243" s="16" t="n">
        <v>0.0003180938450451</v>
      </c>
      <c r="F243" s="16" t="n">
        <v>0.0209941937729806</v>
      </c>
      <c r="G243" s="16">
        <f>F243*(VLOOKUP(Settings!$C$24, Lookups!$A$3:$B$5, 2, 0)/10)</f>
        <v/>
      </c>
      <c r="H243" s="16">
        <f>F243*(VLOOKUP(Settings!$C$25, Lookups!$A$3:$B$5, 2, 0)/10)</f>
        <v/>
      </c>
    </row>
    <row r="244">
      <c r="E244" s="16" t="n">
        <v>0.0003154704018521</v>
      </c>
      <c r="F244" s="16" t="n">
        <v>0.0208210465222404</v>
      </c>
      <c r="G244" s="16">
        <f>F244*(VLOOKUP(Settings!$C$24, Lookups!$A$3:$B$5, 2, 0)/10)</f>
        <v/>
      </c>
      <c r="H244" s="16">
        <f>F244*(VLOOKUP(Settings!$C$25, Lookups!$A$3:$B$5, 2, 0)/10)</f>
        <v/>
      </c>
    </row>
    <row r="245">
      <c r="E245" s="16" t="n">
        <v>0.0003128792801583</v>
      </c>
      <c r="F245" s="16" t="n">
        <v>0.0206500324904484</v>
      </c>
      <c r="G245" s="16">
        <f>F245*(VLOOKUP(Settings!$C$24, Lookups!$A$3:$B$5, 2, 0)/10)</f>
        <v/>
      </c>
      <c r="H245" s="16">
        <f>F245*(VLOOKUP(Settings!$C$25, Lookups!$A$3:$B$5, 2, 0)/10)</f>
        <v/>
      </c>
    </row>
    <row r="246">
      <c r="E246" s="16" t="n">
        <v>0.0003103199511903</v>
      </c>
      <c r="F246" s="16" t="n">
        <v>0.0204811167785623</v>
      </c>
      <c r="G246" s="16">
        <f>F246*(VLOOKUP(Settings!$C$24, Lookups!$A$3:$B$5, 2, 0)/10)</f>
        <v/>
      </c>
      <c r="H246" s="16">
        <f>F246*(VLOOKUP(Settings!$C$25, Lookups!$A$3:$B$5, 2, 0)/10)</f>
        <v/>
      </c>
    </row>
    <row r="247">
      <c r="E247" s="16" t="n">
        <v>0.000307791896944</v>
      </c>
      <c r="F247" s="16" t="n">
        <v>0.0203142651983088</v>
      </c>
      <c r="G247" s="16">
        <f>F247*(VLOOKUP(Settings!$C$24, Lookups!$A$3:$B$5, 2, 0)/10)</f>
        <v/>
      </c>
      <c r="H247" s="16">
        <f>F247*(VLOOKUP(Settings!$C$25, Lookups!$A$3:$B$5, 2, 0)/10)</f>
        <v/>
      </c>
    </row>
    <row r="248">
      <c r="E248" s="16" t="n">
        <v>0.0003052946099224</v>
      </c>
      <c r="F248" s="16" t="n">
        <v>0.0201494442548828</v>
      </c>
      <c r="G248" s="16">
        <f>F248*(VLOOKUP(Settings!$C$24, Lookups!$A$3:$B$5, 2, 0)/10)</f>
        <v/>
      </c>
      <c r="H248" s="16">
        <f>F248*(VLOOKUP(Settings!$C$25, Lookups!$A$3:$B$5, 2, 0)/10)</f>
        <v/>
      </c>
    </row>
    <row r="249">
      <c r="E249" s="16" t="n">
        <v>0.0003028275928808</v>
      </c>
      <c r="F249" s="16" t="n">
        <v>0.0199866211301363</v>
      </c>
      <c r="G249" s="16">
        <f>F249*(VLOOKUP(Settings!$C$24, Lookups!$A$3:$B$5, 2, 0)/10)</f>
        <v/>
      </c>
      <c r="H249" s="16">
        <f>F249*(VLOOKUP(Settings!$C$25, Lookups!$A$3:$B$5, 2, 0)/10)</f>
        <v/>
      </c>
    </row>
    <row r="250">
      <c r="E250" s="16" t="n">
        <v>0.0003003903585794</v>
      </c>
      <c r="F250" s="16" t="n">
        <v>0.019825763666241</v>
      </c>
      <c r="G250" s="16" t="n"/>
      <c r="H250" s="16" t="n"/>
    </row>
    <row r="251">
      <c r="E251" s="16" t="n">
        <v>0.0002979824295425</v>
      </c>
      <c r="F251" s="16" t="n">
        <v>0.0196668403498087</v>
      </c>
      <c r="G251" s="16" t="n"/>
      <c r="H251" s="16" t="n"/>
    </row>
    <row r="252">
      <c r="E252" s="16" t="n">
        <v>0.000295603337825</v>
      </c>
      <c r="F252" s="16" t="n">
        <v>0.0195098202964558</v>
      </c>
      <c r="G252" s="16" t="n"/>
      <c r="H252" s="16" t="n"/>
    </row>
    <row r="253">
      <c r="E253" s="16" t="n">
        <v>0.0002932526247848</v>
      </c>
      <c r="F253" s="16" t="n">
        <v>0.0193546732357976</v>
      </c>
      <c r="G253" s="16" t="n"/>
      <c r="H253" s="16" t="n"/>
    </row>
    <row r="254">
      <c r="E254" s="16" t="n">
        <v>0.0002909298408614</v>
      </c>
      <c r="F254" s="16" t="n">
        <v>0.0192013694968583</v>
      </c>
      <c r="G254" s="16" t="n"/>
      <c r="H254" s="16" t="n"/>
    </row>
    <row r="255">
      <c r="E255" s="16" t="n">
        <v>0.0002886345453618</v>
      </c>
      <c r="F255" s="16" t="n">
        <v>0.0190498799938835</v>
      </c>
      <c r="G255" s="16" t="n"/>
      <c r="H255" s="16" t="n"/>
    </row>
    <row r="256">
      <c r="E256" s="16" t="n">
        <v>0.0002863663062506</v>
      </c>
      <c r="F256" s="16" t="n">
        <v>0.018900176212544</v>
      </c>
      <c r="G256" s="16" t="n"/>
      <c r="H256" s="16" t="n"/>
    </row>
    <row r="257">
      <c r="E257" s="16" t="n">
        <v>0.0002841246999472</v>
      </c>
      <c r="F257" s="16" t="n">
        <v>0.0187522301965165</v>
      </c>
      <c r="G257" s="16" t="n"/>
      <c r="H257" s="16" t="n"/>
    </row>
    <row r="258">
      <c r="E258" s="16" t="n">
        <v>0.0002819093111277</v>
      </c>
      <c r="F258" s="16" t="n">
        <v>0.0186060145344313</v>
      </c>
      <c r="G258" s="16" t="n"/>
      <c r="H258" s="16" t="n"/>
    </row>
    <row r="259">
      <c r="E259" s="16" t="n">
        <v>0.0002797197325329</v>
      </c>
      <c r="F259" s="16" t="n">
        <v>0.0184615023471739</v>
      </c>
      <c r="G259" s="16" t="n"/>
      <c r="H259" s="16" t="n"/>
    </row>
    <row r="260">
      <c r="E260" s="16" t="n">
        <v>0.0002775555647807</v>
      </c>
      <c r="F260" s="16" t="n">
        <v>0.0183186672755316</v>
      </c>
      <c r="G260" s="16" t="n"/>
      <c r="H260" s="16" t="n"/>
    </row>
    <row r="261">
      <c r="E261" s="16" t="n">
        <v>0.0002754164161844</v>
      </c>
      <c r="F261" s="16" t="n">
        <v>0.0181774834681726</v>
      </c>
      <c r="G261" s="16" t="n"/>
      <c r="H261" s="16" t="n"/>
    </row>
    <row r="262">
      <c r="E262" s="16" t="n">
        <v>0.0002733019025749</v>
      </c>
      <c r="F262" s="16" t="n">
        <v>0.018037925569948</v>
      </c>
      <c r="G262" s="16" t="n"/>
      <c r="H262" s="16" t="n"/>
    </row>
    <row r="263">
      <c r="E263" s="16" t="n">
        <v>0.0002712116471289</v>
      </c>
      <c r="F263" s="16" t="n">
        <v>0.0178999687105076</v>
      </c>
      <c r="G263" s="16" t="n"/>
      <c r="H263" s="16" t="n"/>
    </row>
    <row r="264">
      <c r="E264" s="16" t="n">
        <v>0.0002691452802002</v>
      </c>
      <c r="F264" s="16" t="n">
        <v>0.0177635884932184</v>
      </c>
      <c r="G264" s="16" t="n"/>
      <c r="H264" s="16" t="n"/>
    </row>
    <row r="265">
      <c r="E265" s="16" t="n">
        <v>0.0002671024391572</v>
      </c>
      <c r="F265" s="16" t="n">
        <v>0.0176287609843786</v>
      </c>
      <c r="G265" s="16" t="n"/>
      <c r="H265" s="16" t="n"/>
    </row>
    <row r="266">
      <c r="E266" s="16" t="n">
        <v>0.0002650827682229</v>
      </c>
      <c r="F266" s="16" t="n">
        <v>0.0174954627027159</v>
      </c>
      <c r="G266" s="16" t="n"/>
      <c r="H266" s="16" t="n"/>
    </row>
    <row r="267">
      <c r="E267" s="16" t="n">
        <v>0.0002630859183206</v>
      </c>
      <c r="F267" s="16" t="n">
        <v>0.0173636706091632</v>
      </c>
      <c r="G267" s="16" t="n"/>
      <c r="H267" s="16" t="n"/>
    </row>
    <row r="268">
      <c r="E268" s="16" t="n">
        <v>0.0002611115469227</v>
      </c>
      <c r="F268" s="16" t="n">
        <v>0.0172333620969033</v>
      </c>
      <c r="G268" s="16" t="n"/>
      <c r="H268" s="16" t="n"/>
    </row>
    <row r="269">
      <c r="E269" s="16" t="n">
        <v>0.0002591593179041</v>
      </c>
      <c r="F269" s="16" t="n">
        <v>0.017104514981673</v>
      </c>
      <c r="G269" s="16" t="n"/>
      <c r="H269" s="16" t="n"/>
    </row>
    <row r="270">
      <c r="E270" s="16" t="n">
        <v>0.0002572289013988</v>
      </c>
      <c r="F270" s="16" t="n">
        <v>0.0169771074923213</v>
      </c>
      <c r="G270" s="16" t="n"/>
      <c r="H270" s="16" t="n"/>
    </row>
    <row r="271">
      <c r="E271" s="16" t="n">
        <v>0.0002553199736607</v>
      </c>
      <c r="F271" s="16" t="n">
        <v>0.0168511182616117</v>
      </c>
      <c r="G271" s="16" t="n"/>
      <c r="H271" s="16" t="n"/>
    </row>
    <row r="272">
      <c r="E272" s="16" t="n">
        <v>0.0002534322169282</v>
      </c>
      <c r="F272" s="16" t="n">
        <v>0.0167265263172632</v>
      </c>
      <c r="G272" s="16" t="n"/>
      <c r="H272" s="16" t="n"/>
    </row>
    <row r="273">
      <c r="E273" s="16" t="n">
        <v>0.0002515653192912</v>
      </c>
      <c r="F273" s="16" t="n">
        <v>0.0166033110732219</v>
      </c>
      <c r="G273" s="16" t="n"/>
      <c r="H273" s="16" t="n"/>
    </row>
    <row r="274">
      <c r="E274" s="16" t="n">
        <v>0.0002497189745629</v>
      </c>
      <c r="F274" s="16" t="n">
        <v>0.0164814523211571</v>
      </c>
      <c r="G274" s="16" t="n"/>
      <c r="H274" s="16" t="n"/>
    </row>
    <row r="275">
      <c r="E275" s="16" t="n">
        <v>0.0002478928821541</v>
      </c>
      <c r="F275" s="16" t="n">
        <v>0.0163609302221751</v>
      </c>
      <c r="G275" s="16" t="n"/>
      <c r="H275" s="16" t="n"/>
    </row>
    <row r="276">
      <c r="E276" s="16" t="n">
        <v>0.0002460867469506</v>
      </c>
      <c r="F276" s="16" t="n">
        <v>0.0162417252987438</v>
      </c>
      <c r="G276" s="16" t="n"/>
      <c r="H276" s="16" t="n"/>
    </row>
    <row r="277">
      <c r="E277" s="16" t="n">
        <v>0.0002443002791942</v>
      </c>
      <c r="F277" s="16" t="n">
        <v>0.016123818426823</v>
      </c>
      <c r="G277" s="16" t="n"/>
      <c r="H277" s="16" t="n"/>
    </row>
    <row r="278">
      <c r="E278" s="16" t="n">
        <v>0.0002425331943665</v>
      </c>
      <c r="F278" s="16" t="n">
        <v>0.0160071908281937</v>
      </c>
      <c r="G278" s="16" t="n"/>
      <c r="H278" s="16" t="n"/>
    </row>
    <row r="279">
      <c r="E279" s="16" t="n">
        <v>0.0002407852130754</v>
      </c>
      <c r="F279" s="16" t="n">
        <v>0.0158918240629812</v>
      </c>
      <c r="G279" s="16" t="n"/>
      <c r="H279" s="16" t="n"/>
    </row>
    <row r="280">
      <c r="E280" s="16" t="n">
        <v>0.0002390560609449</v>
      </c>
      <c r="F280" s="16" t="n">
        <v>0.0157777000223654</v>
      </c>
      <c r="G280" s="16" t="n"/>
      <c r="H280" s="16" t="n"/>
    </row>
    <row r="281">
      <c r="E281" s="16" t="n">
        <v>0.0002373454685071</v>
      </c>
      <c r="F281" s="16" t="n">
        <v>0.0156648009214744</v>
      </c>
      <c r="G281" s="16" t="n"/>
      <c r="H281" s="16" t="n"/>
    </row>
    <row r="282">
      <c r="E282" s="16" t="n">
        <v>0.0002356531710978</v>
      </c>
      <c r="F282" s="16" t="n">
        <v>0.0155531092924552</v>
      </c>
      <c r="G282" s="16" t="n"/>
      <c r="H282" s="16" t="n"/>
    </row>
    <row r="283">
      <c r="E283" s="16" t="n">
        <v>0.0002339789087532</v>
      </c>
      <c r="F283" s="16" t="n">
        <v>0.0154426079777167</v>
      </c>
      <c r="G283" s="16" t="n"/>
      <c r="H283" s="16" t="n"/>
    </row>
    <row r="284">
      <c r="E284" s="16" t="n">
        <v>0.0002323224261112</v>
      </c>
      <c r="F284" s="16" t="n">
        <v>0.0153332801233399</v>
      </c>
      <c r="G284" s="16" t="n"/>
      <c r="H284" s="16" t="n"/>
    </row>
    <row r="285">
      <c r="E285" s="16" t="n">
        <v>0.0002306834723129</v>
      </c>
      <c r="F285" s="16" t="n">
        <v>0.0152251091726515</v>
      </c>
      <c r="G285" s="16" t="n"/>
      <c r="H285" s="16" t="n"/>
    </row>
    <row r="286">
      <c r="E286" s="16" t="n">
        <v>0.0002290618009084</v>
      </c>
      <c r="F286" s="16" t="n">
        <v>0.0151180788599544</v>
      </c>
      <c r="G286" s="16" t="n"/>
      <c r="H286" s="16" t="n"/>
    </row>
    <row r="287">
      <c r="E287" s="16" t="n">
        <v>0.0002274571697638</v>
      </c>
      <c r="F287" s="16" t="n">
        <v>0.0150121732044135</v>
      </c>
      <c r="G287" s="16" t="n"/>
      <c r="H287" s="16" t="n"/>
    </row>
    <row r="288">
      <c r="E288" s="16" t="n">
        <v>0.000225869340971</v>
      </c>
      <c r="F288" s="16" t="n">
        <v>0.0149073765040893</v>
      </c>
      <c r="G288" s="16" t="n"/>
      <c r="H288" s="16" t="n"/>
    </row>
    <row r="289">
      <c r="E289" s="16" t="n">
        <v>0.0002242980807593</v>
      </c>
      <c r="F289" s="16" t="n">
        <v>0.0148036733301179</v>
      </c>
      <c r="G289" s="16" t="n"/>
      <c r="H289" s="16" t="n"/>
    </row>
    <row r="290">
      <c r="E290" s="16" t="n">
        <v>0.0002227431594095</v>
      </c>
      <c r="F290" s="16" t="n">
        <v>0.0147010485210321</v>
      </c>
      <c r="G290" s="16" t="n"/>
      <c r="H290" s="16" t="n"/>
    </row>
    <row r="291">
      <c r="E291" s="16" t="n">
        <v>0.0002212043511699</v>
      </c>
      <c r="F291" s="16" t="n">
        <v>0.0145994871772187</v>
      </c>
      <c r="G291" s="16" t="n"/>
      <c r="H291" s="16" t="n"/>
    </row>
    <row r="292">
      <c r="E292" s="16" t="n">
        <v>0.0002196814341744</v>
      </c>
      <c r="F292" s="16" t="n">
        <v>0.0144989746555111</v>
      </c>
      <c r="G292" s="16" t="n"/>
      <c r="H292" s="16" t="n"/>
    </row>
    <row r="293">
      <c r="E293" s="16" t="n">
        <v>0.0002181741903622</v>
      </c>
      <c r="F293" s="16" t="n">
        <v>0.0143994965639103</v>
      </c>
      <c r="G293" s="16" t="n"/>
      <c r="H293" s="16" t="n"/>
    </row>
    <row r="294">
      <c r="E294" s="16" t="n">
        <v>0.0002166824054004</v>
      </c>
      <c r="F294" s="16" t="n">
        <v>0.0143010387564328</v>
      </c>
      <c r="G294" s="16" t="n"/>
      <c r="H294" s="16" t="n"/>
    </row>
    <row r="295">
      <c r="E295" s="16" t="n">
        <v>0.0002152058686072</v>
      </c>
      <c r="F295" s="16" t="n">
        <v>0.0142035873280817</v>
      </c>
      <c r="G295" s="16" t="n"/>
      <c r="H295" s="16" t="n"/>
    </row>
    <row r="296">
      <c r="E296" s="16" t="n">
        <v>0.0002137443728778</v>
      </c>
      <c r="F296" s="16" t="n">
        <v>0.0141071286099367</v>
      </c>
      <c r="G296" s="16" t="n"/>
      <c r="H296" s="16" t="n"/>
    </row>
    <row r="297">
      <c r="E297" s="16" t="n">
        <v>0.0002122977146115</v>
      </c>
      <c r="F297" s="16" t="n">
        <v>0.0140116491643606</v>
      </c>
      <c r="G297" s="16" t="n"/>
      <c r="H297" s="16" t="n"/>
    </row>
    <row r="298">
      <c r="E298" s="16" t="n">
        <v>0.0002108656936412</v>
      </c>
      <c r="F298" s="16" t="n">
        <v>0.0139171357803196</v>
      </c>
      <c r="G298" s="16" t="n"/>
      <c r="H298" s="16" t="n"/>
    </row>
    <row r="299">
      <c r="E299" s="16" t="n">
        <v>0.0002094481131638</v>
      </c>
      <c r="F299" s="16" t="n">
        <v>0.0138235754688125</v>
      </c>
      <c r="G299" s="16" t="n"/>
      <c r="H299" s="16" t="n"/>
    </row>
    <row r="300">
      <c r="E300" s="16" t="n">
        <v>0.0002080447796728</v>
      </c>
      <c r="F300" s="16" t="n">
        <v>0.0137309554584082</v>
      </c>
      <c r="G300" s="16" t="n"/>
      <c r="H300" s="16" t="n"/>
    </row>
    <row r="301">
      <c r="E301" s="16" t="n">
        <v>0.0002066555028922</v>
      </c>
      <c r="F301" s="16" t="n">
        <v>0.013639263190887</v>
      </c>
      <c r="G301" s="16" t="n"/>
      <c r="H301" s="16" t="n"/>
    </row>
    <row r="302">
      <c r="E302" s="16" t="n">
        <v>0.0002052800957118</v>
      </c>
      <c r="F302" s="16" t="n">
        <v>0.0135484863169832</v>
      </c>
      <c r="G302" s="16" t="n"/>
      <c r="H302" s="16" t="n"/>
    </row>
    <row r="303">
      <c r="E303" s="16" t="n">
        <v>0.0002039183741246</v>
      </c>
      <c r="F303" s="16" t="n">
        <v>0.0134586126922273</v>
      </c>
      <c r="G303" s="16" t="n"/>
      <c r="H303" s="16" t="n"/>
    </row>
    <row r="304">
      <c r="E304" s="16" t="n">
        <v>0.0002025701571649</v>
      </c>
      <c r="F304" s="16" t="n">
        <v>0.0133696303728837</v>
      </c>
      <c r="G304" s="16" t="n"/>
      <c r="H304" s="16" t="n"/>
    </row>
    <row r="305">
      <c r="E305" s="16" t="n">
        <v>0.0002012352668482</v>
      </c>
      <c r="F305" s="16" t="n">
        <v>0.0132815276119823</v>
      </c>
      <c r="G305" s="16" t="n"/>
      <c r="H305" s="16" t="n"/>
    </row>
    <row r="306">
      <c r="E306" s="16" t="n">
        <v>0.0001999135281127</v>
      </c>
      <c r="F306" s="16" t="n">
        <v>0.0131942928554415</v>
      </c>
      <c r="G306" s="16" t="n"/>
      <c r="H306" s="16" t="n"/>
    </row>
    <row r="307">
      <c r="E307" s="16" t="n">
        <v>0.0001986047687618</v>
      </c>
      <c r="F307" s="16" t="n">
        <v>0.0131079147382799</v>
      </c>
      <c r="G307" s="16" t="n"/>
      <c r="H307" s="16" t="n"/>
    </row>
    <row r="308">
      <c r="E308" s="16" t="n">
        <v>0.0001973088194077</v>
      </c>
      <c r="F308" s="16" t="n">
        <v>0.0130223820809142</v>
      </c>
      <c r="G308" s="16" t="n"/>
      <c r="H308" s="16" t="n"/>
    </row>
    <row r="309">
      <c r="E309" s="16" t="n">
        <v>0.0001960255134173</v>
      </c>
      <c r="F309" s="16" t="n">
        <v>0.0129376838855424</v>
      </c>
      <c r="G309" s="16" t="n"/>
      <c r="H309" s="16" t="n"/>
    </row>
    <row r="310">
      <c r="E310" s="16" t="n">
        <v>0.0001947546868576</v>
      </c>
      <c r="F310" s="16" t="n">
        <v>0.0128538093326076</v>
      </c>
      <c r="G310" s="16" t="n"/>
      <c r="H310" s="16" t="n"/>
    </row>
    <row r="311">
      <c r="E311" s="16" t="n">
        <v>0.0001934961784445</v>
      </c>
      <c r="F311" s="16" t="n">
        <v>0.012770747777343</v>
      </c>
      <c r="G311" s="16" t="n"/>
      <c r="H311" s="16" t="n"/>
    </row>
    <row r="312">
      <c r="E312" s="16" t="n">
        <v>0.0001922498294908</v>
      </c>
      <c r="F312" s="16" t="n">
        <v>0.0126884887463942</v>
      </c>
      <c r="G312" s="16" t="n"/>
      <c r="H312" s="16" t="n"/>
    </row>
    <row r="313">
      <c r="E313" s="16" t="n">
        <v>0.0001910154838563</v>
      </c>
      <c r="F313" s="16" t="n">
        <v>0.0126070219345177</v>
      </c>
      <c r="G313" s="16" t="n"/>
      <c r="H313" s="16" t="n"/>
    </row>
    <row r="314">
      <c r="E314" s="16" t="n">
        <v>0.0001897929878992</v>
      </c>
      <c r="F314" s="16" t="n">
        <v>0.0125263372013528</v>
      </c>
      <c r="G314" s="16" t="n"/>
      <c r="H314" s="16" t="n"/>
    </row>
    <row r="315">
      <c r="E315" s="16" t="n">
        <v>0.0001885821904282</v>
      </c>
      <c r="F315" s="16" t="n">
        <v>0.0124464245682663</v>
      </c>
      <c r="G315" s="16" t="n"/>
      <c r="H315" s="16" t="n"/>
    </row>
    <row r="316">
      <c r="E316" s="16" t="n">
        <v>0.0001873829426555</v>
      </c>
      <c r="F316" s="16" t="n">
        <v>0.0123672742152672</v>
      </c>
      <c r="G316" s="16" t="n"/>
      <c r="H316" s="16" t="n"/>
    </row>
    <row r="317">
      <c r="E317" s="16" t="n">
        <v>0.0001861950981513</v>
      </c>
      <c r="F317" s="16" t="n">
        <v>0.0122888764779893</v>
      </c>
      <c r="G317" s="16" t="n"/>
      <c r="H317" s="16" t="n"/>
    </row>
    <row r="318">
      <c r="E318" s="16" t="n">
        <v>0.0001850185127991</v>
      </c>
      <c r="F318" s="16" t="n">
        <v>0.0122112218447413</v>
      </c>
      <c r="G318" s="16" t="n"/>
      <c r="H318" s="16" t="n"/>
    </row>
    <row r="319">
      <c r="E319" s="16" t="n">
        <v>0.0001838530447518</v>
      </c>
      <c r="F319" s="16" t="n">
        <v>0.0121343009536216</v>
      </c>
      <c r="G319" s="16" t="n"/>
      <c r="H319" s="16" t="n"/>
    </row>
    <row r="320">
      <c r="E320" s="16" t="n">
        <v>0.0001826985543893</v>
      </c>
      <c r="F320" s="16" t="n">
        <v>0.0120581045896967</v>
      </c>
      <c r="G320" s="16" t="n"/>
      <c r="H320" s="16" t="n"/>
    </row>
    <row r="321">
      <c r="E321" s="16" t="n">
        <v>0.0001815549042763</v>
      </c>
      <c r="F321" s="16" t="n">
        <v>0.0119826236822406</v>
      </c>
      <c r="G321" s="16" t="n"/>
      <c r="H321" s="16" t="n"/>
    </row>
  </sheetData>
  <mergeCells count="3">
    <mergeCell ref="A1:B1"/>
    <mergeCell ref="A7:C7"/>
    <mergeCell ref="E1:H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000ff"/>
    <outlinePr summaryBelow="1" summaryRight="1"/>
    <pageSetUpPr/>
  </sheetPr>
  <dimension ref="A1:F229"/>
  <sheetViews>
    <sheetView workbookViewId="0">
      <selection activeCell="A1" sqref="A1"/>
    </sheetView>
  </sheetViews>
  <sheetFormatPr baseColWidth="8" defaultRowHeight="15"/>
  <cols>
    <col customWidth="1" max="2" min="2" width="20"/>
    <col customWidth="1" max="3" min="3" width="15"/>
    <col customWidth="1" max="4" min="4" width="15"/>
    <col customWidth="1" max="5" min="5" width="15"/>
    <col customWidth="1" max="6" min="6" width="30"/>
  </cols>
  <sheetData>
    <row r="1">
      <c r="A1" s="16" t="inlineStr">
        <is>
          <t>ISO3</t>
        </is>
      </c>
      <c r="B1" s="16" t="inlineStr">
        <is>
          <t>country_name</t>
        </is>
      </c>
      <c r="C1" s="16" t="inlineStr">
        <is>
          <t>coverage</t>
        </is>
      </c>
      <c r="D1" s="16" t="inlineStr">
        <is>
          <t>sites</t>
        </is>
      </c>
      <c r="E1" s="16" t="inlineStr">
        <is>
          <t>Population</t>
        </is>
      </c>
      <c r="F1" s="16" t="inlineStr">
        <is>
          <t>Sites per covered population</t>
        </is>
      </c>
    </row>
    <row r="2">
      <c r="A2" s="16" t="inlineStr">
        <is>
          <t>ABW</t>
        </is>
      </c>
      <c r="B2" s="16" t="inlineStr">
        <is>
          <t>Aruba</t>
        </is>
      </c>
      <c r="C2" s="16" t="n">
        <v>95</v>
      </c>
      <c r="D2" s="16" t="n">
        <v/>
      </c>
      <c r="E2" s="16">
        <f>IFERROR(INDEX(Pop!$M$2:$M$1611,MATCH(A2, Pop!$A$2:$A$1611,0)),)</f>
        <v/>
      </c>
      <c r="F2" s="16">
        <f>IFERROR(E2*(C2/100)/D2, "-")</f>
        <v/>
      </c>
    </row>
    <row r="3">
      <c r="A3" s="16" t="inlineStr">
        <is>
          <t>AFG</t>
        </is>
      </c>
      <c r="B3" s="16" t="inlineStr">
        <is>
          <t>Afghanistan</t>
        </is>
      </c>
      <c r="C3" s="16" t="n">
        <v>90</v>
      </c>
      <c r="D3" s="16" t="n">
        <v>7000</v>
      </c>
      <c r="E3" s="16">
        <f>IFERROR(INDEX(Pop!$M$2:$M$1611,MATCH(A3, Pop!$A$2:$A$1611,0)),)</f>
        <v/>
      </c>
      <c r="F3" s="16">
        <f>IFERROR(E3*(C3/100)/D3, "-")</f>
        <v/>
      </c>
    </row>
    <row r="4">
      <c r="A4" s="16" t="inlineStr">
        <is>
          <t>AGO</t>
        </is>
      </c>
      <c r="B4" s="16" t="inlineStr">
        <is>
          <t>Angola</t>
        </is>
      </c>
      <c r="C4" s="16" t="n">
        <v>61</v>
      </c>
      <c r="D4" s="16" t="n">
        <v>2600</v>
      </c>
      <c r="E4" s="16">
        <f>IFERROR(INDEX(Pop!$M$2:$M$1611,MATCH(A4, Pop!$A$2:$A$1611,0)),)</f>
        <v/>
      </c>
      <c r="F4" s="16">
        <f>IFERROR(E4*(C4/100)/D4, "-")</f>
        <v/>
      </c>
    </row>
    <row r="5">
      <c r="A5" s="16" t="inlineStr">
        <is>
          <t>AIA</t>
        </is>
      </c>
      <c r="B5" s="16" t="inlineStr">
        <is>
          <t>Anguilla</t>
        </is>
      </c>
      <c r="C5" s="16" t="n">
        <v>99</v>
      </c>
      <c r="D5" s="16" t="n">
        <v/>
      </c>
      <c r="E5" s="16">
        <f>IFERROR(INDEX(Pop!$M$2:$M$1611,MATCH(A5, Pop!$A$2:$A$1611,0)),)</f>
        <v/>
      </c>
      <c r="F5" s="16">
        <f>IFERROR(E5*(C5/100)/D5, "-")</f>
        <v/>
      </c>
    </row>
    <row r="6">
      <c r="A6" s="16" t="inlineStr">
        <is>
          <t>ALA</t>
        </is>
      </c>
      <c r="B6" s="16" t="inlineStr">
        <is>
          <t>Aland Islands</t>
        </is>
      </c>
      <c r="C6" s="16" t="n">
        <v>99</v>
      </c>
      <c r="D6" s="16" t="n">
        <v/>
      </c>
      <c r="E6" s="16">
        <f>IFERROR(INDEX(Pop!$M$2:$M$1611,MATCH(A6, Pop!$A$2:$A$1611,0)),)</f>
        <v/>
      </c>
      <c r="F6" s="16">
        <f>IFERROR(E6*(C6/100)/D6, "-")</f>
        <v/>
      </c>
    </row>
    <row r="7">
      <c r="A7" s="16" t="inlineStr">
        <is>
          <t>ALB</t>
        </is>
      </c>
      <c r="B7" s="16" t="inlineStr">
        <is>
          <t>Albania</t>
        </is>
      </c>
      <c r="C7" s="16" t="n">
        <v>97</v>
      </c>
      <c r="D7" s="16" t="n">
        <v>1000</v>
      </c>
      <c r="E7" s="16">
        <f>IFERROR(INDEX(Pop!$M$2:$M$1611,MATCH(A7, Pop!$A$2:$A$1611,0)),)</f>
        <v/>
      </c>
      <c r="F7" s="16">
        <f>IFERROR(E7*(C7/100)/D7, "-")</f>
        <v/>
      </c>
    </row>
    <row r="8">
      <c r="A8" s="16" t="inlineStr">
        <is>
          <t>AND</t>
        </is>
      </c>
      <c r="B8" s="16" t="inlineStr">
        <is>
          <t>Andorra</t>
        </is>
      </c>
      <c r="C8" s="16" t="n">
        <v>99</v>
      </c>
      <c r="D8" s="16" t="n">
        <v/>
      </c>
      <c r="E8" s="16">
        <f>IFERROR(INDEX(Pop!$M$2:$M$1611,MATCH(A8, Pop!$A$2:$A$1611,0)),)</f>
        <v/>
      </c>
      <c r="F8" s="16">
        <f>IFERROR(E8*(C8/100)/D8, "-")</f>
        <v/>
      </c>
    </row>
    <row r="9">
      <c r="A9" s="16" t="inlineStr">
        <is>
          <t>ARE</t>
        </is>
      </c>
      <c r="B9" s="16" t="inlineStr">
        <is>
          <t>United Arab Emirates</t>
        </is>
      </c>
      <c r="C9" s="16" t="n">
        <v>100</v>
      </c>
      <c r="D9" s="16" t="n">
        <v>13000</v>
      </c>
      <c r="E9" s="16">
        <f>IFERROR(INDEX(Pop!$M$2:$M$1611,MATCH(A9, Pop!$A$2:$A$1611,0)),)</f>
        <v/>
      </c>
      <c r="F9" s="16">
        <f>IFERROR(E9*(C9/100)/D9, "-")</f>
        <v/>
      </c>
    </row>
    <row r="10">
      <c r="A10" s="16" t="inlineStr">
        <is>
          <t>ARG</t>
        </is>
      </c>
      <c r="B10" s="16" t="inlineStr">
        <is>
          <t>Argentina</t>
        </is>
      </c>
      <c r="C10" s="16" t="n">
        <v>95</v>
      </c>
      <c r="D10" s="16" t="n">
        <v>17252</v>
      </c>
      <c r="E10" s="16">
        <f>IFERROR(INDEX(Pop!$M$2:$M$1611,MATCH(A10, Pop!$A$2:$A$1611,0)),)</f>
        <v/>
      </c>
      <c r="F10" s="16">
        <f>IFERROR(E10*(C10/100)/D10, "-")</f>
        <v/>
      </c>
    </row>
    <row r="11">
      <c r="A11" s="16" t="inlineStr">
        <is>
          <t>ARM</t>
        </is>
      </c>
      <c r="B11" s="16" t="inlineStr">
        <is>
          <t>Armenia</t>
        </is>
      </c>
      <c r="C11" s="16" t="n">
        <v>99</v>
      </c>
      <c r="D11" s="16" t="n">
        <v>2200</v>
      </c>
      <c r="E11" s="16">
        <f>IFERROR(INDEX(Pop!$M$2:$M$1611,MATCH(A11, Pop!$A$2:$A$1611,0)),)</f>
        <v/>
      </c>
      <c r="F11" s="16">
        <f>IFERROR(E11*(C11/100)/D11, "-")</f>
        <v/>
      </c>
    </row>
    <row r="12">
      <c r="A12" s="16" t="inlineStr">
        <is>
          <t>ASM</t>
        </is>
      </c>
      <c r="B12" s="16" t="inlineStr">
        <is>
          <t>American Samoa</t>
        </is>
      </c>
      <c r="C12" s="16" t="n">
        <v>95</v>
      </c>
      <c r="D12" s="16" t="n">
        <v/>
      </c>
      <c r="E12" s="16">
        <f>IFERROR(INDEX(Pop!$M$2:$M$1611,MATCH(A12, Pop!$A$2:$A$1611,0)),)</f>
        <v/>
      </c>
      <c r="F12" s="16">
        <f>IFERROR(E12*(C12/100)/D12, "-")</f>
        <v/>
      </c>
    </row>
    <row r="13">
      <c r="A13" s="16" t="inlineStr">
        <is>
          <t>ATG</t>
        </is>
      </c>
      <c r="B13" s="16" t="inlineStr">
        <is>
          <t>Antigua and Barbuda</t>
        </is>
      </c>
      <c r="C13" s="16" t="n">
        <v>99</v>
      </c>
      <c r="D13" s="16" t="n">
        <v/>
      </c>
      <c r="E13" s="16">
        <f>IFERROR(INDEX(Pop!$M$2:$M$1611,MATCH(A13, Pop!$A$2:$A$1611,0)),)</f>
        <v/>
      </c>
      <c r="F13" s="16">
        <f>IFERROR(E13*(C13/100)/D13, "-")</f>
        <v/>
      </c>
    </row>
    <row r="14">
      <c r="A14" s="16" t="inlineStr">
        <is>
          <t>AUS</t>
        </is>
      </c>
      <c r="B14" s="16" t="inlineStr">
        <is>
          <t>Australia</t>
        </is>
      </c>
      <c r="C14" s="16" t="n">
        <v>99.5</v>
      </c>
      <c r="D14" s="16" t="n">
        <v>15100</v>
      </c>
      <c r="E14" s="16">
        <f>IFERROR(INDEX(Pop!$M$2:$M$1611,MATCH(A14, Pop!$A$2:$A$1611,0)),)</f>
        <v/>
      </c>
      <c r="F14" s="16">
        <f>IFERROR(E14*(C14/100)/D14, "-")</f>
        <v/>
      </c>
    </row>
    <row r="15">
      <c r="A15" s="16" t="inlineStr">
        <is>
          <t>AUT</t>
        </is>
      </c>
      <c r="B15" s="16" t="inlineStr">
        <is>
          <t>Austria</t>
        </is>
      </c>
      <c r="C15" s="16" t="n">
        <v>99</v>
      </c>
      <c r="D15" s="16" t="n">
        <v/>
      </c>
      <c r="E15" s="16">
        <f>IFERROR(INDEX(Pop!$M$2:$M$1611,MATCH(A15, Pop!$A$2:$A$1611,0)),)</f>
        <v/>
      </c>
      <c r="F15" s="16">
        <f>IFERROR(E15*(C15/100)/D15, "-")</f>
        <v/>
      </c>
    </row>
    <row r="16">
      <c r="A16" s="16" t="inlineStr">
        <is>
          <t>AZE</t>
        </is>
      </c>
      <c r="B16" s="16" t="inlineStr">
        <is>
          <t>Azerbaijan</t>
        </is>
      </c>
      <c r="C16" s="16" t="n">
        <v>95</v>
      </c>
      <c r="D16" s="16" t="n">
        <v/>
      </c>
      <c r="E16" s="16">
        <f>IFERROR(INDEX(Pop!$M$2:$M$1611,MATCH(A16, Pop!$A$2:$A$1611,0)),)</f>
        <v/>
      </c>
      <c r="F16" s="16">
        <f>IFERROR(E16*(C16/100)/D16, "-")</f>
        <v/>
      </c>
    </row>
    <row r="17">
      <c r="A17" s="16" t="inlineStr">
        <is>
          <t>BDI</t>
        </is>
      </c>
      <c r="B17" s="16" t="inlineStr">
        <is>
          <t>Burundi</t>
        </is>
      </c>
      <c r="C17" s="16" t="n">
        <v>40</v>
      </c>
      <c r="D17" s="16" t="n">
        <v/>
      </c>
      <c r="E17" s="16">
        <f>IFERROR(INDEX(Pop!$M$2:$M$1611,MATCH(A17, Pop!$A$2:$A$1611,0)),)</f>
        <v/>
      </c>
      <c r="F17" s="16">
        <f>IFERROR(E17*(C17/100)/D17, "-")</f>
        <v/>
      </c>
    </row>
    <row r="18">
      <c r="A18" s="16" t="inlineStr">
        <is>
          <t>BEL</t>
        </is>
      </c>
      <c r="B18" s="16" t="inlineStr">
        <is>
          <t>Belgium</t>
        </is>
      </c>
      <c r="C18" s="16" t="n">
        <v>100</v>
      </c>
      <c r="D18" s="16" t="n">
        <v>25000</v>
      </c>
      <c r="E18" s="16">
        <f>IFERROR(INDEX(Pop!$M$2:$M$1611,MATCH(A18, Pop!$A$2:$A$1611,0)),)</f>
        <v/>
      </c>
      <c r="F18" s="16">
        <f>IFERROR(E18*(C18/100)/D18, "-")</f>
        <v/>
      </c>
    </row>
    <row r="19">
      <c r="A19" s="16" t="inlineStr">
        <is>
          <t>BEN</t>
        </is>
      </c>
      <c r="B19" s="16" t="inlineStr">
        <is>
          <t>Benin</t>
        </is>
      </c>
      <c r="C19" s="16" t="n">
        <v>68.58</v>
      </c>
      <c r="D19" s="16" t="n">
        <v/>
      </c>
      <c r="E19" s="16">
        <f>IFERROR(INDEX(Pop!$M$2:$M$1611,MATCH(A19, Pop!$A$2:$A$1611,0)),)</f>
        <v/>
      </c>
      <c r="F19" s="16">
        <f>IFERROR(E19*(C19/100)/D19, "-")</f>
        <v/>
      </c>
    </row>
    <row r="20">
      <c r="A20" s="16" t="inlineStr">
        <is>
          <t>BES</t>
        </is>
      </c>
      <c r="B20" s="16" t="inlineStr">
        <is>
          <t>Bonaire; Sint Eustatius and Saba</t>
        </is>
      </c>
      <c r="C20" s="16" t="n">
        <v>95</v>
      </c>
      <c r="D20" s="16" t="n">
        <v/>
      </c>
      <c r="E20" s="16">
        <f>IFERROR(INDEX(Pop!$M$2:$M$1611,MATCH(A20, Pop!$A$2:$A$1611,0)),)</f>
        <v/>
      </c>
      <c r="F20" s="16">
        <f>IFERROR(E20*(C20/100)/D20, "-")</f>
        <v/>
      </c>
    </row>
    <row r="21">
      <c r="A21" s="16" t="inlineStr">
        <is>
          <t>BFA</t>
        </is>
      </c>
      <c r="B21" s="16" t="inlineStr">
        <is>
          <t>Burkina Faso</t>
        </is>
      </c>
      <c r="C21" s="16" t="n">
        <v>65</v>
      </c>
      <c r="D21" s="16" t="n">
        <v>1700</v>
      </c>
      <c r="E21" s="16">
        <f>IFERROR(INDEX(Pop!$M$2:$M$1611,MATCH(A21, Pop!$A$2:$A$1611,0)),)</f>
        <v/>
      </c>
      <c r="F21" s="16">
        <f>IFERROR(E21*(C21/100)/D21, "-")</f>
        <v/>
      </c>
    </row>
    <row r="22">
      <c r="A22" s="16" t="inlineStr">
        <is>
          <t>BGD</t>
        </is>
      </c>
      <c r="B22" s="16" t="inlineStr">
        <is>
          <t>Bangladesh</t>
        </is>
      </c>
      <c r="C22" s="16" t="n">
        <v>95</v>
      </c>
      <c r="D22" s="16" t="n">
        <v>30000</v>
      </c>
      <c r="E22" s="16">
        <f>IFERROR(INDEX(Pop!$M$2:$M$1611,MATCH(A22, Pop!$A$2:$A$1611,0)),)</f>
        <v/>
      </c>
      <c r="F22" s="16">
        <f>IFERROR(E22*(C22/100)/D22, "-")</f>
        <v/>
      </c>
    </row>
    <row r="23">
      <c r="A23" s="16" t="inlineStr">
        <is>
          <t>BGR</t>
        </is>
      </c>
      <c r="B23" s="16" t="inlineStr">
        <is>
          <t>Bulgaria</t>
        </is>
      </c>
      <c r="C23" s="16" t="n">
        <v>100</v>
      </c>
      <c r="D23" s="16" t="n">
        <v/>
      </c>
      <c r="E23" s="16">
        <f>IFERROR(INDEX(Pop!$M$2:$M$1611,MATCH(A23, Pop!$A$2:$A$1611,0)),)</f>
        <v/>
      </c>
      <c r="F23" s="16">
        <f>IFERROR(E23*(C23/100)/D23, "-")</f>
        <v/>
      </c>
    </row>
    <row r="24">
      <c r="A24" s="16" t="inlineStr">
        <is>
          <t>BHR</t>
        </is>
      </c>
      <c r="B24" s="16" t="inlineStr">
        <is>
          <t>Bahrain</t>
        </is>
      </c>
      <c r="C24" s="16" t="n">
        <v>100</v>
      </c>
      <c r="D24" s="16" t="n">
        <v>1500</v>
      </c>
      <c r="E24" s="16">
        <f>IFERROR(INDEX(Pop!$M$2:$M$1611,MATCH(A24, Pop!$A$2:$A$1611,0)),)</f>
        <v/>
      </c>
      <c r="F24" s="16">
        <f>IFERROR(E24*(C24/100)/D24, "-")</f>
        <v/>
      </c>
    </row>
    <row r="25">
      <c r="A25" s="16" t="inlineStr">
        <is>
          <t>BHS</t>
        </is>
      </c>
      <c r="B25" s="16" t="inlineStr">
        <is>
          <t>Bahamas</t>
        </is>
      </c>
      <c r="C25" s="16" t="n">
        <v>99</v>
      </c>
      <c r="D25" s="16" t="n">
        <v/>
      </c>
      <c r="E25" s="16">
        <f>IFERROR(INDEX(Pop!$M$2:$M$1611,MATCH(A25, Pop!$A$2:$A$1611,0)),)</f>
        <v/>
      </c>
      <c r="F25" s="16">
        <f>IFERROR(E25*(C25/100)/D25, "-")</f>
        <v/>
      </c>
    </row>
    <row r="26">
      <c r="A26" s="16" t="inlineStr">
        <is>
          <t>BIH</t>
        </is>
      </c>
      <c r="B26" s="16" t="inlineStr">
        <is>
          <t>Bosnia and Herzegovina</t>
        </is>
      </c>
      <c r="C26" s="16" t="n">
        <v>95</v>
      </c>
      <c r="D26" s="16" t="n">
        <v/>
      </c>
      <c r="E26" s="16">
        <f>IFERROR(INDEX(Pop!$M$2:$M$1611,MATCH(A26, Pop!$A$2:$A$1611,0)),)</f>
        <v/>
      </c>
      <c r="F26" s="16">
        <f>IFERROR(E26*(C26/100)/D26, "-")</f>
        <v/>
      </c>
    </row>
    <row r="27">
      <c r="A27" s="16" t="inlineStr">
        <is>
          <t>BLM</t>
        </is>
      </c>
      <c r="B27" s="16" t="inlineStr">
        <is>
          <t>Saint Barthélemy</t>
        </is>
      </c>
      <c r="C27" s="16" t="n">
        <v>95</v>
      </c>
      <c r="D27" s="16" t="n">
        <v/>
      </c>
      <c r="E27" s="16">
        <f>IFERROR(INDEX(Pop!$M$2:$M$1611,MATCH(A27, Pop!$A$2:$A$1611,0)),)</f>
        <v/>
      </c>
      <c r="F27" s="16">
        <f>IFERROR(E27*(C27/100)/D27, "-")</f>
        <v/>
      </c>
    </row>
    <row r="28">
      <c r="A28" s="16" t="inlineStr">
        <is>
          <t>BLR</t>
        </is>
      </c>
      <c r="B28" s="16" t="inlineStr">
        <is>
          <t>Belarus</t>
        </is>
      </c>
      <c r="C28" s="16" t="n">
        <v>99</v>
      </c>
      <c r="D28" s="16" t="n">
        <v/>
      </c>
      <c r="E28" s="16">
        <f>IFERROR(INDEX(Pop!$M$2:$M$1611,MATCH(A28, Pop!$A$2:$A$1611,0)),)</f>
        <v/>
      </c>
      <c r="F28" s="16">
        <f>IFERROR(E28*(C28/100)/D28, "-")</f>
        <v/>
      </c>
    </row>
    <row r="29">
      <c r="A29" s="16" t="inlineStr">
        <is>
          <t>BLZ</t>
        </is>
      </c>
      <c r="B29" s="16" t="inlineStr">
        <is>
          <t>Belize</t>
        </is>
      </c>
      <c r="C29" s="16" t="n">
        <v>98</v>
      </c>
      <c r="D29" s="16" t="n">
        <v/>
      </c>
      <c r="E29" s="16">
        <f>IFERROR(INDEX(Pop!$M$2:$M$1611,MATCH(A29, Pop!$A$2:$A$1611,0)),)</f>
        <v/>
      </c>
      <c r="F29" s="16">
        <f>IFERROR(E29*(C29/100)/D29, "-")</f>
        <v/>
      </c>
    </row>
    <row r="30">
      <c r="A30" s="16" t="inlineStr">
        <is>
          <t>BMU</t>
        </is>
      </c>
      <c r="B30" s="16" t="inlineStr">
        <is>
          <t>Bermuda</t>
        </is>
      </c>
      <c r="C30" s="16" t="n">
        <v>99</v>
      </c>
      <c r="D30" s="16" t="n">
        <v/>
      </c>
      <c r="E30" s="16">
        <f>IFERROR(INDEX(Pop!$M$2:$M$1611,MATCH(A30, Pop!$A$2:$A$1611,0)),)</f>
        <v/>
      </c>
      <c r="F30" s="16">
        <f>IFERROR(E30*(C30/100)/D30, "-")</f>
        <v/>
      </c>
    </row>
    <row r="31">
      <c r="A31" s="16" t="inlineStr">
        <is>
          <t>BOL</t>
        </is>
      </c>
      <c r="B31" s="16" t="inlineStr">
        <is>
          <t>Bolivia</t>
        </is>
      </c>
      <c r="C31" s="16" t="n">
        <v>90</v>
      </c>
      <c r="D31" s="16" t="n">
        <v>4200</v>
      </c>
      <c r="E31" s="16">
        <f>IFERROR(INDEX(Pop!$M$2:$M$1611,MATCH(A31, Pop!$A$2:$A$1611,0)),)</f>
        <v/>
      </c>
      <c r="F31" s="16">
        <f>IFERROR(E31*(C31/100)/D31, "-")</f>
        <v/>
      </c>
    </row>
    <row r="32">
      <c r="A32" s="16" t="inlineStr">
        <is>
          <t>BRA</t>
        </is>
      </c>
      <c r="B32" s="16" t="inlineStr">
        <is>
          <t>Brazil</t>
        </is>
      </c>
      <c r="C32" s="16" t="n">
        <v>95</v>
      </c>
      <c r="D32" s="16" t="n">
        <v>60500</v>
      </c>
      <c r="E32" s="16">
        <f>IFERROR(INDEX(Pop!$M$2:$M$1611,MATCH(A32, Pop!$A$2:$A$1611,0)),)</f>
        <v/>
      </c>
      <c r="F32" s="16">
        <f>IFERROR(E32*(C32/100)/D32, "-")</f>
        <v/>
      </c>
    </row>
    <row r="33">
      <c r="A33" s="16" t="inlineStr">
        <is>
          <t>BRB</t>
        </is>
      </c>
      <c r="B33" s="16" t="inlineStr">
        <is>
          <t>Barbados</t>
        </is>
      </c>
      <c r="C33" s="16" t="n">
        <v>94.48999999999999</v>
      </c>
      <c r="D33" s="16" t="n">
        <v/>
      </c>
      <c r="E33" s="16">
        <f>IFERROR(INDEX(Pop!$M$2:$M$1611,MATCH(A33, Pop!$A$2:$A$1611,0)),)</f>
        <v/>
      </c>
      <c r="F33" s="16">
        <f>IFERROR(E33*(C33/100)/D33, "-")</f>
        <v/>
      </c>
    </row>
    <row r="34">
      <c r="A34" s="16" t="inlineStr">
        <is>
          <t>BRN</t>
        </is>
      </c>
      <c r="B34" s="16" t="inlineStr">
        <is>
          <t>Brunei Darussalam</t>
        </is>
      </c>
      <c r="C34" s="16" t="n">
        <v>90</v>
      </c>
      <c r="D34" s="16" t="n">
        <v>500</v>
      </c>
      <c r="E34" s="16">
        <f>IFERROR(INDEX(Pop!$M$2:$M$1611,MATCH(A34, Pop!$A$2:$A$1611,0)),)</f>
        <v/>
      </c>
      <c r="F34" s="16">
        <f>IFERROR(E34*(C34/100)/D34, "-")</f>
        <v/>
      </c>
    </row>
    <row r="35">
      <c r="A35" s="16" t="inlineStr">
        <is>
          <t>BTN</t>
        </is>
      </c>
      <c r="B35" s="16" t="inlineStr">
        <is>
          <t>Bhutan</t>
        </is>
      </c>
      <c r="C35" s="16" t="n">
        <v>90</v>
      </c>
      <c r="D35" s="16" t="n">
        <v>100</v>
      </c>
      <c r="E35" s="16">
        <f>IFERROR(INDEX(Pop!$M$2:$M$1611,MATCH(A35, Pop!$A$2:$A$1611,0)),)</f>
        <v/>
      </c>
      <c r="F35" s="16">
        <f>IFERROR(E35*(C35/100)/D35, "-")</f>
        <v/>
      </c>
    </row>
    <row r="36">
      <c r="A36" s="16" t="inlineStr">
        <is>
          <t>BWA</t>
        </is>
      </c>
      <c r="B36" s="16" t="inlineStr">
        <is>
          <t>Botswana</t>
        </is>
      </c>
      <c r="C36" s="16" t="n">
        <v>85</v>
      </c>
      <c r="D36" s="16" t="n">
        <v>850</v>
      </c>
      <c r="E36" s="16">
        <f>IFERROR(INDEX(Pop!$M$2:$M$1611,MATCH(A36, Pop!$A$2:$A$1611,0)),)</f>
        <v/>
      </c>
      <c r="F36" s="16">
        <f>IFERROR(E36*(C36/100)/D36, "-")</f>
        <v/>
      </c>
    </row>
    <row r="37">
      <c r="A37" s="16" t="inlineStr">
        <is>
          <t>CAF</t>
        </is>
      </c>
      <c r="B37" s="16" t="inlineStr">
        <is>
          <t>Central African Republic</t>
        </is>
      </c>
      <c r="C37" s="16" t="n">
        <v>39.6</v>
      </c>
      <c r="D37" s="16" t="n">
        <v/>
      </c>
      <c r="E37" s="16">
        <f>IFERROR(INDEX(Pop!$M$2:$M$1611,MATCH(A37, Pop!$A$2:$A$1611,0)),)</f>
        <v/>
      </c>
      <c r="F37" s="16">
        <f>IFERROR(E37*(C37/100)/D37, "-")</f>
        <v/>
      </c>
    </row>
    <row r="38">
      <c r="A38" s="16" t="inlineStr">
        <is>
          <t>CAN</t>
        </is>
      </c>
      <c r="B38" s="16" t="inlineStr">
        <is>
          <t>Canada</t>
        </is>
      </c>
      <c r="C38" s="16" t="n">
        <v>99</v>
      </c>
      <c r="D38" s="16" t="n">
        <v/>
      </c>
      <c r="E38" s="16">
        <f>IFERROR(INDEX(Pop!$M$2:$M$1611,MATCH(A38, Pop!$A$2:$A$1611,0)),)</f>
        <v/>
      </c>
      <c r="F38" s="16">
        <f>IFERROR(E38*(C38/100)/D38, "-")</f>
        <v/>
      </c>
    </row>
    <row r="39">
      <c r="A39" s="16" t="inlineStr">
        <is>
          <t>CHE</t>
        </is>
      </c>
      <c r="B39" s="16" t="inlineStr">
        <is>
          <t>Switzerland</t>
        </is>
      </c>
      <c r="C39" s="16" t="n">
        <v>99</v>
      </c>
      <c r="D39" s="16" t="n">
        <v>11300</v>
      </c>
      <c r="E39" s="16">
        <f>IFERROR(INDEX(Pop!$M$2:$M$1611,MATCH(A39, Pop!$A$2:$A$1611,0)),)</f>
        <v/>
      </c>
      <c r="F39" s="16">
        <f>IFERROR(E39*(C39/100)/D39, "-")</f>
        <v/>
      </c>
    </row>
    <row r="40">
      <c r="A40" s="16" t="inlineStr">
        <is>
          <t>CHL</t>
        </is>
      </c>
      <c r="B40" s="16" t="inlineStr">
        <is>
          <t>Chile</t>
        </is>
      </c>
      <c r="C40" s="16" t="n">
        <v>99</v>
      </c>
      <c r="D40" s="16" t="n">
        <v>9148</v>
      </c>
      <c r="E40" s="16">
        <f>IFERROR(INDEX(Pop!$M$2:$M$1611,MATCH(A40, Pop!$A$2:$A$1611,0)),)</f>
        <v/>
      </c>
      <c r="F40" s="16">
        <f>IFERROR(E40*(C40/100)/D40, "-")</f>
        <v/>
      </c>
    </row>
    <row r="41">
      <c r="A41" s="16" t="inlineStr">
        <is>
          <t>CHN</t>
        </is>
      </c>
      <c r="B41" s="16" t="inlineStr">
        <is>
          <t>China</t>
        </is>
      </c>
      <c r="C41" s="16" t="n">
        <v>98</v>
      </c>
      <c r="D41" s="16" t="n">
        <v>1968000</v>
      </c>
      <c r="E41" s="16">
        <f>IFERROR(INDEX(Pop!$M$2:$M$1611,MATCH(A41, Pop!$A$2:$A$1611,0)),)</f>
        <v/>
      </c>
      <c r="F41" s="16">
        <f>IFERROR(E41*(C41/100)/D41, "-")</f>
        <v/>
      </c>
    </row>
    <row r="42">
      <c r="A42" s="16" t="inlineStr">
        <is>
          <t>CIV</t>
        </is>
      </c>
      <c r="B42" s="16" t="inlineStr">
        <is>
          <t>Cote d'Ivoire</t>
        </is>
      </c>
      <c r="C42" s="16" t="n">
        <v>72.28999999999999</v>
      </c>
      <c r="D42" s="16" t="n">
        <v>4142</v>
      </c>
      <c r="E42" s="16">
        <f>IFERROR(INDEX(Pop!$M$2:$M$1611,MATCH(A42, Pop!$A$2:$A$1611,0)),)</f>
        <v/>
      </c>
      <c r="F42" s="16">
        <f>IFERROR(E42*(C42/100)/D42, "-")</f>
        <v/>
      </c>
    </row>
    <row r="43">
      <c r="A43" s="16" t="inlineStr">
        <is>
          <t>CMR</t>
        </is>
      </c>
      <c r="B43" s="16" t="inlineStr">
        <is>
          <t>Cameroon</t>
        </is>
      </c>
      <c r="C43" s="16" t="n">
        <v>75</v>
      </c>
      <c r="D43" s="16" t="n">
        <v>3200</v>
      </c>
      <c r="E43" s="16">
        <f>IFERROR(INDEX(Pop!$M$2:$M$1611,MATCH(A43, Pop!$A$2:$A$1611,0)),)</f>
        <v/>
      </c>
      <c r="F43" s="16">
        <f>IFERROR(E43*(C43/100)/D43, "-")</f>
        <v/>
      </c>
    </row>
    <row r="44">
      <c r="A44" s="16" t="inlineStr">
        <is>
          <t>COD</t>
        </is>
      </c>
      <c r="B44" s="16" t="inlineStr">
        <is>
          <t>Congo; Democratic Republic</t>
        </is>
      </c>
      <c r="C44" s="16" t="n">
        <v>63.24999999999999</v>
      </c>
      <c r="D44" s="16" t="n">
        <v>4293</v>
      </c>
      <c r="E44" s="16">
        <f>IFERROR(INDEX(Pop!$M$2:$M$1611,MATCH(A44, Pop!$A$2:$A$1611,0)),)</f>
        <v/>
      </c>
      <c r="F44" s="16">
        <f>IFERROR(E44*(C44/100)/D44, "-")</f>
        <v/>
      </c>
    </row>
    <row r="45">
      <c r="A45" s="16" t="inlineStr">
        <is>
          <t>COG</t>
        </is>
      </c>
      <c r="B45" s="16" t="inlineStr">
        <is>
          <t>Congo</t>
        </is>
      </c>
      <c r="C45" s="16" t="n">
        <v>64.5</v>
      </c>
      <c r="D45" s="16" t="n">
        <v>800</v>
      </c>
      <c r="E45" s="16">
        <f>IFERROR(INDEX(Pop!$M$2:$M$1611,MATCH(A45, Pop!$A$2:$A$1611,0)),)</f>
        <v/>
      </c>
      <c r="F45" s="16">
        <f>IFERROR(E45*(C45/100)/D45, "-")</f>
        <v/>
      </c>
    </row>
    <row r="46">
      <c r="A46" s="16" t="inlineStr">
        <is>
          <t>COK</t>
        </is>
      </c>
      <c r="B46" s="16" t="inlineStr">
        <is>
          <t>Cook Islands</t>
        </is>
      </c>
      <c r="C46" s="16" t="n">
        <v>69.08</v>
      </c>
      <c r="D46" s="16" t="n">
        <v/>
      </c>
      <c r="E46" s="16">
        <f>IFERROR(INDEX(Pop!$M$2:$M$1611,MATCH(A46, Pop!$A$2:$A$1611,0)),)</f>
        <v/>
      </c>
      <c r="F46" s="16">
        <f>IFERROR(E46*(C46/100)/D46, "-")</f>
        <v/>
      </c>
    </row>
    <row r="47">
      <c r="A47" s="16" t="inlineStr">
        <is>
          <t>COL</t>
        </is>
      </c>
      <c r="B47" s="16" t="inlineStr">
        <is>
          <t>Colombia</t>
        </is>
      </c>
      <c r="C47" s="16" t="n">
        <v>95</v>
      </c>
      <c r="D47" s="16" t="n">
        <v>16351</v>
      </c>
      <c r="E47" s="16">
        <f>IFERROR(INDEX(Pop!$M$2:$M$1611,MATCH(A47, Pop!$A$2:$A$1611,0)),)</f>
        <v/>
      </c>
      <c r="F47" s="16">
        <f>IFERROR(E47*(C47/100)/D47, "-")</f>
        <v/>
      </c>
    </row>
    <row r="48">
      <c r="A48" s="16" t="inlineStr">
        <is>
          <t>COM</t>
        </is>
      </c>
      <c r="B48" s="16" t="inlineStr">
        <is>
          <t>Comoros</t>
        </is>
      </c>
      <c r="C48" s="16" t="n">
        <v>90</v>
      </c>
      <c r="D48" s="16" t="n">
        <v/>
      </c>
      <c r="E48" s="16">
        <f>IFERROR(INDEX(Pop!$M$2:$M$1611,MATCH(A48, Pop!$A$2:$A$1611,0)),)</f>
        <v/>
      </c>
      <c r="F48" s="16">
        <f>IFERROR(E48*(C48/100)/D48, "-")</f>
        <v/>
      </c>
    </row>
    <row r="49">
      <c r="A49" s="16" t="inlineStr">
        <is>
          <t>CPV</t>
        </is>
      </c>
      <c r="B49" s="16" t="inlineStr">
        <is>
          <t>Cabo Verde</t>
        </is>
      </c>
      <c r="C49" s="16" t="n">
        <v>76.57000000000001</v>
      </c>
      <c r="D49" s="16" t="n">
        <v/>
      </c>
      <c r="E49" s="16">
        <f>IFERROR(INDEX(Pop!$M$2:$M$1611,MATCH(A49, Pop!$A$2:$A$1611,0)),)</f>
        <v/>
      </c>
      <c r="F49" s="16">
        <f>IFERROR(E49*(C49/100)/D49, "-")</f>
        <v/>
      </c>
    </row>
    <row r="50">
      <c r="A50" s="16" t="inlineStr">
        <is>
          <t>CRI</t>
        </is>
      </c>
      <c r="B50" s="16" t="inlineStr">
        <is>
          <t>Costa Rica</t>
        </is>
      </c>
      <c r="C50" s="16" t="n">
        <v>95</v>
      </c>
      <c r="D50" s="16" t="n">
        <v>3238</v>
      </c>
      <c r="E50" s="16">
        <f>IFERROR(INDEX(Pop!$M$2:$M$1611,MATCH(A50, Pop!$A$2:$A$1611,0)),)</f>
        <v/>
      </c>
      <c r="F50" s="16">
        <f>IFERROR(E50*(C50/100)/D50, "-")</f>
        <v/>
      </c>
    </row>
    <row r="51">
      <c r="A51" s="16" t="inlineStr">
        <is>
          <t>CUB</t>
        </is>
      </c>
      <c r="B51" s="16" t="inlineStr">
        <is>
          <t>Cuba</t>
        </is>
      </c>
      <c r="C51" s="16" t="n">
        <v>61.61</v>
      </c>
      <c r="D51" s="16" t="n">
        <v/>
      </c>
      <c r="E51" s="16">
        <f>IFERROR(INDEX(Pop!$M$2:$M$1611,MATCH(A51, Pop!$A$2:$A$1611,0)),)</f>
        <v/>
      </c>
      <c r="F51" s="16">
        <f>IFERROR(E51*(C51/100)/D51, "-")</f>
        <v/>
      </c>
    </row>
    <row r="52">
      <c r="A52" s="16" t="inlineStr">
        <is>
          <t>CUW</t>
        </is>
      </c>
      <c r="B52" s="16" t="inlineStr">
        <is>
          <t>Curacao</t>
        </is>
      </c>
      <c r="C52" s="16" t="n">
        <v>95</v>
      </c>
      <c r="D52" s="16" t="n">
        <v/>
      </c>
      <c r="E52" s="16">
        <f>IFERROR(INDEX(Pop!$M$2:$M$1611,MATCH(A52, Pop!$A$2:$A$1611,0)),)</f>
        <v/>
      </c>
      <c r="F52" s="16">
        <f>IFERROR(E52*(C52/100)/D52, "-")</f>
        <v/>
      </c>
    </row>
    <row r="53">
      <c r="A53" s="16" t="inlineStr">
        <is>
          <t>CYM</t>
        </is>
      </c>
      <c r="B53" s="16" t="inlineStr">
        <is>
          <t>Cayman Islands</t>
        </is>
      </c>
      <c r="C53" s="16" t="n">
        <v>95</v>
      </c>
      <c r="D53" s="16" t="n">
        <v/>
      </c>
      <c r="E53" s="16">
        <f>IFERROR(INDEX(Pop!$M$2:$M$1611,MATCH(A53, Pop!$A$2:$A$1611,0)),)</f>
        <v/>
      </c>
      <c r="F53" s="16">
        <f>IFERROR(E53*(C53/100)/D53, "-")</f>
        <v/>
      </c>
    </row>
    <row r="54">
      <c r="A54" s="16" t="inlineStr">
        <is>
          <t>CYP</t>
        </is>
      </c>
      <c r="B54" s="16" t="inlineStr">
        <is>
          <t>Cyprus</t>
        </is>
      </c>
      <c r="C54" s="16" t="n">
        <v>99</v>
      </c>
      <c r="D54" s="16" t="n">
        <v/>
      </c>
      <c r="E54" s="16">
        <f>IFERROR(INDEX(Pop!$M$2:$M$1611,MATCH(A54, Pop!$A$2:$A$1611,0)),)</f>
        <v/>
      </c>
      <c r="F54" s="16">
        <f>IFERROR(E54*(C54/100)/D54, "-")</f>
        <v/>
      </c>
    </row>
    <row r="55">
      <c r="A55" s="16" t="inlineStr">
        <is>
          <t>CZE</t>
        </is>
      </c>
      <c r="B55" s="16" t="inlineStr">
        <is>
          <t>Czechia</t>
        </is>
      </c>
      <c r="C55" s="16" t="n">
        <v>81</v>
      </c>
      <c r="D55" s="16" t="n">
        <v>10200</v>
      </c>
      <c r="E55" s="16">
        <f>IFERROR(INDEX(Pop!$M$2:$M$1611,MATCH(A55, Pop!$A$2:$A$1611,0)),)</f>
        <v/>
      </c>
      <c r="F55" s="16">
        <f>IFERROR(E55*(C55/100)/D55, "-")</f>
        <v/>
      </c>
    </row>
    <row r="56">
      <c r="A56" s="16" t="inlineStr">
        <is>
          <t>DEU</t>
        </is>
      </c>
      <c r="B56" s="16" t="inlineStr">
        <is>
          <t>Germany</t>
        </is>
      </c>
      <c r="C56" s="16" t="n">
        <v>95</v>
      </c>
      <c r="D56" s="16" t="n">
        <v>75474</v>
      </c>
      <c r="E56" s="16">
        <f>IFERROR(INDEX(Pop!$M$2:$M$1611,MATCH(A56, Pop!$A$2:$A$1611,0)),)</f>
        <v/>
      </c>
      <c r="F56" s="16">
        <f>IFERROR(E56*(C56/100)/D56, "-")</f>
        <v/>
      </c>
    </row>
    <row r="57">
      <c r="A57" s="16" t="inlineStr">
        <is>
          <t>DJI</t>
        </is>
      </c>
      <c r="B57" s="16" t="inlineStr">
        <is>
          <t>Djibouti</t>
        </is>
      </c>
      <c r="C57" s="16" t="n">
        <v>77.23999999999999</v>
      </c>
      <c r="D57" s="16" t="n">
        <v/>
      </c>
      <c r="E57" s="16">
        <f>IFERROR(INDEX(Pop!$M$2:$M$1611,MATCH(A57, Pop!$A$2:$A$1611,0)),)</f>
        <v/>
      </c>
      <c r="F57" s="16">
        <f>IFERROR(E57*(C57/100)/D57, "-")</f>
        <v/>
      </c>
    </row>
    <row r="58">
      <c r="A58" s="16" t="inlineStr">
        <is>
          <t>DMA</t>
        </is>
      </c>
      <c r="B58" s="16" t="inlineStr">
        <is>
          <t>Dominica</t>
        </is>
      </c>
      <c r="C58" s="16" t="n">
        <v>95</v>
      </c>
      <c r="D58" s="16" t="n">
        <v/>
      </c>
      <c r="E58" s="16">
        <f>IFERROR(INDEX(Pop!$M$2:$M$1611,MATCH(A58, Pop!$A$2:$A$1611,0)),)</f>
        <v/>
      </c>
      <c r="F58" s="16">
        <f>IFERROR(E58*(C58/100)/D58, "-")</f>
        <v/>
      </c>
    </row>
    <row r="59">
      <c r="A59" s="16" t="inlineStr">
        <is>
          <t>DNK</t>
        </is>
      </c>
      <c r="B59" s="16" t="inlineStr">
        <is>
          <t>Denmark</t>
        </is>
      </c>
      <c r="C59" s="16" t="n">
        <v>99.5</v>
      </c>
      <c r="D59" s="16" t="n">
        <v>4105</v>
      </c>
      <c r="E59" s="16">
        <f>IFERROR(INDEX(Pop!$M$2:$M$1611,MATCH(A59, Pop!$A$2:$A$1611,0)),)</f>
        <v/>
      </c>
      <c r="F59" s="16">
        <f>IFERROR(E59*(C59/100)/D59, "-")</f>
        <v/>
      </c>
    </row>
    <row r="60">
      <c r="A60" s="16" t="inlineStr">
        <is>
          <t>DOM</t>
        </is>
      </c>
      <c r="B60" s="16" t="inlineStr">
        <is>
          <t>Dominican Republic</t>
        </is>
      </c>
      <c r="C60" s="16" t="n">
        <v>99</v>
      </c>
      <c r="D60" s="16" t="n">
        <v/>
      </c>
      <c r="E60" s="16">
        <f>IFERROR(INDEX(Pop!$M$2:$M$1611,MATCH(A60, Pop!$A$2:$A$1611,0)),)</f>
        <v/>
      </c>
      <c r="F60" s="16">
        <f>IFERROR(E60*(C60/100)/D60, "-")</f>
        <v/>
      </c>
    </row>
    <row r="61">
      <c r="A61" s="16" t="inlineStr">
        <is>
          <t>DZA</t>
        </is>
      </c>
      <c r="B61" s="16" t="inlineStr">
        <is>
          <t>Algeria</t>
        </is>
      </c>
      <c r="C61" s="16" t="n">
        <v>90</v>
      </c>
      <c r="D61" s="16" t="n">
        <v>19000</v>
      </c>
      <c r="E61" s="16">
        <f>IFERROR(INDEX(Pop!$M$2:$M$1611,MATCH(A61, Pop!$A$2:$A$1611,0)),)</f>
        <v/>
      </c>
      <c r="F61" s="16">
        <f>IFERROR(E61*(C61/100)/D61, "-")</f>
        <v/>
      </c>
    </row>
    <row r="62">
      <c r="A62" s="16" t="inlineStr">
        <is>
          <t>ECU</t>
        </is>
      </c>
      <c r="B62" s="16" t="inlineStr">
        <is>
          <t>Ecuador</t>
        </is>
      </c>
      <c r="C62" s="16" t="n">
        <v>95</v>
      </c>
      <c r="D62" s="16" t="n">
        <v/>
      </c>
      <c r="E62" s="16">
        <f>IFERROR(INDEX(Pop!$M$2:$M$1611,MATCH(A62, Pop!$A$2:$A$1611,0)),)</f>
        <v/>
      </c>
      <c r="F62" s="16">
        <f>IFERROR(E62*(C62/100)/D62, "-")</f>
        <v/>
      </c>
    </row>
    <row r="63">
      <c r="A63" s="16" t="inlineStr">
        <is>
          <t>EGY</t>
        </is>
      </c>
      <c r="B63" s="16" t="inlineStr">
        <is>
          <t>Egypt</t>
        </is>
      </c>
      <c r="C63" s="16" t="n">
        <v>99</v>
      </c>
      <c r="D63" s="16" t="n">
        <v>22704</v>
      </c>
      <c r="E63" s="16">
        <f>IFERROR(INDEX(Pop!$M$2:$M$1611,MATCH(A63, Pop!$A$2:$A$1611,0)),)</f>
        <v/>
      </c>
      <c r="F63" s="16">
        <f>IFERROR(E63*(C63/100)/D63, "-")</f>
        <v/>
      </c>
    </row>
    <row r="64">
      <c r="A64" s="16" t="inlineStr">
        <is>
          <t>ESP</t>
        </is>
      </c>
      <c r="B64" s="16" t="inlineStr">
        <is>
          <t>Spain</t>
        </is>
      </c>
      <c r="C64" s="16" t="n">
        <v>99.59999999999999</v>
      </c>
      <c r="D64" s="16" t="n">
        <v>49461</v>
      </c>
      <c r="E64" s="16">
        <f>IFERROR(INDEX(Pop!$M$2:$M$1611,MATCH(A64, Pop!$A$2:$A$1611,0)),)</f>
        <v/>
      </c>
      <c r="F64" s="16">
        <f>IFERROR(E64*(C64/100)/D64, "-")</f>
        <v/>
      </c>
    </row>
    <row r="65">
      <c r="A65" s="16" t="inlineStr">
        <is>
          <t>EST</t>
        </is>
      </c>
      <c r="B65" s="16" t="inlineStr">
        <is>
          <t>Estonia</t>
        </is>
      </c>
      <c r="C65" s="16" t="n">
        <v>95</v>
      </c>
      <c r="D65" s="16" t="n">
        <v>530</v>
      </c>
      <c r="E65" s="16">
        <f>IFERROR(INDEX(Pop!$M$2:$M$1611,MATCH(A65, Pop!$A$2:$A$1611,0)),)</f>
        <v/>
      </c>
      <c r="F65" s="16">
        <f>IFERROR(E65*(C65/100)/D65, "-")</f>
        <v/>
      </c>
    </row>
    <row r="66">
      <c r="A66" s="16" t="inlineStr">
        <is>
          <t>ETH</t>
        </is>
      </c>
      <c r="B66" s="16" t="inlineStr">
        <is>
          <t>Ethiopia</t>
        </is>
      </c>
      <c r="C66" s="16" t="n">
        <v>85</v>
      </c>
      <c r="D66" s="16" t="n">
        <v>6600</v>
      </c>
      <c r="E66" s="16">
        <f>IFERROR(INDEX(Pop!$M$2:$M$1611,MATCH(A66, Pop!$A$2:$A$1611,0)),)</f>
        <v/>
      </c>
      <c r="F66" s="16">
        <f>IFERROR(E66*(C66/100)/D66, "-")</f>
        <v/>
      </c>
    </row>
    <row r="67">
      <c r="A67" s="16" t="inlineStr">
        <is>
          <t>FIN</t>
        </is>
      </c>
      <c r="B67" s="16" t="inlineStr">
        <is>
          <t>Finland</t>
        </is>
      </c>
      <c r="C67" s="16" t="n">
        <v>99</v>
      </c>
      <c r="D67" s="16" t="n">
        <v>9576</v>
      </c>
      <c r="E67" s="16">
        <f>IFERROR(INDEX(Pop!$M$2:$M$1611,MATCH(A67, Pop!$A$2:$A$1611,0)),)</f>
        <v/>
      </c>
      <c r="F67" s="16">
        <f>IFERROR(E67*(C67/100)/D67, "-")</f>
        <v/>
      </c>
    </row>
    <row r="68">
      <c r="A68" s="16" t="inlineStr">
        <is>
          <t>FJI</t>
        </is>
      </c>
      <c r="B68" s="16" t="inlineStr">
        <is>
          <t>Fiji</t>
        </is>
      </c>
      <c r="C68" s="16" t="n">
        <v>96</v>
      </c>
      <c r="D68" s="16" t="n">
        <v/>
      </c>
      <c r="E68" s="16">
        <f>IFERROR(INDEX(Pop!$M$2:$M$1611,MATCH(A68, Pop!$A$2:$A$1611,0)),)</f>
        <v/>
      </c>
      <c r="F68" s="16">
        <f>IFERROR(E68*(C68/100)/D68, "-")</f>
        <v/>
      </c>
    </row>
    <row r="69">
      <c r="A69" s="16" t="inlineStr">
        <is>
          <t>FRA</t>
        </is>
      </c>
      <c r="B69" s="16" t="inlineStr">
        <is>
          <t>France</t>
        </is>
      </c>
      <c r="C69" s="16" t="n">
        <v>99.59999999999999</v>
      </c>
      <c r="D69" s="16" t="n">
        <v>52298</v>
      </c>
      <c r="E69" s="16">
        <f>IFERROR(INDEX(Pop!$M$2:$M$1611,MATCH(A69, Pop!$A$2:$A$1611,0)),)</f>
        <v/>
      </c>
      <c r="F69" s="16">
        <f>IFERROR(E69*(C69/100)/D69, "-")</f>
        <v/>
      </c>
    </row>
    <row r="70">
      <c r="A70" s="16" t="inlineStr">
        <is>
          <t>FRO</t>
        </is>
      </c>
      <c r="B70" s="16" t="inlineStr">
        <is>
          <t>Faroe Islands</t>
        </is>
      </c>
      <c r="C70" s="16" t="n">
        <v>99.98999999999999</v>
      </c>
      <c r="D70" s="16" t="n">
        <v/>
      </c>
      <c r="E70" s="16">
        <f>IFERROR(INDEX(Pop!$M$2:$M$1611,MATCH(A70, Pop!$A$2:$A$1611,0)),)</f>
        <v/>
      </c>
      <c r="F70" s="16">
        <f>IFERROR(E70*(C70/100)/D70, "-")</f>
        <v/>
      </c>
    </row>
    <row r="71">
      <c r="A71" s="16" t="inlineStr">
        <is>
          <t>FSM</t>
        </is>
      </c>
      <c r="B71" s="16" t="inlineStr">
        <is>
          <t>Micronesia</t>
        </is>
      </c>
      <c r="C71" s="16" t="n">
        <v>57.7</v>
      </c>
      <c r="D71" s="16" t="n">
        <v/>
      </c>
      <c r="E71" s="16">
        <f>IFERROR(INDEX(Pop!$M$2:$M$1611,MATCH(A71, Pop!$A$2:$A$1611,0)),)</f>
        <v/>
      </c>
      <c r="F71" s="16">
        <f>IFERROR(E71*(C71/100)/D71, "-")</f>
        <v/>
      </c>
    </row>
    <row r="72">
      <c r="A72" s="16" t="inlineStr">
        <is>
          <t>GAB</t>
        </is>
      </c>
      <c r="B72" s="16" t="inlineStr">
        <is>
          <t>Gabon</t>
        </is>
      </c>
      <c r="C72" s="16" t="n">
        <v>73.14</v>
      </c>
      <c r="D72" s="16" t="n">
        <v>1000</v>
      </c>
      <c r="E72" s="16">
        <f>IFERROR(INDEX(Pop!$M$2:$M$1611,MATCH(A72, Pop!$A$2:$A$1611,0)),)</f>
        <v/>
      </c>
      <c r="F72" s="16">
        <f>IFERROR(E72*(C72/100)/D72, "-")</f>
        <v/>
      </c>
    </row>
    <row r="73">
      <c r="A73" s="16" t="inlineStr">
        <is>
          <t>GBR</t>
        </is>
      </c>
      <c r="B73" s="16" t="inlineStr">
        <is>
          <t>United Kingdom</t>
        </is>
      </c>
      <c r="C73" s="16" t="n">
        <v>99.48</v>
      </c>
      <c r="D73" s="16" t="n">
        <v>42500</v>
      </c>
      <c r="E73" s="16">
        <f>IFERROR(INDEX(Pop!$M$2:$M$1611,MATCH(A73, Pop!$A$2:$A$1611,0)),)</f>
        <v/>
      </c>
      <c r="F73" s="16">
        <f>IFERROR(E73*(C73/100)/D73, "-")</f>
        <v/>
      </c>
    </row>
    <row r="74">
      <c r="A74" s="16" t="inlineStr">
        <is>
          <t>GEO</t>
        </is>
      </c>
      <c r="B74" s="16" t="inlineStr">
        <is>
          <t>Georgia</t>
        </is>
      </c>
      <c r="C74" s="16" t="n">
        <v>90</v>
      </c>
      <c r="D74" s="16" t="n">
        <v>3000</v>
      </c>
      <c r="E74" s="16">
        <f>IFERROR(INDEX(Pop!$M$2:$M$1611,MATCH(A74, Pop!$A$2:$A$1611,0)),)</f>
        <v/>
      </c>
      <c r="F74" s="16">
        <f>IFERROR(E74*(C74/100)/D74, "-")</f>
        <v/>
      </c>
    </row>
    <row r="75">
      <c r="A75" s="16" t="inlineStr">
        <is>
          <t>GGY</t>
        </is>
      </c>
      <c r="B75" s="16" t="inlineStr">
        <is>
          <t>Guernsey</t>
        </is>
      </c>
      <c r="C75" s="16" t="n">
        <v>99</v>
      </c>
      <c r="D75" s="16" t="n">
        <v/>
      </c>
      <c r="E75" s="16">
        <f>IFERROR(INDEX(Pop!$M$2:$M$1611,MATCH(A75, Pop!$A$2:$A$1611,0)),)</f>
        <v/>
      </c>
      <c r="F75" s="16">
        <f>IFERROR(E75*(C75/100)/D75, "-")</f>
        <v/>
      </c>
    </row>
    <row r="76">
      <c r="A76" s="16" t="inlineStr">
        <is>
          <t>GHA</t>
        </is>
      </c>
      <c r="B76" s="16" t="inlineStr">
        <is>
          <t>Ghana</t>
        </is>
      </c>
      <c r="C76" s="16" t="n">
        <v>85</v>
      </c>
      <c r="D76" s="16" t="n">
        <v>6296</v>
      </c>
      <c r="E76" s="16">
        <f>IFERROR(INDEX(Pop!$M$2:$M$1611,MATCH(A76, Pop!$A$2:$A$1611,0)),)</f>
        <v/>
      </c>
      <c r="F76" s="16">
        <f>IFERROR(E76*(C76/100)/D76, "-")</f>
        <v/>
      </c>
    </row>
    <row r="77">
      <c r="A77" s="16" t="inlineStr">
        <is>
          <t>GIB</t>
        </is>
      </c>
      <c r="B77" s="16" t="inlineStr">
        <is>
          <t>Gibraltar</t>
        </is>
      </c>
      <c r="C77" s="16" t="n">
        <v>99</v>
      </c>
      <c r="D77" s="16" t="n">
        <v/>
      </c>
      <c r="E77" s="16">
        <f>IFERROR(INDEX(Pop!$M$2:$M$1611,MATCH(A77, Pop!$A$2:$A$1611,0)),)</f>
        <v/>
      </c>
      <c r="F77" s="16">
        <f>IFERROR(E77*(C77/100)/D77, "-")</f>
        <v/>
      </c>
    </row>
    <row r="78">
      <c r="A78" s="16" t="inlineStr">
        <is>
          <t>GIN</t>
        </is>
      </c>
      <c r="B78" s="16" t="inlineStr">
        <is>
          <t>Guinea</t>
        </is>
      </c>
      <c r="C78" s="16" t="n">
        <v>66.7</v>
      </c>
      <c r="D78" s="16" t="n">
        <v/>
      </c>
      <c r="E78" s="16">
        <f>IFERROR(INDEX(Pop!$M$2:$M$1611,MATCH(A78, Pop!$A$2:$A$1611,0)),)</f>
        <v/>
      </c>
      <c r="F78" s="16">
        <f>IFERROR(E78*(C78/100)/D78, "-")</f>
        <v/>
      </c>
    </row>
    <row r="79">
      <c r="A79" s="16" t="inlineStr">
        <is>
          <t>GLP</t>
        </is>
      </c>
      <c r="B79" s="16" t="inlineStr">
        <is>
          <t>Guadeloupe</t>
        </is>
      </c>
      <c r="C79" s="16" t="n">
        <v>95</v>
      </c>
      <c r="D79" s="16" t="n">
        <v/>
      </c>
      <c r="E79" s="16">
        <f>IFERROR(INDEX(Pop!$M$2:$M$1611,MATCH(A79, Pop!$A$2:$A$1611,0)),)</f>
        <v/>
      </c>
      <c r="F79" s="16">
        <f>IFERROR(E79*(C79/100)/D79, "-")</f>
        <v/>
      </c>
    </row>
    <row r="80">
      <c r="A80" s="16" t="inlineStr">
        <is>
          <t>GMB</t>
        </is>
      </c>
      <c r="B80" s="16" t="inlineStr">
        <is>
          <t>Gambia</t>
        </is>
      </c>
      <c r="C80" s="16" t="n">
        <v>58.31</v>
      </c>
      <c r="D80" s="16" t="n">
        <v>400</v>
      </c>
      <c r="E80" s="16">
        <f>IFERROR(INDEX(Pop!$M$2:$M$1611,MATCH(A80, Pop!$A$2:$A$1611,0)),)</f>
        <v/>
      </c>
      <c r="F80" s="16">
        <f>IFERROR(E80*(C80/100)/D80, "-")</f>
        <v/>
      </c>
    </row>
    <row r="81">
      <c r="A81" s="16" t="inlineStr">
        <is>
          <t>GNB</t>
        </is>
      </c>
      <c r="B81" s="16" t="inlineStr">
        <is>
          <t>Guinea-Bissau</t>
        </is>
      </c>
      <c r="C81" s="16" t="n">
        <v>73.2</v>
      </c>
      <c r="D81" s="16" t="n">
        <v/>
      </c>
      <c r="E81" s="16">
        <f>IFERROR(INDEX(Pop!$M$2:$M$1611,MATCH(A81, Pop!$A$2:$A$1611,0)),)</f>
        <v/>
      </c>
      <c r="F81" s="16">
        <f>IFERROR(E81*(C81/100)/D81, "-")</f>
        <v/>
      </c>
    </row>
    <row r="82">
      <c r="A82" s="16" t="inlineStr">
        <is>
          <t>GNQ</t>
        </is>
      </c>
      <c r="B82" s="16" t="inlineStr">
        <is>
          <t>Equatorial Guinea</t>
        </is>
      </c>
      <c r="C82" s="16" t="n">
        <v>33.13</v>
      </c>
      <c r="D82" s="16" t="n">
        <v/>
      </c>
      <c r="E82" s="16">
        <f>IFERROR(INDEX(Pop!$M$2:$M$1611,MATCH(A82, Pop!$A$2:$A$1611,0)),)</f>
        <v/>
      </c>
      <c r="F82" s="16">
        <f>IFERROR(E82*(C82/100)/D82, "-")</f>
        <v/>
      </c>
    </row>
    <row r="83">
      <c r="A83" s="16" t="inlineStr">
        <is>
          <t>GRC</t>
        </is>
      </c>
      <c r="B83" s="16" t="inlineStr">
        <is>
          <t>Greece</t>
        </is>
      </c>
      <c r="C83" s="16" t="n">
        <v>99</v>
      </c>
      <c r="D83" s="16" t="n">
        <v>12000</v>
      </c>
      <c r="E83" s="16">
        <f>IFERROR(INDEX(Pop!$M$2:$M$1611,MATCH(A83, Pop!$A$2:$A$1611,0)),)</f>
        <v/>
      </c>
      <c r="F83" s="16">
        <f>IFERROR(E83*(C83/100)/D83, "-")</f>
        <v/>
      </c>
    </row>
    <row r="84">
      <c r="A84" s="16" t="inlineStr">
        <is>
          <t>GRD</t>
        </is>
      </c>
      <c r="B84" s="16" t="inlineStr">
        <is>
          <t>Grenada</t>
        </is>
      </c>
      <c r="C84" s="16" t="n">
        <v>95</v>
      </c>
      <c r="D84" s="16" t="n">
        <v/>
      </c>
      <c r="E84" s="16">
        <f>IFERROR(INDEX(Pop!$M$2:$M$1611,MATCH(A84, Pop!$A$2:$A$1611,0)),)</f>
        <v/>
      </c>
      <c r="F84" s="16">
        <f>IFERROR(E84*(C84/100)/D84, "-")</f>
        <v/>
      </c>
    </row>
    <row r="85">
      <c r="A85" s="16" t="inlineStr">
        <is>
          <t>GRL</t>
        </is>
      </c>
      <c r="B85" s="16" t="inlineStr">
        <is>
          <t>Greenland</t>
        </is>
      </c>
      <c r="C85" s="16" t="n">
        <v>99</v>
      </c>
      <c r="D85" s="16" t="n">
        <v/>
      </c>
      <c r="E85" s="16">
        <f>IFERROR(INDEX(Pop!$M$2:$M$1611,MATCH(A85, Pop!$A$2:$A$1611,0)),)</f>
        <v/>
      </c>
      <c r="F85" s="16">
        <f>IFERROR(E85*(C85/100)/D85, "-")</f>
        <v/>
      </c>
    </row>
    <row r="86">
      <c r="A86" s="16" t="inlineStr">
        <is>
          <t>GTM</t>
        </is>
      </c>
      <c r="B86" s="16" t="inlineStr">
        <is>
          <t>Guatemala</t>
        </is>
      </c>
      <c r="C86" s="16" t="n">
        <v>95</v>
      </c>
      <c r="D86" s="16" t="n">
        <v/>
      </c>
      <c r="E86" s="16">
        <f>IFERROR(INDEX(Pop!$M$2:$M$1611,MATCH(A86, Pop!$A$2:$A$1611,0)),)</f>
        <v/>
      </c>
      <c r="F86" s="16">
        <f>IFERROR(E86*(C86/100)/D86, "-")</f>
        <v/>
      </c>
    </row>
    <row r="87">
      <c r="A87" s="16" t="inlineStr">
        <is>
          <t>GUF</t>
        </is>
      </c>
      <c r="B87" s="16" t="inlineStr">
        <is>
          <t>French Guiana</t>
        </is>
      </c>
      <c r="C87" s="16" t="n">
        <v>95</v>
      </c>
      <c r="D87" s="16" t="n">
        <v/>
      </c>
      <c r="E87" s="16">
        <f>IFERROR(INDEX(Pop!$M$2:$M$1611,MATCH(A87, Pop!$A$2:$A$1611,0)),)</f>
        <v/>
      </c>
      <c r="F87" s="16">
        <f>IFERROR(E87*(C87/100)/D87, "-")</f>
        <v/>
      </c>
    </row>
    <row r="88">
      <c r="A88" s="16" t="inlineStr">
        <is>
          <t>GUM</t>
        </is>
      </c>
      <c r="B88" s="16" t="inlineStr">
        <is>
          <t>Guam</t>
        </is>
      </c>
      <c r="C88" s="16" t="n">
        <v>95</v>
      </c>
      <c r="D88" s="16" t="n">
        <v/>
      </c>
      <c r="E88" s="16">
        <f>IFERROR(INDEX(Pop!$M$2:$M$1611,MATCH(A88, Pop!$A$2:$A$1611,0)),)</f>
        <v/>
      </c>
      <c r="F88" s="16">
        <f>IFERROR(E88*(C88/100)/D88, "-")</f>
        <v/>
      </c>
    </row>
    <row r="89">
      <c r="A89" s="16" t="inlineStr">
        <is>
          <t>GUY</t>
        </is>
      </c>
      <c r="B89" s="16" t="inlineStr">
        <is>
          <t>Guyana</t>
        </is>
      </c>
      <c r="C89" s="16" t="n">
        <v>51.98</v>
      </c>
      <c r="D89" s="16" t="n">
        <v/>
      </c>
      <c r="E89" s="16">
        <f>IFERROR(INDEX(Pop!$M$2:$M$1611,MATCH(A89, Pop!$A$2:$A$1611,0)),)</f>
        <v/>
      </c>
      <c r="F89" s="16">
        <f>IFERROR(E89*(C89/100)/D89, "-")</f>
        <v/>
      </c>
    </row>
    <row r="90">
      <c r="A90" s="16" t="inlineStr">
        <is>
          <t>HKG</t>
        </is>
      </c>
      <c r="B90" s="16" t="inlineStr">
        <is>
          <t>Hong Kong; SAR China</t>
        </is>
      </c>
      <c r="C90" s="16" t="n">
        <v>99</v>
      </c>
      <c r="D90" s="16" t="n">
        <v/>
      </c>
      <c r="E90" s="16">
        <f>IFERROR(INDEX(Pop!$M$2:$M$1611,MATCH(A90, Pop!$A$2:$A$1611,0)),)</f>
        <v/>
      </c>
      <c r="F90" s="16">
        <f>IFERROR(E90*(C90/100)/D90, "-")</f>
        <v/>
      </c>
    </row>
    <row r="91">
      <c r="A91" s="16" t="inlineStr">
        <is>
          <t>HND</t>
        </is>
      </c>
      <c r="B91" s="16" t="inlineStr">
        <is>
          <t>Honduras</t>
        </is>
      </c>
      <c r="C91" s="16" t="n">
        <v>87.68000000000001</v>
      </c>
      <c r="D91" s="16" t="n">
        <v>1200</v>
      </c>
      <c r="E91" s="16">
        <f>IFERROR(INDEX(Pop!$M$2:$M$1611,MATCH(A91, Pop!$A$2:$A$1611,0)),)</f>
        <v/>
      </c>
      <c r="F91" s="16">
        <f>IFERROR(E91*(C91/100)/D91, "-")</f>
        <v/>
      </c>
    </row>
    <row r="92">
      <c r="A92" s="16" t="inlineStr">
        <is>
          <t>HRV</t>
        </is>
      </c>
      <c r="B92" s="16" t="inlineStr">
        <is>
          <t>Croatia</t>
        </is>
      </c>
      <c r="C92" s="16" t="n">
        <v>99</v>
      </c>
      <c r="D92" s="16" t="n">
        <v/>
      </c>
      <c r="E92" s="16">
        <f>IFERROR(INDEX(Pop!$M$2:$M$1611,MATCH(A92, Pop!$A$2:$A$1611,0)),)</f>
        <v/>
      </c>
      <c r="F92" s="16">
        <f>IFERROR(E92*(C92/100)/D92, "-")</f>
        <v/>
      </c>
    </row>
    <row r="93">
      <c r="A93" s="16" t="inlineStr">
        <is>
          <t>HTI</t>
        </is>
      </c>
      <c r="B93" s="16" t="inlineStr">
        <is>
          <t>Haiti</t>
        </is>
      </c>
      <c r="C93" s="16" t="n">
        <v>95</v>
      </c>
      <c r="D93" s="16" t="n">
        <v/>
      </c>
      <c r="E93" s="16">
        <f>IFERROR(INDEX(Pop!$M$2:$M$1611,MATCH(A93, Pop!$A$2:$A$1611,0)),)</f>
        <v/>
      </c>
      <c r="F93" s="16">
        <f>IFERROR(E93*(C93/100)/D93, "-")</f>
        <v/>
      </c>
    </row>
    <row r="94">
      <c r="A94" s="16" t="inlineStr">
        <is>
          <t>HUN</t>
        </is>
      </c>
      <c r="B94" s="16" t="inlineStr">
        <is>
          <t>Hungary</t>
        </is>
      </c>
      <c r="C94" s="16" t="n">
        <v>97.31</v>
      </c>
      <c r="D94" s="16" t="n">
        <v/>
      </c>
      <c r="E94" s="16">
        <f>IFERROR(INDEX(Pop!$M$2:$M$1611,MATCH(A94, Pop!$A$2:$A$1611,0)),)</f>
        <v/>
      </c>
      <c r="F94" s="16">
        <f>IFERROR(E94*(C94/100)/D94, "-")</f>
        <v/>
      </c>
    </row>
    <row r="95">
      <c r="A95" s="16" t="inlineStr">
        <is>
          <t>IDN</t>
        </is>
      </c>
      <c r="B95" s="16" t="inlineStr">
        <is>
          <t>Indonesia</t>
        </is>
      </c>
      <c r="C95" s="16" t="n">
        <v>95</v>
      </c>
      <c r="D95" s="16" t="n">
        <v>93378</v>
      </c>
      <c r="E95" s="16">
        <f>IFERROR(INDEX(Pop!$M$2:$M$1611,MATCH(A95, Pop!$A$2:$A$1611,0)),)</f>
        <v/>
      </c>
      <c r="F95" s="16">
        <f>IFERROR(E95*(C95/100)/D95, "-")</f>
        <v/>
      </c>
    </row>
    <row r="96">
      <c r="A96" s="16" t="inlineStr">
        <is>
          <t>IMN</t>
        </is>
      </c>
      <c r="B96" s="16" t="inlineStr">
        <is>
          <t>Isle of Man</t>
        </is>
      </c>
      <c r="C96" s="16" t="n">
        <v>99</v>
      </c>
      <c r="D96" s="16" t="n">
        <v/>
      </c>
      <c r="E96" s="16">
        <f>IFERROR(INDEX(Pop!$M$2:$M$1611,MATCH(A96, Pop!$A$2:$A$1611,0)),)</f>
        <v/>
      </c>
      <c r="F96" s="16">
        <f>IFERROR(E96*(C96/100)/D96, "-")</f>
        <v/>
      </c>
    </row>
    <row r="97">
      <c r="A97" s="16" t="inlineStr">
        <is>
          <t>IND</t>
        </is>
      </c>
      <c r="B97" s="16" t="inlineStr">
        <is>
          <t>India</t>
        </is>
      </c>
      <c r="C97" s="16" t="n">
        <v>90</v>
      </c>
      <c r="D97" s="16" t="n">
        <v>461121</v>
      </c>
      <c r="E97" s="16">
        <f>IFERROR(INDEX(Pop!$M$2:$M$1611,MATCH(A97, Pop!$A$2:$A$1611,0)),)</f>
        <v/>
      </c>
      <c r="F97" s="16">
        <f>IFERROR(E97*(C97/100)/D97, "-")</f>
        <v/>
      </c>
    </row>
    <row r="98">
      <c r="A98" s="16" t="inlineStr">
        <is>
          <t>IRL</t>
        </is>
      </c>
      <c r="B98" s="16" t="inlineStr">
        <is>
          <t>Ireland</t>
        </is>
      </c>
      <c r="C98" s="16" t="n">
        <v>99</v>
      </c>
      <c r="D98" s="16" t="n">
        <v>4000</v>
      </c>
      <c r="E98" s="16">
        <f>IFERROR(INDEX(Pop!$M$2:$M$1611,MATCH(A98, Pop!$A$2:$A$1611,0)),)</f>
        <v/>
      </c>
      <c r="F98" s="16">
        <f>IFERROR(E98*(C98/100)/D98, "-")</f>
        <v/>
      </c>
    </row>
    <row r="99">
      <c r="A99" s="16" t="inlineStr">
        <is>
          <t>IRN</t>
        </is>
      </c>
      <c r="B99" s="16" t="inlineStr">
        <is>
          <t>Iran</t>
        </is>
      </c>
      <c r="C99" s="16" t="n">
        <v>90</v>
      </c>
      <c r="D99" s="16" t="n">
        <v>37106</v>
      </c>
      <c r="E99" s="16">
        <f>IFERROR(INDEX(Pop!$M$2:$M$1611,MATCH(A99, Pop!$A$2:$A$1611,0)),)</f>
        <v/>
      </c>
      <c r="F99" s="16">
        <f>IFERROR(E99*(C99/100)/D99, "-")</f>
        <v/>
      </c>
    </row>
    <row r="100">
      <c r="A100" s="16" t="inlineStr">
        <is>
          <t>IRQ</t>
        </is>
      </c>
      <c r="B100" s="16" t="inlineStr">
        <is>
          <t>Iraq</t>
        </is>
      </c>
      <c r="C100" s="16" t="n">
        <v>95</v>
      </c>
      <c r="D100" s="16" t="n">
        <v>14769</v>
      </c>
      <c r="E100" s="16">
        <f>IFERROR(INDEX(Pop!$M$2:$M$1611,MATCH(A100, Pop!$A$2:$A$1611,0)),)</f>
        <v/>
      </c>
      <c r="F100" s="16">
        <f>IFERROR(E100*(C100/100)/D100, "-")</f>
        <v/>
      </c>
    </row>
    <row r="101">
      <c r="A101" s="16" t="inlineStr">
        <is>
          <t>ISL</t>
        </is>
      </c>
      <c r="B101" s="16" t="inlineStr">
        <is>
          <t>Iceland</t>
        </is>
      </c>
      <c r="C101" s="16" t="n">
        <v>99</v>
      </c>
      <c r="D101" s="16" t="n">
        <v/>
      </c>
      <c r="E101" s="16">
        <f>IFERROR(INDEX(Pop!$M$2:$M$1611,MATCH(A101, Pop!$A$2:$A$1611,0)),)</f>
        <v/>
      </c>
      <c r="F101" s="16">
        <f>IFERROR(E101*(C101/100)/D101, "-")</f>
        <v/>
      </c>
    </row>
    <row r="102">
      <c r="A102" s="16" t="inlineStr">
        <is>
          <t>ISR</t>
        </is>
      </c>
      <c r="B102" s="16" t="inlineStr">
        <is>
          <t>Israel</t>
        </is>
      </c>
      <c r="C102" s="16" t="n">
        <v>99</v>
      </c>
      <c r="D102" s="16" t="n">
        <v/>
      </c>
      <c r="E102" s="16">
        <f>IFERROR(INDEX(Pop!$M$2:$M$1611,MATCH(A102, Pop!$A$2:$A$1611,0)),)</f>
        <v/>
      </c>
      <c r="F102" s="16">
        <f>IFERROR(E102*(C102/100)/D102, "-")</f>
        <v/>
      </c>
    </row>
    <row r="103">
      <c r="A103" s="16" t="inlineStr">
        <is>
          <t>ITA</t>
        </is>
      </c>
      <c r="B103" s="16" t="inlineStr">
        <is>
          <t>Italy</t>
        </is>
      </c>
      <c r="C103" s="16" t="n">
        <v>99</v>
      </c>
      <c r="D103" s="16" t="n">
        <v>55108</v>
      </c>
      <c r="E103" s="16">
        <f>IFERROR(INDEX(Pop!$M$2:$M$1611,MATCH(A103, Pop!$A$2:$A$1611,0)),)</f>
        <v/>
      </c>
      <c r="F103" s="16">
        <f>IFERROR(E103*(C103/100)/D103, "-")</f>
        <v/>
      </c>
    </row>
    <row r="104">
      <c r="A104" s="16" t="inlineStr">
        <is>
          <t>JAM</t>
        </is>
      </c>
      <c r="B104" s="16" t="inlineStr">
        <is>
          <t>Jamaica</t>
        </is>
      </c>
      <c r="C104" s="16" t="n">
        <v>95</v>
      </c>
      <c r="D104" s="16" t="n">
        <v/>
      </c>
      <c r="E104" s="16">
        <f>IFERROR(INDEX(Pop!$M$2:$M$1611,MATCH(A104, Pop!$A$2:$A$1611,0)),)</f>
        <v/>
      </c>
      <c r="F104" s="16">
        <f>IFERROR(E104*(C104/100)/D104, "-")</f>
        <v/>
      </c>
    </row>
    <row r="105">
      <c r="A105" s="16" t="inlineStr">
        <is>
          <t>JEY</t>
        </is>
      </c>
      <c r="B105" s="16" t="inlineStr">
        <is>
          <t>Jersey</t>
        </is>
      </c>
      <c r="C105" s="16" t="n">
        <v>99</v>
      </c>
      <c r="D105" s="16" t="n">
        <v/>
      </c>
      <c r="E105" s="16">
        <f>IFERROR(INDEX(Pop!$M$2:$M$1611,MATCH(A105, Pop!$A$2:$A$1611,0)),)</f>
        <v/>
      </c>
      <c r="F105" s="16">
        <f>IFERROR(E105*(C105/100)/D105, "-")</f>
        <v/>
      </c>
    </row>
    <row r="106">
      <c r="A106" s="16" t="inlineStr">
        <is>
          <t>JOR</t>
        </is>
      </c>
      <c r="B106" s="16" t="inlineStr">
        <is>
          <t>Jordan</t>
        </is>
      </c>
      <c r="C106" s="16" t="n">
        <v>99</v>
      </c>
      <c r="D106" s="16" t="n">
        <v>6836</v>
      </c>
      <c r="E106" s="16">
        <f>IFERROR(INDEX(Pop!$M$2:$M$1611,MATCH(A106, Pop!$A$2:$A$1611,0)),)</f>
        <v/>
      </c>
      <c r="F106" s="16">
        <f>IFERROR(E106*(C106/100)/D106, "-")</f>
        <v/>
      </c>
    </row>
    <row r="107">
      <c r="A107" s="16" t="inlineStr">
        <is>
          <t>JPN</t>
        </is>
      </c>
      <c r="B107" s="16" t="inlineStr">
        <is>
          <t>Japan</t>
        </is>
      </c>
      <c r="C107" s="16" t="n">
        <v>100</v>
      </c>
      <c r="D107" s="16" t="n">
        <v>220000</v>
      </c>
      <c r="E107" s="16">
        <f>IFERROR(INDEX(Pop!$M$2:$M$1611,MATCH(A107, Pop!$A$2:$A$1611,0)),)</f>
        <v/>
      </c>
      <c r="F107" s="16">
        <f>IFERROR(E107*(C107/100)/D107, "-")</f>
        <v/>
      </c>
    </row>
    <row r="108">
      <c r="A108" s="16" t="inlineStr">
        <is>
          <t>KAZ</t>
        </is>
      </c>
      <c r="B108" s="16" t="inlineStr">
        <is>
          <t>Kazakhstan</t>
        </is>
      </c>
      <c r="C108" s="16" t="n">
        <v>96</v>
      </c>
      <c r="D108" s="16" t="n">
        <v>154000</v>
      </c>
      <c r="E108" s="16">
        <f>IFERROR(INDEX(Pop!$M$2:$M$1611,MATCH(A108, Pop!$A$2:$A$1611,0)),)</f>
        <v/>
      </c>
      <c r="F108" s="16">
        <f>IFERROR(E108*(C108/100)/D108, "-")</f>
        <v/>
      </c>
    </row>
    <row r="109">
      <c r="A109" s="16" t="inlineStr">
        <is>
          <t>KEN</t>
        </is>
      </c>
      <c r="B109" s="16" t="inlineStr">
        <is>
          <t>Kenya</t>
        </is>
      </c>
      <c r="C109" s="16" t="n">
        <v>95.82000000000001</v>
      </c>
      <c r="D109" s="16" t="n">
        <v>6629</v>
      </c>
      <c r="E109" s="16">
        <f>IFERROR(INDEX(Pop!$M$2:$M$1611,MATCH(A109, Pop!$A$2:$A$1611,0)),)</f>
        <v/>
      </c>
      <c r="F109" s="16">
        <f>IFERROR(E109*(C109/100)/D109, "-")</f>
        <v/>
      </c>
    </row>
    <row r="110">
      <c r="A110" s="16" t="inlineStr">
        <is>
          <t>KGZ</t>
        </is>
      </c>
      <c r="B110" s="16" t="inlineStr">
        <is>
          <t>Kyrgyzstan</t>
        </is>
      </c>
      <c r="C110" s="16" t="n">
        <v>90</v>
      </c>
      <c r="D110" s="16" t="n">
        <v/>
      </c>
      <c r="E110" s="16">
        <f>IFERROR(INDEX(Pop!$M$2:$M$1611,MATCH(A110, Pop!$A$2:$A$1611,0)),)</f>
        <v/>
      </c>
      <c r="F110" s="16">
        <f>IFERROR(E110*(C110/100)/D110, "-")</f>
        <v/>
      </c>
    </row>
    <row r="111">
      <c r="A111" s="16" t="inlineStr">
        <is>
          <t>KHM</t>
        </is>
      </c>
      <c r="B111" s="16" t="inlineStr">
        <is>
          <t>Cambodia</t>
        </is>
      </c>
      <c r="C111" s="16" t="n">
        <v>90</v>
      </c>
      <c r="D111" s="16" t="n">
        <v>9200</v>
      </c>
      <c r="E111" s="16">
        <f>IFERROR(INDEX(Pop!$M$2:$M$1611,MATCH(A111, Pop!$A$2:$A$1611,0)),)</f>
        <v/>
      </c>
      <c r="F111" s="16">
        <f>IFERROR(E111*(C111/100)/D111, "-")</f>
        <v/>
      </c>
    </row>
    <row r="112">
      <c r="A112" s="16" t="inlineStr">
        <is>
          <t>KIR</t>
        </is>
      </c>
      <c r="B112" s="16" t="inlineStr">
        <is>
          <t>Kiribati</t>
        </is>
      </c>
      <c r="C112" s="16" t="n">
        <v>81.08</v>
      </c>
      <c r="D112" s="16" t="n">
        <v/>
      </c>
      <c r="E112" s="16">
        <f>IFERROR(INDEX(Pop!$M$2:$M$1611,MATCH(A112, Pop!$A$2:$A$1611,0)),)</f>
        <v/>
      </c>
      <c r="F112" s="16">
        <f>IFERROR(E112*(C112/100)/D112, "-")</f>
        <v/>
      </c>
    </row>
    <row r="113">
      <c r="A113" s="16" t="inlineStr">
        <is>
          <t>KNA</t>
        </is>
      </c>
      <c r="B113" s="16" t="inlineStr">
        <is>
          <t>Saint Kitts and Nevis</t>
        </is>
      </c>
      <c r="C113" s="16" t="n">
        <v>95</v>
      </c>
      <c r="D113" s="16" t="n">
        <v/>
      </c>
      <c r="E113" s="16">
        <f>IFERROR(INDEX(Pop!$M$2:$M$1611,MATCH(A113, Pop!$A$2:$A$1611,0)),)</f>
        <v/>
      </c>
      <c r="F113" s="16">
        <f>IFERROR(E113*(C113/100)/D113, "-")</f>
        <v/>
      </c>
    </row>
    <row r="114">
      <c r="A114" s="16" t="inlineStr">
        <is>
          <t>KOR</t>
        </is>
      </c>
      <c r="B114" s="16" t="inlineStr">
        <is>
          <t>Korea; South</t>
        </is>
      </c>
      <c r="C114" s="16" t="n">
        <v>99</v>
      </c>
      <c r="D114" s="16" t="n">
        <v>30000</v>
      </c>
      <c r="E114" s="16">
        <f>IFERROR(INDEX(Pop!$M$2:$M$1611,MATCH(A114, Pop!$A$2:$A$1611,0)),)</f>
        <v/>
      </c>
      <c r="F114" s="16">
        <f>IFERROR(E114*(C114/100)/D114, "-")</f>
        <v/>
      </c>
    </row>
    <row r="115">
      <c r="A115" s="16" t="inlineStr">
        <is>
          <t>KWT</t>
        </is>
      </c>
      <c r="B115" s="16" t="inlineStr">
        <is>
          <t>Kuwait</t>
        </is>
      </c>
      <c r="C115" s="16" t="n">
        <v>100</v>
      </c>
      <c r="D115" s="16" t="n">
        <v>4100</v>
      </c>
      <c r="E115" s="16">
        <f>IFERROR(INDEX(Pop!$M$2:$M$1611,MATCH(A115, Pop!$A$2:$A$1611,0)),)</f>
        <v/>
      </c>
      <c r="F115" s="16">
        <f>IFERROR(E115*(C115/100)/D115, "-")</f>
        <v/>
      </c>
    </row>
    <row r="116">
      <c r="A116" s="16" t="inlineStr">
        <is>
          <t>LAO</t>
        </is>
      </c>
      <c r="B116" s="16" t="inlineStr">
        <is>
          <t>Laos</t>
        </is>
      </c>
      <c r="C116" s="16" t="n">
        <v>90</v>
      </c>
      <c r="D116" s="16" t="n">
        <v>7374</v>
      </c>
      <c r="E116" s="16">
        <f>IFERROR(INDEX(Pop!$M$2:$M$1611,MATCH(A116, Pop!$A$2:$A$1611,0)),)</f>
        <v/>
      </c>
      <c r="F116" s="16">
        <f>IFERROR(E116*(C116/100)/D116, "-")</f>
        <v/>
      </c>
    </row>
    <row r="117">
      <c r="A117" s="16" t="inlineStr">
        <is>
          <t>LBN</t>
        </is>
      </c>
      <c r="B117" s="16" t="inlineStr">
        <is>
          <t>Lebanon</t>
        </is>
      </c>
      <c r="C117" s="16" t="n">
        <v>99</v>
      </c>
      <c r="D117" s="16" t="n">
        <v>2600</v>
      </c>
      <c r="E117" s="16">
        <f>IFERROR(INDEX(Pop!$M$2:$M$1611,MATCH(A117, Pop!$A$2:$A$1611,0)),)</f>
        <v/>
      </c>
      <c r="F117" s="16">
        <f>IFERROR(E117*(C117/100)/D117, "-")</f>
        <v/>
      </c>
    </row>
    <row r="118">
      <c r="A118" s="16" t="inlineStr">
        <is>
          <t>LBR</t>
        </is>
      </c>
      <c r="B118" s="16" t="inlineStr">
        <is>
          <t>Liberia</t>
        </is>
      </c>
      <c r="C118" s="16" t="n">
        <v>48.94</v>
      </c>
      <c r="D118" s="16" t="n">
        <v/>
      </c>
      <c r="E118" s="16">
        <f>IFERROR(INDEX(Pop!$M$2:$M$1611,MATCH(A118, Pop!$A$2:$A$1611,0)),)</f>
        <v/>
      </c>
      <c r="F118" s="16">
        <f>IFERROR(E118*(C118/100)/D118, "-")</f>
        <v/>
      </c>
    </row>
    <row r="119">
      <c r="A119" s="16" t="inlineStr">
        <is>
          <t>LBY</t>
        </is>
      </c>
      <c r="B119" s="16" t="inlineStr">
        <is>
          <t>Libya</t>
        </is>
      </c>
      <c r="C119" s="16" t="n">
        <v>98</v>
      </c>
      <c r="D119" s="16" t="n">
        <v/>
      </c>
      <c r="E119" s="16">
        <f>IFERROR(INDEX(Pop!$M$2:$M$1611,MATCH(A119, Pop!$A$2:$A$1611,0)),)</f>
        <v/>
      </c>
      <c r="F119" s="16">
        <f>IFERROR(E119*(C119/100)/D119, "-")</f>
        <v/>
      </c>
    </row>
    <row r="120">
      <c r="A120" s="16" t="inlineStr">
        <is>
          <t>LCA</t>
        </is>
      </c>
      <c r="B120" s="16" t="inlineStr">
        <is>
          <t>Saint Lucia</t>
        </is>
      </c>
      <c r="C120" s="16" t="n">
        <v>95</v>
      </c>
      <c r="D120" s="16" t="n">
        <v/>
      </c>
      <c r="E120" s="16">
        <f>IFERROR(INDEX(Pop!$M$2:$M$1611,MATCH(A120, Pop!$A$2:$A$1611,0)),)</f>
        <v/>
      </c>
      <c r="F120" s="16">
        <f>IFERROR(E120*(C120/100)/D120, "-")</f>
        <v/>
      </c>
    </row>
    <row r="121">
      <c r="A121" s="16" t="inlineStr">
        <is>
          <t>LIE</t>
        </is>
      </c>
      <c r="B121" s="16" t="inlineStr">
        <is>
          <t>Liechtenstein</t>
        </is>
      </c>
      <c r="C121" s="16" t="n">
        <v>99</v>
      </c>
      <c r="D121" s="16" t="n">
        <v/>
      </c>
      <c r="E121" s="16">
        <f>IFERROR(INDEX(Pop!$M$2:$M$1611,MATCH(A121, Pop!$A$2:$A$1611,0)),)</f>
        <v/>
      </c>
      <c r="F121" s="16">
        <f>IFERROR(E121*(C121/100)/D121, "-")</f>
        <v/>
      </c>
    </row>
    <row r="122">
      <c r="A122" s="16" t="inlineStr">
        <is>
          <t>LKA</t>
        </is>
      </c>
      <c r="B122" s="16" t="inlineStr">
        <is>
          <t>Sri Lanka</t>
        </is>
      </c>
      <c r="C122" s="16" t="n">
        <v>90</v>
      </c>
      <c r="D122" s="16" t="n">
        <v>7500</v>
      </c>
      <c r="E122" s="16">
        <f>IFERROR(INDEX(Pop!$M$2:$M$1611,MATCH(A122, Pop!$A$2:$A$1611,0)),)</f>
        <v/>
      </c>
      <c r="F122" s="16">
        <f>IFERROR(E122*(C122/100)/D122, "-")</f>
        <v/>
      </c>
    </row>
    <row r="123">
      <c r="A123" s="16" t="inlineStr">
        <is>
          <t>LSO</t>
        </is>
      </c>
      <c r="B123" s="16" t="inlineStr">
        <is>
          <t>Lesotho</t>
        </is>
      </c>
      <c r="C123" s="16" t="n">
        <v>99.97</v>
      </c>
      <c r="D123" s="16" t="n">
        <v>187</v>
      </c>
      <c r="E123" s="16">
        <f>IFERROR(INDEX(Pop!$M$2:$M$1611,MATCH(A123, Pop!$A$2:$A$1611,0)),)</f>
        <v/>
      </c>
      <c r="F123" s="16">
        <f>IFERROR(E123*(C123/100)/D123, "-")</f>
        <v/>
      </c>
    </row>
    <row r="124">
      <c r="A124" s="16" t="inlineStr">
        <is>
          <t>LTU</t>
        </is>
      </c>
      <c r="B124" s="16" t="inlineStr">
        <is>
          <t>Lithuania</t>
        </is>
      </c>
      <c r="C124" s="16" t="n">
        <v>97</v>
      </c>
      <c r="D124" s="16" t="n">
        <v>1226</v>
      </c>
      <c r="E124" s="16">
        <f>IFERROR(INDEX(Pop!$M$2:$M$1611,MATCH(A124, Pop!$A$2:$A$1611,0)),)</f>
        <v/>
      </c>
      <c r="F124" s="16">
        <f>IFERROR(E124*(C124/100)/D124, "-")</f>
        <v/>
      </c>
    </row>
    <row r="125">
      <c r="A125" s="16" t="inlineStr">
        <is>
          <t>LUX</t>
        </is>
      </c>
      <c r="B125" s="16" t="inlineStr">
        <is>
          <t>Luxembourg</t>
        </is>
      </c>
      <c r="C125" s="16" t="n">
        <v>99.2</v>
      </c>
      <c r="D125" s="16" t="n">
        <v/>
      </c>
      <c r="E125" s="16">
        <f>IFERROR(INDEX(Pop!$M$2:$M$1611,MATCH(A125, Pop!$A$2:$A$1611,0)),)</f>
        <v/>
      </c>
      <c r="F125" s="16">
        <f>IFERROR(E125*(C125/100)/D125, "-")</f>
        <v/>
      </c>
    </row>
    <row r="126">
      <c r="A126" s="16" t="inlineStr">
        <is>
          <t>LVA</t>
        </is>
      </c>
      <c r="B126" s="16" t="inlineStr">
        <is>
          <t>Latvia</t>
        </is>
      </c>
      <c r="C126" s="16" t="n">
        <v>95</v>
      </c>
      <c r="D126" s="16" t="n">
        <v>879</v>
      </c>
      <c r="E126" s="16">
        <f>IFERROR(INDEX(Pop!$M$2:$M$1611,MATCH(A126, Pop!$A$2:$A$1611,0)),)</f>
        <v/>
      </c>
      <c r="F126" s="16">
        <f>IFERROR(E126*(C126/100)/D126, "-")</f>
        <v/>
      </c>
    </row>
    <row r="127">
      <c r="A127" s="16" t="inlineStr">
        <is>
          <t>MAC</t>
        </is>
      </c>
      <c r="B127" s="16" t="inlineStr">
        <is>
          <t>Macao; SAR China</t>
        </is>
      </c>
      <c r="C127" s="16" t="n">
        <v>95</v>
      </c>
      <c r="D127" s="16" t="n">
        <v/>
      </c>
      <c r="E127" s="16">
        <f>IFERROR(INDEX(Pop!$M$2:$M$1611,MATCH(A127, Pop!$A$2:$A$1611,0)),)</f>
        <v/>
      </c>
      <c r="F127" s="16">
        <f>IFERROR(E127*(C127/100)/D127, "-")</f>
        <v/>
      </c>
    </row>
    <row r="128">
      <c r="A128" s="16" t="inlineStr">
        <is>
          <t>MAF</t>
        </is>
      </c>
      <c r="B128" s="16" t="inlineStr">
        <is>
          <t>Saint Martin</t>
        </is>
      </c>
      <c r="C128" s="16" t="n">
        <v>95</v>
      </c>
      <c r="D128" s="16" t="n">
        <v/>
      </c>
      <c r="E128" s="16">
        <f>IFERROR(INDEX(Pop!$M$2:$M$1611,MATCH(A128, Pop!$A$2:$A$1611,0)),)</f>
        <v/>
      </c>
      <c r="F128" s="16">
        <f>IFERROR(E128*(C128/100)/D128, "-")</f>
        <v/>
      </c>
    </row>
    <row r="129">
      <c r="A129" s="16" t="inlineStr">
        <is>
          <t>MAR</t>
        </is>
      </c>
      <c r="B129" s="16" t="inlineStr">
        <is>
          <t>Morocco</t>
        </is>
      </c>
      <c r="C129" s="16" t="n">
        <v>98</v>
      </c>
      <c r="D129" s="16" t="n">
        <v>19054</v>
      </c>
      <c r="E129" s="16">
        <f>IFERROR(INDEX(Pop!$M$2:$M$1611,MATCH(A129, Pop!$A$2:$A$1611,0)),)</f>
        <v/>
      </c>
      <c r="F129" s="16">
        <f>IFERROR(E129*(C129/100)/D129, "-")</f>
        <v/>
      </c>
    </row>
    <row r="130">
      <c r="A130" s="16" t="inlineStr">
        <is>
          <t>MCO</t>
        </is>
      </c>
      <c r="B130" s="16" t="inlineStr">
        <is>
          <t>Monaco</t>
        </is>
      </c>
      <c r="C130" s="16" t="n">
        <v>99</v>
      </c>
      <c r="D130" s="16" t="n">
        <v/>
      </c>
      <c r="E130" s="16">
        <f>IFERROR(INDEX(Pop!$M$2:$M$1611,MATCH(A130, Pop!$A$2:$A$1611,0)),)</f>
        <v/>
      </c>
      <c r="F130" s="16">
        <f>IFERROR(E130*(C130/100)/D130, "-")</f>
        <v/>
      </c>
    </row>
    <row r="131">
      <c r="A131" s="16" t="inlineStr">
        <is>
          <t>MDA</t>
        </is>
      </c>
      <c r="B131" s="16" t="inlineStr">
        <is>
          <t>Moldova</t>
        </is>
      </c>
      <c r="C131" s="16" t="n">
        <v>99.8</v>
      </c>
      <c r="D131" s="16" t="n">
        <v/>
      </c>
      <c r="E131" s="16">
        <f>IFERROR(INDEX(Pop!$M$2:$M$1611,MATCH(A131, Pop!$A$2:$A$1611,0)),)</f>
        <v/>
      </c>
      <c r="F131" s="16">
        <f>IFERROR(E131*(C131/100)/D131, "-")</f>
        <v/>
      </c>
    </row>
    <row r="132">
      <c r="A132" s="16" t="inlineStr">
        <is>
          <t>MDG</t>
        </is>
      </c>
      <c r="B132" s="16" t="inlineStr">
        <is>
          <t>Madagascar</t>
        </is>
      </c>
      <c r="C132" s="16" t="n">
        <v>71.84</v>
      </c>
      <c r="D132" s="16" t="n">
        <v>2020</v>
      </c>
      <c r="E132" s="16">
        <f>IFERROR(INDEX(Pop!$M$2:$M$1611,MATCH(A132, Pop!$A$2:$A$1611,0)),)</f>
        <v/>
      </c>
      <c r="F132" s="16">
        <f>IFERROR(E132*(C132/100)/D132, "-")</f>
        <v/>
      </c>
    </row>
    <row r="133">
      <c r="A133" s="16" t="inlineStr">
        <is>
          <t>MDV</t>
        </is>
      </c>
      <c r="B133" s="16" t="inlineStr">
        <is>
          <t>Maldives</t>
        </is>
      </c>
      <c r="C133" s="16" t="n">
        <v>100</v>
      </c>
      <c r="D133" s="16" t="n">
        <v>400</v>
      </c>
      <c r="E133" s="16">
        <f>IFERROR(INDEX(Pop!$M$2:$M$1611,MATCH(A133, Pop!$A$2:$A$1611,0)),)</f>
        <v/>
      </c>
      <c r="F133" s="16">
        <f>IFERROR(E133*(C133/100)/D133, "-")</f>
        <v/>
      </c>
    </row>
    <row r="134">
      <c r="A134" s="16" t="inlineStr">
        <is>
          <t>MEX</t>
        </is>
      </c>
      <c r="B134" s="16" t="inlineStr">
        <is>
          <t>Mexico</t>
        </is>
      </c>
      <c r="C134" s="16" t="n">
        <v>97</v>
      </c>
      <c r="D134" s="16" t="n">
        <v>32584</v>
      </c>
      <c r="E134" s="16">
        <f>IFERROR(INDEX(Pop!$M$2:$M$1611,MATCH(A134, Pop!$A$2:$A$1611,0)),)</f>
        <v/>
      </c>
      <c r="F134" s="16">
        <f>IFERROR(E134*(C134/100)/D134, "-")</f>
        <v/>
      </c>
    </row>
    <row r="135">
      <c r="A135" s="16" t="inlineStr">
        <is>
          <t>MKD</t>
        </is>
      </c>
      <c r="B135" s="16" t="inlineStr">
        <is>
          <t>North Macedonia</t>
        </is>
      </c>
      <c r="C135" s="16" t="n">
        <v>100</v>
      </c>
      <c r="D135" s="16" t="n">
        <v/>
      </c>
      <c r="E135" s="16">
        <f>IFERROR(INDEX(Pop!$M$2:$M$1611,MATCH(A135, Pop!$A$2:$A$1611,0)),)</f>
        <v/>
      </c>
      <c r="F135" s="16">
        <f>IFERROR(E135*(C135/100)/D135, "-")</f>
        <v/>
      </c>
    </row>
    <row r="136">
      <c r="A136" s="16" t="inlineStr">
        <is>
          <t>MLI</t>
        </is>
      </c>
      <c r="B136" s="16" t="inlineStr">
        <is>
          <t>Mali</t>
        </is>
      </c>
      <c r="C136" s="16" t="n">
        <v>71.77</v>
      </c>
      <c r="D136" s="16" t="n">
        <v>1900</v>
      </c>
      <c r="E136" s="16">
        <f>IFERROR(INDEX(Pop!$M$2:$M$1611,MATCH(A136, Pop!$A$2:$A$1611,0)),)</f>
        <v/>
      </c>
      <c r="F136" s="16">
        <f>IFERROR(E136*(C136/100)/D136, "-")</f>
        <v/>
      </c>
    </row>
    <row r="137">
      <c r="A137" s="16" t="inlineStr">
        <is>
          <t>MLT</t>
        </is>
      </c>
      <c r="B137" s="16" t="inlineStr">
        <is>
          <t>Malta</t>
        </is>
      </c>
      <c r="C137" s="16" t="n">
        <v>99</v>
      </c>
      <c r="D137" s="16" t="n">
        <v/>
      </c>
      <c r="E137" s="16">
        <f>IFERROR(INDEX(Pop!$M$2:$M$1611,MATCH(A137, Pop!$A$2:$A$1611,0)),)</f>
        <v/>
      </c>
      <c r="F137" s="16">
        <f>IFERROR(E137*(C137/100)/D137, "-")</f>
        <v/>
      </c>
    </row>
    <row r="138">
      <c r="A138" s="16" t="inlineStr">
        <is>
          <t>MMR</t>
        </is>
      </c>
      <c r="B138" s="16" t="inlineStr">
        <is>
          <t>Myanmar</t>
        </is>
      </c>
      <c r="C138" s="16" t="n">
        <v>90</v>
      </c>
      <c r="D138" s="16" t="n">
        <v>15827</v>
      </c>
      <c r="E138" s="16">
        <f>IFERROR(INDEX(Pop!$M$2:$M$1611,MATCH(A138, Pop!$A$2:$A$1611,0)),)</f>
        <v/>
      </c>
      <c r="F138" s="16">
        <f>IFERROR(E138*(C138/100)/D138, "-")</f>
        <v/>
      </c>
    </row>
    <row r="139">
      <c r="A139" s="16" t="inlineStr">
        <is>
          <t>MNE</t>
        </is>
      </c>
      <c r="B139" s="16" t="inlineStr">
        <is>
          <t>Montenegro</t>
        </is>
      </c>
      <c r="C139" s="16" t="n">
        <v>97</v>
      </c>
      <c r="D139" s="16" t="n">
        <v/>
      </c>
      <c r="E139" s="16">
        <f>IFERROR(INDEX(Pop!$M$2:$M$1611,MATCH(A139, Pop!$A$2:$A$1611,0)),)</f>
        <v/>
      </c>
      <c r="F139" s="16">
        <f>IFERROR(E139*(C139/100)/D139, "-")</f>
        <v/>
      </c>
    </row>
    <row r="140">
      <c r="A140" s="16" t="inlineStr">
        <is>
          <t>MNG</t>
        </is>
      </c>
      <c r="B140" s="16" t="inlineStr">
        <is>
          <t>Mongolia</t>
        </is>
      </c>
      <c r="C140" s="16" t="n">
        <v>95</v>
      </c>
      <c r="D140" s="16" t="n">
        <v>1000</v>
      </c>
      <c r="E140" s="16">
        <f>IFERROR(INDEX(Pop!$M$2:$M$1611,MATCH(A140, Pop!$A$2:$A$1611,0)),)</f>
        <v/>
      </c>
      <c r="F140" s="16">
        <f>IFERROR(E140*(C140/100)/D140, "-")</f>
        <v/>
      </c>
    </row>
    <row r="141">
      <c r="A141" s="16" t="inlineStr">
        <is>
          <t>MNP</t>
        </is>
      </c>
      <c r="B141" s="16" t="inlineStr">
        <is>
          <t>Northern Mariana Islands</t>
        </is>
      </c>
      <c r="C141" s="16" t="n">
        <v>73.22</v>
      </c>
      <c r="D141" s="16" t="n">
        <v/>
      </c>
      <c r="E141" s="16">
        <f>IFERROR(INDEX(Pop!$M$2:$M$1611,MATCH(A141, Pop!$A$2:$A$1611,0)),)</f>
        <v/>
      </c>
      <c r="F141" s="16">
        <f>IFERROR(E141*(C141/100)/D141, "-")</f>
        <v/>
      </c>
    </row>
    <row r="142">
      <c r="A142" s="16" t="inlineStr">
        <is>
          <t>MOZ</t>
        </is>
      </c>
      <c r="B142" s="16" t="inlineStr">
        <is>
          <t>Mozambique</t>
        </is>
      </c>
      <c r="C142" s="16" t="n">
        <v>55.00000000000001</v>
      </c>
      <c r="D142" s="16" t="n">
        <v>4400</v>
      </c>
      <c r="E142" s="16">
        <f>IFERROR(INDEX(Pop!$M$2:$M$1611,MATCH(A142, Pop!$A$2:$A$1611,0)),)</f>
        <v/>
      </c>
      <c r="F142" s="16">
        <f>IFERROR(E142*(C142/100)/D142, "-")</f>
        <v/>
      </c>
    </row>
    <row r="143">
      <c r="A143" s="16" t="inlineStr">
        <is>
          <t>MRT</t>
        </is>
      </c>
      <c r="B143" s="16" t="inlineStr">
        <is>
          <t>Mauritania</t>
        </is>
      </c>
      <c r="C143" s="16" t="n">
        <v>42.07</v>
      </c>
      <c r="D143" s="16" t="n">
        <v/>
      </c>
      <c r="E143" s="16">
        <f>IFERROR(INDEX(Pop!$M$2:$M$1611,MATCH(A143, Pop!$A$2:$A$1611,0)),)</f>
        <v/>
      </c>
      <c r="F143" s="16">
        <f>IFERROR(E143*(C143/100)/D143, "-")</f>
        <v/>
      </c>
    </row>
    <row r="144">
      <c r="A144" s="16" t="inlineStr">
        <is>
          <t>MSR</t>
        </is>
      </c>
      <c r="B144" s="16" t="inlineStr">
        <is>
          <t>Montserrat</t>
        </is>
      </c>
      <c r="C144" s="16" t="n">
        <v>95</v>
      </c>
      <c r="D144" s="16" t="n">
        <v/>
      </c>
      <c r="E144" s="16">
        <f>IFERROR(INDEX(Pop!$M$2:$M$1611,MATCH(A144, Pop!$A$2:$A$1611,0)),)</f>
        <v/>
      </c>
      <c r="F144" s="16">
        <f>IFERROR(E144*(C144/100)/D144, "-")</f>
        <v/>
      </c>
    </row>
    <row r="145">
      <c r="A145" s="16" t="inlineStr">
        <is>
          <t>MTQ</t>
        </is>
      </c>
      <c r="B145" s="16" t="inlineStr">
        <is>
          <t>Martinique</t>
        </is>
      </c>
      <c r="C145" s="16" t="n">
        <v>95</v>
      </c>
      <c r="D145" s="16" t="n">
        <v/>
      </c>
      <c r="E145" s="16">
        <f>IFERROR(INDEX(Pop!$M$2:$M$1611,MATCH(A145, Pop!$A$2:$A$1611,0)),)</f>
        <v/>
      </c>
      <c r="F145" s="16">
        <f>IFERROR(E145*(C145/100)/D145, "-")</f>
        <v/>
      </c>
    </row>
    <row r="146">
      <c r="A146" s="16" t="inlineStr">
        <is>
          <t>MUS</t>
        </is>
      </c>
      <c r="B146" s="16" t="inlineStr">
        <is>
          <t>Mauritius</t>
        </is>
      </c>
      <c r="C146" s="16" t="n">
        <v>90</v>
      </c>
      <c r="D146" s="16" t="n">
        <v/>
      </c>
      <c r="E146" s="16">
        <f>IFERROR(INDEX(Pop!$M$2:$M$1611,MATCH(A146, Pop!$A$2:$A$1611,0)),)</f>
        <v/>
      </c>
      <c r="F146" s="16">
        <f>IFERROR(E146*(C146/100)/D146, "-")</f>
        <v/>
      </c>
    </row>
    <row r="147">
      <c r="A147" s="16" t="inlineStr">
        <is>
          <t>MWI</t>
        </is>
      </c>
      <c r="B147" s="16" t="inlineStr">
        <is>
          <t>Malawi</t>
        </is>
      </c>
      <c r="C147" s="16" t="n">
        <v>26.85</v>
      </c>
      <c r="D147" s="16" t="n">
        <v>1000</v>
      </c>
      <c r="E147" s="16">
        <f>IFERROR(INDEX(Pop!$M$2:$M$1611,MATCH(A147, Pop!$A$2:$A$1611,0)),)</f>
        <v/>
      </c>
      <c r="F147" s="16">
        <f>IFERROR(E147*(C147/100)/D147, "-")</f>
        <v/>
      </c>
    </row>
    <row r="148">
      <c r="A148" s="16" t="inlineStr">
        <is>
          <t>MYS</t>
        </is>
      </c>
      <c r="B148" s="16" t="inlineStr">
        <is>
          <t>Malaysia</t>
        </is>
      </c>
      <c r="C148" s="16" t="n">
        <v>95</v>
      </c>
      <c r="D148" s="16" t="n">
        <v>22802</v>
      </c>
      <c r="E148" s="16">
        <f>IFERROR(INDEX(Pop!$M$2:$M$1611,MATCH(A148, Pop!$A$2:$A$1611,0)),)</f>
        <v/>
      </c>
      <c r="F148" s="16">
        <f>IFERROR(E148*(C148/100)/D148, "-")</f>
        <v/>
      </c>
    </row>
    <row r="149">
      <c r="A149" s="16" t="inlineStr">
        <is>
          <t>MYT</t>
        </is>
      </c>
      <c r="B149" s="16" t="inlineStr">
        <is>
          <t>Mayotte</t>
        </is>
      </c>
      <c r="C149" s="16" t="n">
        <v>99</v>
      </c>
      <c r="D149" s="16" t="n">
        <v/>
      </c>
      <c r="E149" s="16">
        <f>IFERROR(INDEX(Pop!$M$2:$M$1611,MATCH(A149, Pop!$A$2:$A$1611,0)),)</f>
        <v/>
      </c>
      <c r="F149" s="16">
        <f>IFERROR(E149*(C149/100)/D149, "-")</f>
        <v/>
      </c>
    </row>
    <row r="150">
      <c r="A150" s="16" t="inlineStr">
        <is>
          <t>NAM</t>
        </is>
      </c>
      <c r="B150" s="16" t="inlineStr">
        <is>
          <t>Namibia</t>
        </is>
      </c>
      <c r="C150" s="16" t="n">
        <v>75</v>
      </c>
      <c r="D150" s="16" t="n">
        <v>300</v>
      </c>
      <c r="E150" s="16">
        <f>IFERROR(INDEX(Pop!$M$2:$M$1611,MATCH(A150, Pop!$A$2:$A$1611,0)),)</f>
        <v/>
      </c>
      <c r="F150" s="16">
        <f>IFERROR(E150*(C150/100)/D150, "-")</f>
        <v/>
      </c>
    </row>
    <row r="151">
      <c r="A151" s="16" t="inlineStr">
        <is>
          <t>NCL</t>
        </is>
      </c>
      <c r="B151" s="16" t="inlineStr">
        <is>
          <t>New Caledonia</t>
        </is>
      </c>
      <c r="C151" s="16" t="n">
        <v>99</v>
      </c>
      <c r="D151" s="16" t="n">
        <v/>
      </c>
      <c r="E151" s="16">
        <f>IFERROR(INDEX(Pop!$M$2:$M$1611,MATCH(A151, Pop!$A$2:$A$1611,0)),)</f>
        <v/>
      </c>
      <c r="F151" s="16">
        <f>IFERROR(E151*(C151/100)/D151, "-")</f>
        <v/>
      </c>
    </row>
    <row r="152">
      <c r="A152" s="16" t="inlineStr">
        <is>
          <t>NER</t>
        </is>
      </c>
      <c r="B152" s="16" t="inlineStr">
        <is>
          <t>Niger</t>
        </is>
      </c>
      <c r="C152" s="16" t="n">
        <v>67.93000000000001</v>
      </c>
      <c r="D152" s="16" t="n">
        <v>1800</v>
      </c>
      <c r="E152" s="16">
        <f>IFERROR(INDEX(Pop!$M$2:$M$1611,MATCH(A152, Pop!$A$2:$A$1611,0)),)</f>
        <v/>
      </c>
      <c r="F152" s="16">
        <f>IFERROR(E152*(C152/100)/D152, "-")</f>
        <v/>
      </c>
    </row>
    <row r="153">
      <c r="A153" s="16" t="inlineStr">
        <is>
          <t>NGA</t>
        </is>
      </c>
      <c r="B153" s="16" t="inlineStr">
        <is>
          <t>Nigeria</t>
        </is>
      </c>
      <c r="C153" s="16" t="n">
        <v>82.21000000000001</v>
      </c>
      <c r="D153" s="16" t="n">
        <v>29652</v>
      </c>
      <c r="E153" s="16">
        <f>IFERROR(INDEX(Pop!$M$2:$M$1611,MATCH(A153, Pop!$A$2:$A$1611,0)),)</f>
        <v/>
      </c>
      <c r="F153" s="16">
        <f>IFERROR(E153*(C153/100)/D153, "-")</f>
        <v/>
      </c>
    </row>
    <row r="154">
      <c r="A154" s="16" t="inlineStr">
        <is>
          <t>NIC</t>
        </is>
      </c>
      <c r="B154" s="16" t="inlineStr">
        <is>
          <t>Nicaragua</t>
        </is>
      </c>
      <c r="C154" s="16" t="n">
        <v>95</v>
      </c>
      <c r="D154" s="16" t="n">
        <v/>
      </c>
      <c r="E154" s="16">
        <f>IFERROR(INDEX(Pop!$M$2:$M$1611,MATCH(A154, Pop!$A$2:$A$1611,0)),)</f>
        <v/>
      </c>
      <c r="F154" s="16">
        <f>IFERROR(E154*(C154/100)/D154, "-")</f>
        <v/>
      </c>
    </row>
    <row r="155">
      <c r="A155" s="16" t="inlineStr">
        <is>
          <t>NLD</t>
        </is>
      </c>
      <c r="B155" s="16" t="inlineStr">
        <is>
          <t>Netherlands</t>
        </is>
      </c>
      <c r="C155" s="16" t="n">
        <v>99.5</v>
      </c>
      <c r="D155" s="16" t="n">
        <v>15204</v>
      </c>
      <c r="E155" s="16">
        <f>IFERROR(INDEX(Pop!$M$2:$M$1611,MATCH(A155, Pop!$A$2:$A$1611,0)),)</f>
        <v/>
      </c>
      <c r="F155" s="16">
        <f>IFERROR(E155*(C155/100)/D155, "-")</f>
        <v/>
      </c>
    </row>
    <row r="156">
      <c r="A156" s="16" t="inlineStr">
        <is>
          <t>NOR</t>
        </is>
      </c>
      <c r="B156" s="16" t="inlineStr">
        <is>
          <t>Norway</t>
        </is>
      </c>
      <c r="C156" s="16" t="n">
        <v>99</v>
      </c>
      <c r="D156" s="16" t="n">
        <v>7035</v>
      </c>
      <c r="E156" s="16">
        <f>IFERROR(INDEX(Pop!$M$2:$M$1611,MATCH(A156, Pop!$A$2:$A$1611,0)),)</f>
        <v/>
      </c>
      <c r="F156" s="16">
        <f>IFERROR(E156*(C156/100)/D156, "-")</f>
        <v/>
      </c>
    </row>
    <row r="157">
      <c r="A157" s="16" t="inlineStr">
        <is>
          <t>NPL</t>
        </is>
      </c>
      <c r="B157" s="16" t="inlineStr">
        <is>
          <t>Nepal</t>
        </is>
      </c>
      <c r="C157" s="16" t="n">
        <v>90</v>
      </c>
      <c r="D157" s="16" t="n">
        <v>6000</v>
      </c>
      <c r="E157" s="16">
        <f>IFERROR(INDEX(Pop!$M$2:$M$1611,MATCH(A157, Pop!$A$2:$A$1611,0)),)</f>
        <v/>
      </c>
      <c r="F157" s="16">
        <f>IFERROR(E157*(C157/100)/D157, "-")</f>
        <v/>
      </c>
    </row>
    <row r="158">
      <c r="A158" s="16" t="inlineStr">
        <is>
          <t>NRU</t>
        </is>
      </c>
      <c r="B158" s="16" t="inlineStr">
        <is>
          <t>Nauru</t>
        </is>
      </c>
      <c r="C158" s="16" t="n">
        <v>98</v>
      </c>
      <c r="D158" s="16" t="n">
        <v/>
      </c>
      <c r="E158" s="16">
        <f>IFERROR(INDEX(Pop!$M$2:$M$1611,MATCH(A158, Pop!$A$2:$A$1611,0)),)</f>
        <v/>
      </c>
      <c r="F158" s="16">
        <f>IFERROR(E158*(C158/100)/D158, "-")</f>
        <v/>
      </c>
    </row>
    <row r="159">
      <c r="A159" s="16" t="inlineStr">
        <is>
          <t>NZL</t>
        </is>
      </c>
      <c r="B159" s="16" t="inlineStr">
        <is>
          <t>New Zealand</t>
        </is>
      </c>
      <c r="C159" s="16" t="n">
        <v>99</v>
      </c>
      <c r="D159" s="16" t="n">
        <v>4000</v>
      </c>
      <c r="E159" s="16">
        <f>IFERROR(INDEX(Pop!$M$2:$M$1611,MATCH(A159, Pop!$A$2:$A$1611,0)),)</f>
        <v/>
      </c>
      <c r="F159" s="16">
        <f>IFERROR(E159*(C159/100)/D159, "-")</f>
        <v/>
      </c>
    </row>
    <row r="160">
      <c r="A160" s="16" t="inlineStr">
        <is>
          <t>OMN</t>
        </is>
      </c>
      <c r="B160" s="16" t="inlineStr">
        <is>
          <t>Oman</t>
        </is>
      </c>
      <c r="C160" s="16" t="n">
        <v>99</v>
      </c>
      <c r="D160" s="16" t="n">
        <v>15400</v>
      </c>
      <c r="E160" s="16">
        <f>IFERROR(INDEX(Pop!$M$2:$M$1611,MATCH(A160, Pop!$A$2:$A$1611,0)),)</f>
        <v/>
      </c>
      <c r="F160" s="16">
        <f>IFERROR(E160*(C160/100)/D160, "-")</f>
        <v/>
      </c>
    </row>
    <row r="161">
      <c r="A161" s="16" t="inlineStr">
        <is>
          <t>PAK</t>
        </is>
      </c>
      <c r="B161" s="16" t="inlineStr">
        <is>
          <t>Pakistan</t>
        </is>
      </c>
      <c r="C161" s="16" t="n">
        <v>84.97</v>
      </c>
      <c r="D161" s="16" t="n">
        <v>34300</v>
      </c>
      <c r="E161" s="16">
        <f>IFERROR(INDEX(Pop!$M$2:$M$1611,MATCH(A161, Pop!$A$2:$A$1611,0)),)</f>
        <v/>
      </c>
      <c r="F161" s="16">
        <f>IFERROR(E161*(C161/100)/D161, "-")</f>
        <v/>
      </c>
    </row>
    <row r="162">
      <c r="A162" s="16" t="inlineStr">
        <is>
          <t>PAN</t>
        </is>
      </c>
      <c r="B162" s="16" t="inlineStr">
        <is>
          <t>Panama</t>
        </is>
      </c>
      <c r="C162" s="16" t="n">
        <v>95</v>
      </c>
      <c r="D162" s="16" t="n">
        <v/>
      </c>
      <c r="E162" s="16">
        <f>IFERROR(INDEX(Pop!$M$2:$M$1611,MATCH(A162, Pop!$A$2:$A$1611,0)),)</f>
        <v/>
      </c>
      <c r="F162" s="16">
        <f>IFERROR(E162*(C162/100)/D162, "-")</f>
        <v/>
      </c>
    </row>
    <row r="163">
      <c r="A163" s="16" t="inlineStr">
        <is>
          <t>PER</t>
        </is>
      </c>
      <c r="B163" s="16" t="inlineStr">
        <is>
          <t>Peru</t>
        </is>
      </c>
      <c r="C163" s="16" t="n">
        <v>95</v>
      </c>
      <c r="D163" s="16" t="n">
        <v>11202</v>
      </c>
      <c r="E163" s="16">
        <f>IFERROR(INDEX(Pop!$M$2:$M$1611,MATCH(A163, Pop!$A$2:$A$1611,0)),)</f>
        <v/>
      </c>
      <c r="F163" s="16">
        <f>IFERROR(E163*(C163/100)/D163, "-")</f>
        <v/>
      </c>
    </row>
    <row r="164">
      <c r="A164" s="16" t="inlineStr">
        <is>
          <t>PHL</t>
        </is>
      </c>
      <c r="B164" s="16" t="inlineStr">
        <is>
          <t>Philippines</t>
        </is>
      </c>
      <c r="C164" s="16" t="n">
        <v>93</v>
      </c>
      <c r="D164" s="16" t="n">
        <v>17850</v>
      </c>
      <c r="E164" s="16">
        <f>IFERROR(INDEX(Pop!$M$2:$M$1611,MATCH(A164, Pop!$A$2:$A$1611,0)),)</f>
        <v/>
      </c>
      <c r="F164" s="16">
        <f>IFERROR(E164*(C164/100)/D164, "-")</f>
        <v/>
      </c>
    </row>
    <row r="165">
      <c r="A165" s="16" t="inlineStr">
        <is>
          <t>PLW</t>
        </is>
      </c>
      <c r="B165" s="16" t="inlineStr">
        <is>
          <t>Palau</t>
        </is>
      </c>
      <c r="C165" s="16" t="n">
        <v>79.23</v>
      </c>
      <c r="D165" s="16" t="n">
        <v/>
      </c>
      <c r="E165" s="16">
        <f>IFERROR(INDEX(Pop!$M$2:$M$1611,MATCH(A165, Pop!$A$2:$A$1611,0)),)</f>
        <v/>
      </c>
      <c r="F165" s="16">
        <f>IFERROR(E165*(C165/100)/D165, "-")</f>
        <v/>
      </c>
    </row>
    <row r="166">
      <c r="A166" s="16" t="inlineStr">
        <is>
          <t>PNG</t>
        </is>
      </c>
      <c r="B166" s="16" t="inlineStr">
        <is>
          <t>Papua New Guinea</t>
        </is>
      </c>
      <c r="C166" s="16" t="n">
        <v>81.03</v>
      </c>
      <c r="D166" s="16" t="n">
        <v>1500</v>
      </c>
      <c r="E166" s="16">
        <f>IFERROR(INDEX(Pop!$M$2:$M$1611,MATCH(A166, Pop!$A$2:$A$1611,0)),)</f>
        <v/>
      </c>
      <c r="F166" s="16">
        <f>IFERROR(E166*(C166/100)/D166, "-")</f>
        <v/>
      </c>
    </row>
    <row r="167">
      <c r="A167" s="16" t="inlineStr">
        <is>
          <t>POL</t>
        </is>
      </c>
      <c r="B167" s="16" t="inlineStr">
        <is>
          <t>Poland</t>
        </is>
      </c>
      <c r="C167" s="16" t="n">
        <v>100</v>
      </c>
      <c r="D167" s="16" t="n">
        <v>22000</v>
      </c>
      <c r="E167" s="16">
        <f>IFERROR(INDEX(Pop!$M$2:$M$1611,MATCH(A167, Pop!$A$2:$A$1611,0)),)</f>
        <v/>
      </c>
      <c r="F167" s="16">
        <f>IFERROR(E167*(C167/100)/D167, "-")</f>
        <v/>
      </c>
    </row>
    <row r="168">
      <c r="A168" s="16" t="inlineStr">
        <is>
          <t>PRI</t>
        </is>
      </c>
      <c r="B168" s="16" t="inlineStr">
        <is>
          <t>Puerto Rico</t>
        </is>
      </c>
      <c r="C168" s="16" t="n">
        <v>95</v>
      </c>
      <c r="D168" s="16" t="n">
        <v/>
      </c>
      <c r="E168" s="16">
        <f>IFERROR(INDEX(Pop!$M$2:$M$1611,MATCH(A168, Pop!$A$2:$A$1611,0)),)</f>
        <v/>
      </c>
      <c r="F168" s="16">
        <f>IFERROR(E168*(C168/100)/D168, "-")</f>
        <v/>
      </c>
    </row>
    <row r="169">
      <c r="A169" s="16" t="inlineStr">
        <is>
          <t>PRK</t>
        </is>
      </c>
      <c r="B169" s="16" t="inlineStr">
        <is>
          <t>Korea; North</t>
        </is>
      </c>
      <c r="C169" s="16" t="n">
        <v>95</v>
      </c>
      <c r="D169" s="16" t="n">
        <v/>
      </c>
      <c r="E169" s="16">
        <f>IFERROR(INDEX(Pop!$M$2:$M$1611,MATCH(A169, Pop!$A$2:$A$1611,0)),)</f>
        <v/>
      </c>
      <c r="F169" s="16">
        <f>IFERROR(E169*(C169/100)/D169, "-")</f>
        <v/>
      </c>
    </row>
    <row r="170">
      <c r="A170" s="16" t="inlineStr">
        <is>
          <t>PRT</t>
        </is>
      </c>
      <c r="B170" s="16" t="inlineStr">
        <is>
          <t>Portugal</t>
        </is>
      </c>
      <c r="C170" s="16" t="n">
        <v>95</v>
      </c>
      <c r="D170" s="16" t="n">
        <v>11800</v>
      </c>
      <c r="E170" s="16">
        <f>IFERROR(INDEX(Pop!$M$2:$M$1611,MATCH(A170, Pop!$A$2:$A$1611,0)),)</f>
        <v/>
      </c>
      <c r="F170" s="16">
        <f>IFERROR(E170*(C170/100)/D170, "-")</f>
        <v/>
      </c>
    </row>
    <row r="171">
      <c r="A171" s="16" t="inlineStr">
        <is>
          <t>PRY</t>
        </is>
      </c>
      <c r="B171" s="16" t="inlineStr">
        <is>
          <t>Paraguay</t>
        </is>
      </c>
      <c r="C171" s="16" t="n">
        <v>95</v>
      </c>
      <c r="D171" s="16" t="n">
        <v>4250</v>
      </c>
      <c r="E171" s="16">
        <f>IFERROR(INDEX(Pop!$M$2:$M$1611,MATCH(A171, Pop!$A$2:$A$1611,0)),)</f>
        <v/>
      </c>
      <c r="F171" s="16">
        <f>IFERROR(E171*(C171/100)/D171, "-")</f>
        <v/>
      </c>
    </row>
    <row r="172">
      <c r="A172" s="16" t="inlineStr">
        <is>
          <t>PSE</t>
        </is>
      </c>
      <c r="B172" s="16" t="inlineStr">
        <is>
          <t>Palestine</t>
        </is>
      </c>
      <c r="C172" s="16" t="n">
        <v>61.23</v>
      </c>
      <c r="D172" s="16" t="n">
        <v/>
      </c>
      <c r="E172" s="16">
        <f>IFERROR(INDEX(Pop!$M$2:$M$1611,MATCH(A172, Pop!$A$2:$A$1611,0)),)</f>
        <v/>
      </c>
      <c r="F172" s="16">
        <f>IFERROR(E172*(C172/100)/D172, "-")</f>
        <v/>
      </c>
    </row>
    <row r="173">
      <c r="A173" s="16" t="inlineStr">
        <is>
          <t>PYF</t>
        </is>
      </c>
      <c r="B173" s="16" t="inlineStr">
        <is>
          <t>French Polynesia</t>
        </is>
      </c>
      <c r="C173" s="16" t="n">
        <v>99</v>
      </c>
      <c r="D173" s="16" t="n">
        <v/>
      </c>
      <c r="E173" s="16">
        <f>IFERROR(INDEX(Pop!$M$2:$M$1611,MATCH(A173, Pop!$A$2:$A$1611,0)),)</f>
        <v/>
      </c>
      <c r="F173" s="16">
        <f>IFERROR(E173*(C173/100)/D173, "-")</f>
        <v/>
      </c>
    </row>
    <row r="174">
      <c r="A174" s="16" t="inlineStr">
        <is>
          <t>QAT</t>
        </is>
      </c>
      <c r="B174" s="16" t="inlineStr">
        <is>
          <t>Qatar</t>
        </is>
      </c>
      <c r="C174" s="16" t="n">
        <v>100</v>
      </c>
      <c r="D174" s="16" t="n">
        <v>5000</v>
      </c>
      <c r="E174" s="16">
        <f>IFERROR(INDEX(Pop!$M$2:$M$1611,MATCH(A174, Pop!$A$2:$A$1611,0)),)</f>
        <v/>
      </c>
      <c r="F174" s="16">
        <f>IFERROR(E174*(C174/100)/D174, "-")</f>
        <v/>
      </c>
    </row>
    <row r="175">
      <c r="A175" s="16" t="inlineStr">
        <is>
          <t>REU</t>
        </is>
      </c>
      <c r="B175" s="16" t="inlineStr">
        <is>
          <t>Reunion</t>
        </is>
      </c>
      <c r="C175" s="16" t="n">
        <v>99</v>
      </c>
      <c r="D175" s="16" t="n">
        <v/>
      </c>
      <c r="E175" s="16">
        <f>IFERROR(INDEX(Pop!$M$2:$M$1611,MATCH(A175, Pop!$A$2:$A$1611,0)),)</f>
        <v/>
      </c>
      <c r="F175" s="16">
        <f>IFERROR(E175*(C175/100)/D175, "-")</f>
        <v/>
      </c>
    </row>
    <row r="176">
      <c r="A176" s="16" t="inlineStr">
        <is>
          <t>ROU</t>
        </is>
      </c>
      <c r="B176" s="16" t="inlineStr">
        <is>
          <t>Romania</t>
        </is>
      </c>
      <c r="C176" s="16" t="n">
        <v>99.90000000000001</v>
      </c>
      <c r="D176" s="16" t="n">
        <v/>
      </c>
      <c r="E176" s="16">
        <f>IFERROR(INDEX(Pop!$M$2:$M$1611,MATCH(A176, Pop!$A$2:$A$1611,0)),)</f>
        <v/>
      </c>
      <c r="F176" s="16">
        <f>IFERROR(E176*(C176/100)/D176, "-")</f>
        <v/>
      </c>
    </row>
    <row r="177">
      <c r="A177" s="16" t="inlineStr">
        <is>
          <t>RUS</t>
        </is>
      </c>
      <c r="B177" s="16" t="inlineStr">
        <is>
          <t>Russian Federation</t>
        </is>
      </c>
      <c r="C177" s="16" t="n">
        <v>95</v>
      </c>
      <c r="D177" s="16" t="n">
        <v>126660</v>
      </c>
      <c r="E177" s="16">
        <f>IFERROR(INDEX(Pop!$M$2:$M$1611,MATCH(A177, Pop!$A$2:$A$1611,0)),)</f>
        <v/>
      </c>
      <c r="F177" s="16">
        <f>IFERROR(E177*(C177/100)/D177, "-")</f>
        <v/>
      </c>
    </row>
    <row r="178">
      <c r="A178" s="16" t="inlineStr">
        <is>
          <t>RWA</t>
        </is>
      </c>
      <c r="B178" s="16" t="inlineStr">
        <is>
          <t>Rwanda</t>
        </is>
      </c>
      <c r="C178" s="16" t="n">
        <v>95</v>
      </c>
      <c r="D178" s="16" t="n">
        <v>1300</v>
      </c>
      <c r="E178" s="16">
        <f>IFERROR(INDEX(Pop!$M$2:$M$1611,MATCH(A178, Pop!$A$2:$A$1611,0)),)</f>
        <v/>
      </c>
      <c r="F178" s="16">
        <f>IFERROR(E178*(C178/100)/D178, "-")</f>
        <v/>
      </c>
    </row>
    <row r="179">
      <c r="A179" s="16" t="inlineStr">
        <is>
          <t>SAU</t>
        </is>
      </c>
      <c r="B179" s="16" t="inlineStr">
        <is>
          <t>Saudi Arabia</t>
        </is>
      </c>
      <c r="C179" s="16" t="n">
        <v>99</v>
      </c>
      <c r="D179" s="16" t="n">
        <v>35500</v>
      </c>
      <c r="E179" s="16">
        <f>IFERROR(INDEX(Pop!$M$2:$M$1611,MATCH(A179, Pop!$A$2:$A$1611,0)),)</f>
        <v/>
      </c>
      <c r="F179" s="16">
        <f>IFERROR(E179*(C179/100)/D179, "-")</f>
        <v/>
      </c>
    </row>
    <row r="180">
      <c r="A180" s="16" t="inlineStr">
        <is>
          <t>SDN</t>
        </is>
      </c>
      <c r="B180" s="16" t="inlineStr">
        <is>
          <t>Sudan</t>
        </is>
      </c>
      <c r="C180" s="16" t="n">
        <v>47</v>
      </c>
      <c r="D180" s="16" t="n">
        <v>2000</v>
      </c>
      <c r="E180" s="16">
        <f>IFERROR(INDEX(Pop!$M$2:$M$1611,MATCH(A180, Pop!$A$2:$A$1611,0)),)</f>
        <v/>
      </c>
      <c r="F180" s="16">
        <f>IFERROR(E180*(C180/100)/D180, "-")</f>
        <v/>
      </c>
    </row>
    <row r="181">
      <c r="A181" s="16" t="inlineStr">
        <is>
          <t>SEN</t>
        </is>
      </c>
      <c r="B181" s="16" t="inlineStr">
        <is>
          <t>Senegal</t>
        </is>
      </c>
      <c r="C181" s="16" t="n">
        <v>95</v>
      </c>
      <c r="D181" s="16" t="n">
        <v>3151</v>
      </c>
      <c r="E181" s="16">
        <f>IFERROR(INDEX(Pop!$M$2:$M$1611,MATCH(A181, Pop!$A$2:$A$1611,0)),)</f>
        <v/>
      </c>
      <c r="F181" s="16">
        <f>IFERROR(E181*(C181/100)/D181, "-")</f>
        <v/>
      </c>
    </row>
    <row r="182">
      <c r="A182" s="16" t="inlineStr">
        <is>
          <t>SGP</t>
        </is>
      </c>
      <c r="B182" s="16" t="inlineStr">
        <is>
          <t>Singapore</t>
        </is>
      </c>
      <c r="C182" s="16" t="n">
        <v>100</v>
      </c>
      <c r="D182" s="16" t="n">
        <v>1000</v>
      </c>
      <c r="E182" s="16">
        <f>IFERROR(INDEX(Pop!$M$2:$M$1611,MATCH(A182, Pop!$A$2:$A$1611,0)),)</f>
        <v/>
      </c>
      <c r="F182" s="16">
        <f>IFERROR(E182*(C182/100)/D182, "-")</f>
        <v/>
      </c>
    </row>
    <row r="183">
      <c r="A183" s="16" t="inlineStr">
        <is>
          <t>SJM</t>
        </is>
      </c>
      <c r="B183" s="16" t="inlineStr">
        <is>
          <t>Svalbard and Jan Mayen</t>
        </is>
      </c>
      <c r="C183" s="16" t="n">
        <v>99</v>
      </c>
      <c r="D183" s="16" t="n">
        <v/>
      </c>
      <c r="E183" s="16">
        <f>IFERROR(INDEX(Pop!$M$2:$M$1611,MATCH(A183, Pop!$A$2:$A$1611,0)),)</f>
        <v/>
      </c>
      <c r="F183" s="16">
        <f>IFERROR(E183*(C183/100)/D183, "-")</f>
        <v/>
      </c>
    </row>
    <row r="184">
      <c r="A184" s="16" t="inlineStr">
        <is>
          <t>SLB</t>
        </is>
      </c>
      <c r="B184" s="16" t="inlineStr">
        <is>
          <t>Solomon Islands</t>
        </is>
      </c>
      <c r="C184" s="16" t="n">
        <v>90</v>
      </c>
      <c r="D184" s="16" t="n">
        <v/>
      </c>
      <c r="E184" s="16">
        <f>IFERROR(INDEX(Pop!$M$2:$M$1611,MATCH(A184, Pop!$A$2:$A$1611,0)),)</f>
        <v/>
      </c>
      <c r="F184" s="16">
        <f>IFERROR(E184*(C184/100)/D184, "-")</f>
        <v/>
      </c>
    </row>
    <row r="185">
      <c r="A185" s="16" t="inlineStr">
        <is>
          <t>SLE</t>
        </is>
      </c>
      <c r="B185" s="16" t="inlineStr">
        <is>
          <t>Sierra Leone</t>
        </is>
      </c>
      <c r="C185" s="16" t="n">
        <v>62.49</v>
      </c>
      <c r="D185" s="16" t="n">
        <v/>
      </c>
      <c r="E185" s="16">
        <f>IFERROR(INDEX(Pop!$M$2:$M$1611,MATCH(A185, Pop!$A$2:$A$1611,0)),)</f>
        <v/>
      </c>
      <c r="F185" s="16">
        <f>IFERROR(E185*(C185/100)/D185, "-")</f>
        <v/>
      </c>
    </row>
    <row r="186">
      <c r="A186" s="16" t="inlineStr">
        <is>
          <t>SLV</t>
        </is>
      </c>
      <c r="B186" s="16" t="inlineStr">
        <is>
          <t>El Salvador</t>
        </is>
      </c>
      <c r="C186" s="16" t="n">
        <v>95</v>
      </c>
      <c r="D186" s="16" t="n">
        <v>1807</v>
      </c>
      <c r="E186" s="16">
        <f>IFERROR(INDEX(Pop!$M$2:$M$1611,MATCH(A186, Pop!$A$2:$A$1611,0)),)</f>
        <v/>
      </c>
      <c r="F186" s="16">
        <f>IFERROR(E186*(C186/100)/D186, "-")</f>
        <v/>
      </c>
    </row>
    <row r="187">
      <c r="A187" s="16" t="inlineStr">
        <is>
          <t>SOM</t>
        </is>
      </c>
      <c r="B187" s="16" t="inlineStr">
        <is>
          <t>Somalia</t>
        </is>
      </c>
      <c r="C187" s="16" t="n">
        <v>76.75999999999999</v>
      </c>
      <c r="D187" s="16" t="n">
        <v/>
      </c>
      <c r="E187" s="16">
        <f>IFERROR(INDEX(Pop!$M$2:$M$1611,MATCH(A187, Pop!$A$2:$A$1611,0)),)</f>
        <v/>
      </c>
      <c r="F187" s="16">
        <f>IFERROR(E187*(C187/100)/D187, "-")</f>
        <v/>
      </c>
    </row>
    <row r="188">
      <c r="A188" s="16" t="inlineStr">
        <is>
          <t>SRB</t>
        </is>
      </c>
      <c r="B188" s="16" t="inlineStr">
        <is>
          <t>Serbia</t>
        </is>
      </c>
      <c r="C188" s="16" t="n">
        <v>99</v>
      </c>
      <c r="D188" s="16" t="n">
        <v/>
      </c>
      <c r="E188" s="16">
        <f>IFERROR(INDEX(Pop!$M$2:$M$1611,MATCH(A188, Pop!$A$2:$A$1611,0)),)</f>
        <v/>
      </c>
      <c r="F188" s="16">
        <f>IFERROR(E188*(C188/100)/D188, "-")</f>
        <v/>
      </c>
    </row>
    <row r="189">
      <c r="A189" s="16" t="inlineStr">
        <is>
          <t>SSD</t>
        </is>
      </c>
      <c r="B189" s="16" t="inlineStr">
        <is>
          <t>South Sudan</t>
        </is>
      </c>
      <c r="C189" s="16" t="n">
        <v>42.22</v>
      </c>
      <c r="D189" s="16" t="n">
        <v>250</v>
      </c>
      <c r="E189" s="16">
        <f>IFERROR(INDEX(Pop!$M$2:$M$1611,MATCH(A189, Pop!$A$2:$A$1611,0)),)</f>
        <v/>
      </c>
      <c r="F189" s="16">
        <f>IFERROR(E189*(C189/100)/D189, "-")</f>
        <v/>
      </c>
    </row>
    <row r="190">
      <c r="A190" s="16" t="inlineStr">
        <is>
          <t>STP</t>
        </is>
      </c>
      <c r="B190" s="16" t="inlineStr">
        <is>
          <t>Sao Tome and Principe</t>
        </is>
      </c>
      <c r="C190" s="16" t="n">
        <v>75.39</v>
      </c>
      <c r="D190" s="16" t="n">
        <v/>
      </c>
      <c r="E190" s="16">
        <f>IFERROR(INDEX(Pop!$M$2:$M$1611,MATCH(A190, Pop!$A$2:$A$1611,0)),)</f>
        <v/>
      </c>
      <c r="F190" s="16">
        <f>IFERROR(E190*(C190/100)/D190, "-")</f>
        <v/>
      </c>
    </row>
    <row r="191">
      <c r="A191" s="16" t="inlineStr">
        <is>
          <t>SUR</t>
        </is>
      </c>
      <c r="B191" s="16" t="inlineStr">
        <is>
          <t>Suriname</t>
        </is>
      </c>
      <c r="C191" s="16" t="n">
        <v>95</v>
      </c>
      <c r="D191" s="16" t="n">
        <v/>
      </c>
      <c r="E191" s="16">
        <f>IFERROR(INDEX(Pop!$M$2:$M$1611,MATCH(A191, Pop!$A$2:$A$1611,0)),)</f>
        <v/>
      </c>
      <c r="F191" s="16">
        <f>IFERROR(E191*(C191/100)/D191, "-")</f>
        <v/>
      </c>
    </row>
    <row r="192">
      <c r="A192" s="16" t="inlineStr">
        <is>
          <t>SVK</t>
        </is>
      </c>
      <c r="B192" s="16" t="inlineStr">
        <is>
          <t>Slovakia</t>
        </is>
      </c>
      <c r="C192" s="16" t="n">
        <v>95</v>
      </c>
      <c r="D192" s="16" t="n">
        <v/>
      </c>
      <c r="E192" s="16">
        <f>IFERROR(INDEX(Pop!$M$2:$M$1611,MATCH(A192, Pop!$A$2:$A$1611,0)),)</f>
        <v/>
      </c>
      <c r="F192" s="16">
        <f>IFERROR(E192*(C192/100)/D192, "-")</f>
        <v/>
      </c>
    </row>
    <row r="193">
      <c r="A193" s="16" t="inlineStr">
        <is>
          <t>SVN</t>
        </is>
      </c>
      <c r="B193" s="16" t="inlineStr">
        <is>
          <t>Slovenia</t>
        </is>
      </c>
      <c r="C193" s="16" t="n">
        <v>100</v>
      </c>
      <c r="D193" s="16" t="n">
        <v/>
      </c>
      <c r="E193" s="16">
        <f>IFERROR(INDEX(Pop!$M$2:$M$1611,MATCH(A193, Pop!$A$2:$A$1611,0)),)</f>
        <v/>
      </c>
      <c r="F193" s="16">
        <f>IFERROR(E193*(C193/100)/D193, "-")</f>
        <v/>
      </c>
    </row>
    <row r="194">
      <c r="A194" s="16" t="inlineStr">
        <is>
          <t>SWE</t>
        </is>
      </c>
      <c r="B194" s="16" t="inlineStr">
        <is>
          <t>Sweden</t>
        </is>
      </c>
      <c r="C194" s="16" t="n">
        <v>99</v>
      </c>
      <c r="D194" s="16" t="n">
        <v>8080</v>
      </c>
      <c r="E194" s="16">
        <f>IFERROR(INDEX(Pop!$M$2:$M$1611,MATCH(A194, Pop!$A$2:$A$1611,0)),)</f>
        <v/>
      </c>
      <c r="F194" s="16">
        <f>IFERROR(E194*(C194/100)/D194, "-")</f>
        <v/>
      </c>
    </row>
    <row r="195">
      <c r="A195" s="16" t="inlineStr">
        <is>
          <t>SWZ</t>
        </is>
      </c>
      <c r="B195" s="16" t="inlineStr">
        <is>
          <t>Eswatini</t>
        </is>
      </c>
      <c r="C195" s="16" t="n">
        <v>69.62</v>
      </c>
      <c r="D195" s="16" t="n">
        <v/>
      </c>
      <c r="E195" s="16">
        <f>IFERROR(INDEX(Pop!$M$2:$M$1611,MATCH(A195, Pop!$A$2:$A$1611,0)),)</f>
        <v/>
      </c>
      <c r="F195" s="16">
        <f>IFERROR(E195*(C195/100)/D195, "-")</f>
        <v/>
      </c>
    </row>
    <row r="196">
      <c r="A196" s="16" t="inlineStr">
        <is>
          <t>SXM</t>
        </is>
      </c>
      <c r="B196" s="16" t="inlineStr">
        <is>
          <t>Sint Maarten</t>
        </is>
      </c>
      <c r="C196" s="16" t="n">
        <v>95</v>
      </c>
      <c r="D196" s="16" t="n">
        <v/>
      </c>
      <c r="E196" s="16">
        <f>IFERROR(INDEX(Pop!$M$2:$M$1611,MATCH(A196, Pop!$A$2:$A$1611,0)),)</f>
        <v/>
      </c>
      <c r="F196" s="16">
        <f>IFERROR(E196*(C196/100)/D196, "-")</f>
        <v/>
      </c>
    </row>
    <row r="197">
      <c r="A197" s="16" t="inlineStr">
        <is>
          <t>SYC</t>
        </is>
      </c>
      <c r="B197" s="16" t="inlineStr">
        <is>
          <t>Seychelles</t>
        </is>
      </c>
      <c r="C197" s="16" t="n">
        <v>90</v>
      </c>
      <c r="D197" s="16" t="n">
        <v/>
      </c>
      <c r="E197" s="16">
        <f>IFERROR(INDEX(Pop!$M$2:$M$1611,MATCH(A197, Pop!$A$2:$A$1611,0)),)</f>
        <v/>
      </c>
      <c r="F197" s="16">
        <f>IFERROR(E197*(C197/100)/D197, "-")</f>
        <v/>
      </c>
    </row>
    <row r="198">
      <c r="A198" s="16" t="inlineStr">
        <is>
          <t>SYR</t>
        </is>
      </c>
      <c r="B198" s="16" t="inlineStr">
        <is>
          <t>Syria</t>
        </is>
      </c>
      <c r="C198" s="16" t="n">
        <v>90.03</v>
      </c>
      <c r="D198" s="16" t="n">
        <v/>
      </c>
      <c r="E198" s="16">
        <f>IFERROR(INDEX(Pop!$M$2:$M$1611,MATCH(A198, Pop!$A$2:$A$1611,0)),)</f>
        <v/>
      </c>
      <c r="F198" s="16">
        <f>IFERROR(E198*(C198/100)/D198, "-")</f>
        <v/>
      </c>
    </row>
    <row r="199">
      <c r="A199" s="16" t="inlineStr">
        <is>
          <t>TCA</t>
        </is>
      </c>
      <c r="B199" s="16" t="inlineStr">
        <is>
          <t>Turks and Caicos Islands</t>
        </is>
      </c>
      <c r="C199" s="16" t="n">
        <v>95</v>
      </c>
      <c r="D199" s="16" t="n">
        <v/>
      </c>
      <c r="E199" s="16">
        <f>IFERROR(INDEX(Pop!$M$2:$M$1611,MATCH(A199, Pop!$A$2:$A$1611,0)),)</f>
        <v/>
      </c>
      <c r="F199" s="16">
        <f>IFERROR(E199*(C199/100)/D199, "-")</f>
        <v/>
      </c>
    </row>
    <row r="200">
      <c r="A200" s="16" t="inlineStr">
        <is>
          <t>TCD</t>
        </is>
      </c>
      <c r="B200" s="16" t="inlineStr">
        <is>
          <t>Chad</t>
        </is>
      </c>
      <c r="C200" s="16" t="n">
        <v>52.53</v>
      </c>
      <c r="D200" s="16" t="n">
        <v/>
      </c>
      <c r="E200" s="16">
        <f>IFERROR(INDEX(Pop!$M$2:$M$1611,MATCH(A200, Pop!$A$2:$A$1611,0)),)</f>
        <v/>
      </c>
      <c r="F200" s="16">
        <f>IFERROR(E200*(C200/100)/D200, "-")</f>
        <v/>
      </c>
    </row>
    <row r="201">
      <c r="A201" s="16" t="inlineStr">
        <is>
          <t>TGO</t>
        </is>
      </c>
      <c r="B201" s="16" t="inlineStr">
        <is>
          <t>Togo</t>
        </is>
      </c>
      <c r="C201" s="16" t="n">
        <v>66.44</v>
      </c>
      <c r="D201" s="16" t="n">
        <v/>
      </c>
      <c r="E201" s="16">
        <f>IFERROR(INDEX(Pop!$M$2:$M$1611,MATCH(A201, Pop!$A$2:$A$1611,0)),)</f>
        <v/>
      </c>
      <c r="F201" s="16">
        <f>IFERROR(E201*(C201/100)/D201, "-")</f>
        <v/>
      </c>
    </row>
    <row r="202">
      <c r="A202" s="16" t="inlineStr">
        <is>
          <t>THA</t>
        </is>
      </c>
      <c r="B202" s="16" t="inlineStr">
        <is>
          <t>Thailand</t>
        </is>
      </c>
      <c r="C202" s="16" t="n">
        <v>98</v>
      </c>
      <c r="D202" s="16" t="n">
        <v>52483</v>
      </c>
      <c r="E202" s="16">
        <f>IFERROR(INDEX(Pop!$M$2:$M$1611,MATCH(A202, Pop!$A$2:$A$1611,0)),)</f>
        <v/>
      </c>
      <c r="F202" s="16">
        <f>IFERROR(E202*(C202/100)/D202, "-")</f>
        <v/>
      </c>
    </row>
    <row r="203">
      <c r="A203" s="16" t="inlineStr">
        <is>
          <t>TJK</t>
        </is>
      </c>
      <c r="B203" s="16" t="inlineStr">
        <is>
          <t>Tajikistan</t>
        </is>
      </c>
      <c r="C203" s="16" t="n">
        <v>90</v>
      </c>
      <c r="D203" s="16" t="n">
        <v/>
      </c>
      <c r="E203" s="16">
        <f>IFERROR(INDEX(Pop!$M$2:$M$1611,MATCH(A203, Pop!$A$2:$A$1611,0)),)</f>
        <v/>
      </c>
      <c r="F203" s="16">
        <f>IFERROR(E203*(C203/100)/D203, "-")</f>
        <v/>
      </c>
    </row>
    <row r="204">
      <c r="A204" s="16" t="inlineStr">
        <is>
          <t>TKM</t>
        </is>
      </c>
      <c r="B204" s="16" t="inlineStr">
        <is>
          <t>Turkmenistan</t>
        </is>
      </c>
      <c r="C204" s="16" t="n">
        <v>90</v>
      </c>
      <c r="D204" s="16" t="n">
        <v/>
      </c>
      <c r="E204" s="16">
        <f>IFERROR(INDEX(Pop!$M$2:$M$1611,MATCH(A204, Pop!$A$2:$A$1611,0)),)</f>
        <v/>
      </c>
      <c r="F204" s="16">
        <f>IFERROR(E204*(C204/100)/D204, "-")</f>
        <v/>
      </c>
    </row>
    <row r="205">
      <c r="A205" s="16" t="inlineStr">
        <is>
          <t>TLS</t>
        </is>
      </c>
      <c r="B205" s="16" t="inlineStr">
        <is>
          <t>Timor-Leste</t>
        </is>
      </c>
      <c r="C205" s="16" t="n">
        <v>95</v>
      </c>
      <c r="D205" s="16" t="n">
        <v/>
      </c>
      <c r="E205" s="16">
        <f>IFERROR(INDEX(Pop!$M$2:$M$1611,MATCH(A205, Pop!$A$2:$A$1611,0)),)</f>
        <v/>
      </c>
      <c r="F205" s="16">
        <f>IFERROR(E205*(C205/100)/D205, "-")</f>
        <v/>
      </c>
    </row>
    <row r="206">
      <c r="A206" s="16" t="inlineStr">
        <is>
          <t>TON</t>
        </is>
      </c>
      <c r="B206" s="16" t="inlineStr">
        <is>
          <t>Tonga</t>
        </is>
      </c>
      <c r="C206" s="16" t="n">
        <v>95</v>
      </c>
      <c r="D206" s="16" t="n">
        <v/>
      </c>
      <c r="E206" s="16">
        <f>IFERROR(INDEX(Pop!$M$2:$M$1611,MATCH(A206, Pop!$A$2:$A$1611,0)),)</f>
        <v/>
      </c>
      <c r="F206" s="16">
        <f>IFERROR(E206*(C206/100)/D206, "-")</f>
        <v/>
      </c>
    </row>
    <row r="207">
      <c r="A207" s="16" t="inlineStr">
        <is>
          <t>TTO</t>
        </is>
      </c>
      <c r="B207" s="16" t="inlineStr">
        <is>
          <t>Trinidad and Tobago</t>
        </is>
      </c>
      <c r="C207" s="16" t="n">
        <v>95</v>
      </c>
      <c r="D207" s="16" t="n">
        <v/>
      </c>
      <c r="E207" s="16">
        <f>IFERROR(INDEX(Pop!$M$2:$M$1611,MATCH(A207, Pop!$A$2:$A$1611,0)),)</f>
        <v/>
      </c>
      <c r="F207" s="16">
        <f>IFERROR(E207*(C207/100)/D207, "-")</f>
        <v/>
      </c>
    </row>
    <row r="208">
      <c r="A208" s="16" t="inlineStr">
        <is>
          <t>TUN</t>
        </is>
      </c>
      <c r="B208" s="16" t="inlineStr">
        <is>
          <t>Tunisia</t>
        </is>
      </c>
      <c r="C208" s="16" t="n">
        <v>97</v>
      </c>
      <c r="D208" s="16" t="n">
        <v>8383</v>
      </c>
      <c r="E208" s="16">
        <f>IFERROR(INDEX(Pop!$M$2:$M$1611,MATCH(A208, Pop!$A$2:$A$1611,0)),)</f>
        <v/>
      </c>
      <c r="F208" s="16">
        <f>IFERROR(E208*(C208/100)/D208, "-")</f>
        <v/>
      </c>
    </row>
    <row r="209">
      <c r="A209" s="16" t="inlineStr">
        <is>
          <t>TUR</t>
        </is>
      </c>
      <c r="B209" s="16" t="inlineStr">
        <is>
          <t>Turkey</t>
        </is>
      </c>
      <c r="C209" s="16" t="n">
        <v>98</v>
      </c>
      <c r="D209" s="16" t="n">
        <v>49032</v>
      </c>
      <c r="E209" s="16">
        <f>IFERROR(INDEX(Pop!$M$2:$M$1611,MATCH(A209, Pop!$A$2:$A$1611,0)),)</f>
        <v/>
      </c>
      <c r="F209" s="16">
        <f>IFERROR(E209*(C209/100)/D209, "-")</f>
        <v/>
      </c>
    </row>
    <row r="210">
      <c r="A210" s="16" t="inlineStr">
        <is>
          <t>TUV</t>
        </is>
      </c>
      <c r="B210" s="16" t="inlineStr">
        <is>
          <t>Tuvalu</t>
        </is>
      </c>
      <c r="C210" s="16" t="n">
        <v>57.7</v>
      </c>
      <c r="D210" s="16" t="n">
        <v/>
      </c>
      <c r="E210" s="16">
        <f>IFERROR(INDEX(Pop!$M$2:$M$1611,MATCH(A210, Pop!$A$2:$A$1611,0)),)</f>
        <v/>
      </c>
      <c r="F210" s="16">
        <f>IFERROR(E210*(C210/100)/D210, "-")</f>
        <v/>
      </c>
    </row>
    <row r="211">
      <c r="A211" s="16" t="inlineStr">
        <is>
          <t>TZA</t>
        </is>
      </c>
      <c r="B211" s="16" t="inlineStr">
        <is>
          <t>Tanzania</t>
        </is>
      </c>
      <c r="C211" s="16" t="n">
        <v>66.3</v>
      </c>
      <c r="D211" s="16" t="n">
        <v>8278</v>
      </c>
      <c r="E211" s="16">
        <f>IFERROR(INDEX(Pop!$M$2:$M$1611,MATCH(A211, Pop!$A$2:$A$1611,0)),)</f>
        <v/>
      </c>
      <c r="F211" s="16">
        <f>IFERROR(E211*(C211/100)/D211, "-")</f>
        <v/>
      </c>
    </row>
    <row r="212">
      <c r="A212" s="16" t="inlineStr">
        <is>
          <t>UGA</t>
        </is>
      </c>
      <c r="B212" s="16" t="inlineStr">
        <is>
          <t>Uganda</t>
        </is>
      </c>
      <c r="C212" s="16" t="n">
        <v>87.22</v>
      </c>
      <c r="D212" s="16" t="n">
        <v>3554</v>
      </c>
      <c r="E212" s="16">
        <f>IFERROR(INDEX(Pop!$M$2:$M$1611,MATCH(A212, Pop!$A$2:$A$1611,0)),)</f>
        <v/>
      </c>
      <c r="F212" s="16">
        <f>IFERROR(E212*(C212/100)/D212, "-")</f>
        <v/>
      </c>
    </row>
    <row r="213">
      <c r="A213" s="16" t="inlineStr">
        <is>
          <t>UKR</t>
        </is>
      </c>
      <c r="B213" s="16" t="inlineStr">
        <is>
          <t>Ukraine</t>
        </is>
      </c>
      <c r="C213" s="16" t="n">
        <v>90</v>
      </c>
      <c r="D213" s="16" t="n">
        <v>21600</v>
      </c>
      <c r="E213" s="16">
        <f>IFERROR(INDEX(Pop!$M$2:$M$1611,MATCH(A213, Pop!$A$2:$A$1611,0)),)</f>
        <v/>
      </c>
      <c r="F213" s="16">
        <f>IFERROR(E213*(C213/100)/D213, "-")</f>
        <v/>
      </c>
    </row>
    <row r="214">
      <c r="A214" s="16" t="inlineStr">
        <is>
          <t>URY</t>
        </is>
      </c>
      <c r="B214" s="16" t="inlineStr">
        <is>
          <t>Uruguay</t>
        </is>
      </c>
      <c r="C214" s="16" t="n">
        <v>95</v>
      </c>
      <c r="D214" s="16" t="n">
        <v/>
      </c>
      <c r="E214" s="16">
        <f>IFERROR(INDEX(Pop!$M$2:$M$1611,MATCH(A214, Pop!$A$2:$A$1611,0)),)</f>
        <v/>
      </c>
      <c r="F214" s="16">
        <f>IFERROR(E214*(C214/100)/D214, "-")</f>
        <v/>
      </c>
    </row>
    <row r="215">
      <c r="A215" s="16" t="inlineStr">
        <is>
          <t>USA</t>
        </is>
      </c>
      <c r="B215" s="16" t="inlineStr">
        <is>
          <t>United States of America</t>
        </is>
      </c>
      <c r="C215" s="16" t="n">
        <v>99</v>
      </c>
      <c r="D215" s="16" t="n">
        <v/>
      </c>
      <c r="E215" s="16">
        <f>IFERROR(INDEX(Pop!$M$2:$M$1611,MATCH(A215, Pop!$A$2:$A$1611,0)),)</f>
        <v/>
      </c>
      <c r="F215" s="16">
        <f>IFERROR(E215*(C215/100)/D215, "-")</f>
        <v/>
      </c>
    </row>
    <row r="216">
      <c r="A216" s="16" t="inlineStr">
        <is>
          <t>UZB</t>
        </is>
      </c>
      <c r="B216" s="16" t="inlineStr">
        <is>
          <t>Uzbekistan</t>
        </is>
      </c>
      <c r="C216" s="16" t="n">
        <v>90</v>
      </c>
      <c r="D216" s="16" t="n">
        <v/>
      </c>
      <c r="E216" s="16">
        <f>IFERROR(INDEX(Pop!$M$2:$M$1611,MATCH(A216, Pop!$A$2:$A$1611,0)),)</f>
        <v/>
      </c>
      <c r="F216" s="16">
        <f>IFERROR(E216*(C216/100)/D216, "-")</f>
        <v/>
      </c>
    </row>
    <row r="217">
      <c r="A217" s="16" t="inlineStr">
        <is>
          <t>VCT</t>
        </is>
      </c>
      <c r="B217" s="16" t="inlineStr">
        <is>
          <t>Saint Vincent and the Grenadines</t>
        </is>
      </c>
      <c r="C217" s="16" t="n">
        <v>95</v>
      </c>
      <c r="D217" s="16" t="n">
        <v/>
      </c>
      <c r="E217" s="16">
        <f>IFERROR(INDEX(Pop!$M$2:$M$1611,MATCH(A217, Pop!$A$2:$A$1611,0)),)</f>
        <v/>
      </c>
      <c r="F217" s="16">
        <f>IFERROR(E217*(C217/100)/D217, "-")</f>
        <v/>
      </c>
    </row>
    <row r="218">
      <c r="A218" s="16" t="inlineStr">
        <is>
          <t>VEN</t>
        </is>
      </c>
      <c r="B218" s="16" t="inlineStr">
        <is>
          <t>Venezuela</t>
        </is>
      </c>
      <c r="C218" s="16" t="n">
        <v>95</v>
      </c>
      <c r="D218" s="16" t="n">
        <v/>
      </c>
      <c r="E218" s="16">
        <f>IFERROR(INDEX(Pop!$M$2:$M$1611,MATCH(A218, Pop!$A$2:$A$1611,0)),)</f>
        <v/>
      </c>
      <c r="F218" s="16">
        <f>IFERROR(E218*(C218/100)/D218, "-")</f>
        <v/>
      </c>
    </row>
    <row r="219">
      <c r="A219" s="16" t="inlineStr">
        <is>
          <t>VGB</t>
        </is>
      </c>
      <c r="B219" s="16" t="inlineStr">
        <is>
          <t>Virgin Islands; British</t>
        </is>
      </c>
      <c r="C219" s="16" t="n">
        <v>95</v>
      </c>
      <c r="D219" s="16" t="n">
        <v/>
      </c>
      <c r="E219" s="16">
        <f>IFERROR(INDEX(Pop!$M$2:$M$1611,MATCH(A219, Pop!$A$2:$A$1611,0)),)</f>
        <v/>
      </c>
      <c r="F219" s="16">
        <f>IFERROR(E219*(C219/100)/D219, "-")</f>
        <v/>
      </c>
    </row>
    <row r="220">
      <c r="A220" s="16" t="inlineStr">
        <is>
          <t>VIR</t>
        </is>
      </c>
      <c r="B220" s="16" t="inlineStr">
        <is>
          <t>Virgin Islands; U.S.</t>
        </is>
      </c>
      <c r="C220" s="16" t="n">
        <v>95</v>
      </c>
      <c r="D220" s="16" t="n">
        <v/>
      </c>
      <c r="E220" s="16">
        <f>IFERROR(INDEX(Pop!$M$2:$M$1611,MATCH(A220, Pop!$A$2:$A$1611,0)),)</f>
        <v/>
      </c>
      <c r="F220" s="16">
        <f>IFERROR(E220*(C220/100)/D220, "-")</f>
        <v/>
      </c>
    </row>
    <row r="221">
      <c r="A221" s="16" t="inlineStr">
        <is>
          <t>VNM</t>
        </is>
      </c>
      <c r="B221" s="16" t="inlineStr">
        <is>
          <t>Vietnam</t>
        </is>
      </c>
      <c r="C221" s="16" t="n">
        <v>95</v>
      </c>
      <c r="D221" s="16" t="n">
        <v>90000</v>
      </c>
      <c r="E221" s="16">
        <f>IFERROR(INDEX(Pop!$M$2:$M$1611,MATCH(A221, Pop!$A$2:$A$1611,0)),)</f>
        <v/>
      </c>
      <c r="F221" s="16">
        <f>IFERROR(E221*(C221/100)/D221, "-")</f>
        <v/>
      </c>
    </row>
    <row r="222">
      <c r="A222" s="16" t="inlineStr">
        <is>
          <t>VUT</t>
        </is>
      </c>
      <c r="B222" s="16" t="inlineStr">
        <is>
          <t>Vanuatu</t>
        </is>
      </c>
      <c r="C222" s="16" t="n">
        <v>90.03999999999999</v>
      </c>
      <c r="D222" s="16" t="n">
        <v/>
      </c>
      <c r="E222" s="16">
        <f>IFERROR(INDEX(Pop!$M$2:$M$1611,MATCH(A222, Pop!$A$2:$A$1611,0)),)</f>
        <v/>
      </c>
      <c r="F222" s="16">
        <f>IFERROR(E222*(C222/100)/D222, "-")</f>
        <v/>
      </c>
    </row>
    <row r="223">
      <c r="A223" s="16" t="inlineStr">
        <is>
          <t>WLF</t>
        </is>
      </c>
      <c r="B223" s="16" t="inlineStr">
        <is>
          <t>Wallis and Futuna Islands</t>
        </is>
      </c>
      <c r="C223" s="16" t="n">
        <v>74.31</v>
      </c>
      <c r="D223" s="16" t="n">
        <v/>
      </c>
      <c r="E223" s="16">
        <f>IFERROR(INDEX(Pop!$M$2:$M$1611,MATCH(A223, Pop!$A$2:$A$1611,0)),)</f>
        <v/>
      </c>
      <c r="F223" s="16">
        <f>IFERROR(E223*(C223/100)/D223, "-")</f>
        <v/>
      </c>
    </row>
    <row r="224">
      <c r="A224" s="16" t="inlineStr">
        <is>
          <t>WSM</t>
        </is>
      </c>
      <c r="B224" s="16" t="inlineStr">
        <is>
          <t>Samoa</t>
        </is>
      </c>
      <c r="C224" s="16" t="n">
        <v>95</v>
      </c>
      <c r="D224" s="16" t="n">
        <v/>
      </c>
      <c r="E224" s="16">
        <f>IFERROR(INDEX(Pop!$M$2:$M$1611,MATCH(A224, Pop!$A$2:$A$1611,0)),)</f>
        <v/>
      </c>
      <c r="F224" s="16">
        <f>IFERROR(E224*(C224/100)/D224, "-")</f>
        <v/>
      </c>
    </row>
    <row r="225">
      <c r="A225" s="16" t="inlineStr">
        <is>
          <t>XKX</t>
        </is>
      </c>
      <c r="B225" s="16" t="inlineStr">
        <is>
          <t>Kosovo</t>
        </is>
      </c>
      <c r="C225" s="16" t="n">
        <v>95</v>
      </c>
      <c r="D225" s="16" t="n">
        <v/>
      </c>
      <c r="E225" s="16">
        <f>IFERROR(INDEX(Pop!$M$2:$M$1611,MATCH(A225, Pop!$A$2:$A$1611,0)),)</f>
        <v/>
      </c>
      <c r="F225" s="16">
        <f>IFERROR(E225*(C225/100)/D225, "-")</f>
        <v/>
      </c>
    </row>
    <row r="226">
      <c r="A226" s="16" t="inlineStr">
        <is>
          <t>YEM</t>
        </is>
      </c>
      <c r="B226" s="16" t="inlineStr">
        <is>
          <t>Yemen</t>
        </is>
      </c>
      <c r="C226" s="16" t="n">
        <v>95</v>
      </c>
      <c r="D226" s="16" t="n">
        <v/>
      </c>
      <c r="E226" s="16">
        <f>IFERROR(INDEX(Pop!$M$2:$M$1611,MATCH(A226, Pop!$A$2:$A$1611,0)),)</f>
        <v/>
      </c>
      <c r="F226" s="16">
        <f>IFERROR(E226*(C226/100)/D226, "-")</f>
        <v/>
      </c>
    </row>
    <row r="227">
      <c r="A227" s="16" t="inlineStr">
        <is>
          <t>ZAF</t>
        </is>
      </c>
      <c r="B227" s="16" t="inlineStr">
        <is>
          <t>South Africa</t>
        </is>
      </c>
      <c r="C227" s="16" t="n">
        <v>99.5</v>
      </c>
      <c r="D227" s="16" t="n">
        <v>28581</v>
      </c>
      <c r="E227" s="16">
        <f>IFERROR(INDEX(Pop!$M$2:$M$1611,MATCH(A227, Pop!$A$2:$A$1611,0)),)</f>
        <v/>
      </c>
      <c r="F227" s="16">
        <f>IFERROR(E227*(C227/100)/D227, "-")</f>
        <v/>
      </c>
    </row>
    <row r="228">
      <c r="A228" s="16" t="inlineStr">
        <is>
          <t>ZMB</t>
        </is>
      </c>
      <c r="B228" s="16" t="inlineStr">
        <is>
          <t>Zambia</t>
        </is>
      </c>
      <c r="C228" s="16" t="n">
        <v>40</v>
      </c>
      <c r="D228" s="16" t="n">
        <v>2000</v>
      </c>
      <c r="E228" s="16">
        <f>IFERROR(INDEX(Pop!$M$2:$M$1611,MATCH(A228, Pop!$A$2:$A$1611,0)),)</f>
        <v/>
      </c>
      <c r="F228" s="16">
        <f>IFERROR(E228*(C228/100)/D228, "-")</f>
        <v/>
      </c>
    </row>
    <row r="229">
      <c r="A229" s="16" t="inlineStr">
        <is>
          <t>ZWE</t>
        </is>
      </c>
      <c r="B229" s="16" t="inlineStr">
        <is>
          <t>Zimbabwe</t>
        </is>
      </c>
      <c r="C229" s="16" t="n">
        <v>50</v>
      </c>
      <c r="D229" s="16" t="n">
        <v>2700</v>
      </c>
      <c r="E229" s="16">
        <f>IFERROR(INDEX(Pop!$M$2:$M$1611,MATCH(A229, Pop!$A$2:$A$1611,0)),)</f>
        <v/>
      </c>
      <c r="F229" s="16">
        <f>IFERROR(E229*(C229/100)/D229, "-")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6">
        <f>'Data'!A1</f>
        <v/>
      </c>
      <c r="B1" s="16">
        <f>'Data'!B1</f>
        <v/>
      </c>
      <c r="C1" s="16">
        <f>'Data'!C1</f>
        <v/>
      </c>
      <c r="D1" s="16">
        <f>'Data'!D1</f>
        <v/>
      </c>
      <c r="E1" s="16">
        <f>'Data'!E1</f>
        <v/>
      </c>
      <c r="F1" s="16">
        <f>'Data'!F1</f>
        <v/>
      </c>
      <c r="G1" s="16">
        <f>'Data'!G1</f>
        <v/>
      </c>
      <c r="H1" s="16">
        <f>'Data'!H1</f>
        <v/>
      </c>
      <c r="I1" s="16">
        <f>'Data'!I1</f>
        <v/>
      </c>
      <c r="J1" s="16">
        <f>'Data'!J1</f>
        <v/>
      </c>
      <c r="K1" s="16">
        <f>'Data'!K1</f>
        <v/>
      </c>
      <c r="L1" s="16">
        <f>'Data'!L1</f>
        <v/>
      </c>
    </row>
    <row r="2">
      <c r="A2" s="16">
        <f>'Data'!A2</f>
        <v/>
      </c>
      <c r="B2" s="16">
        <f>'Data'!B2</f>
        <v/>
      </c>
      <c r="C2" s="16">
        <f>IFERROR(INDEX(Pop!$C$2:$C$1611,MATCH(A2, Pop!$A$2:$A$1611,0)) /INDEX(Coverage!$F$2:$F$1611,MATCH(A2, Coverage!$A$2:$A$1611,0)),0)</f>
        <v/>
      </c>
      <c r="D2" s="16">
        <f>IF(SUM(C2)&lt;INDEX(Coverage!$D$2:$D$1611,MATCH(A2, Coverage!$A$2:$A$1611,0)),INDEX(Pop!$D$2:$D$1611,MATCH(A2, Pop!$A$2:$A$1611,0))/INDEX(Coverage!$F$2:$F$1611,MATCH(A2, Coverage!$A$2:$A$1611,0)),0)</f>
        <v/>
      </c>
      <c r="E2" s="16">
        <f>IF(SUM(C2:D2)&lt;INDEX(Coverage!$D$2:$D$1611,MATCH(A2, Coverage!$A$2:$A$1611,0)),INDEX(Pop!$E$2:$E$1611,MATCH(A2, Pop!$A$2:$A$1611,0))/INDEX(Coverage!$F$2:$F$1611,MATCH(A2, Coverage!$A$2:$A$1611,0)),0)</f>
        <v/>
      </c>
      <c r="F2" s="16">
        <f>IF(SUM(C2:E2)&lt;INDEX(Coverage!$D$2:$D$1611,MATCH(A2, Coverage!$A$2:$A$1611,0)),INDEX(Pop!$F$2:$F$1611,MATCH(A2, Pop!$A$2:$A$1611,0))/INDEX(Coverage!$F$2:$F$1611,MATCH(A2, Coverage!$A$2:$A$1611,0)),0)</f>
        <v/>
      </c>
      <c r="G2" s="16">
        <f>IF(SUM(C2:F2)&lt;INDEX(Coverage!$D$2:$D$1611,MATCH(A2, Coverage!$A$2:$A$1611,0)),INDEX(Pop!$G$2:$G$1611,MATCH(A2, Pop!$A$2:$A$1611,0))/INDEX(Coverage!$F$2:$F$1611,MATCH(A2, Coverage!$A$2:$A$1611,0)),0)</f>
        <v/>
      </c>
      <c r="H2" s="16">
        <f>IF(SUM(C2:G2)&lt;INDEX(Coverage!$D$2:$D$1611,MATCH(A2, Coverage!$A$2:$A$1611,0)),INDEX(Pop!$H$2:$H$1611,MATCH(A2, Pop!$A$2:$A$1611,0))/INDEX(Coverage!$F$2:$F$1611,MATCH(A2, Coverage!$A$2:$A$1611,0)),0)</f>
        <v/>
      </c>
      <c r="I2" s="16">
        <f>IF(SUM(C2:H2)&lt;INDEX(Coverage!$D$2:$D$1611,MATCH(A2, Coverage!$A$2:$A$1611,0)),INDEX(Pop!$I$2:$I$1611,MATCH(A2, Pop!$A$2:$A$1611,0))/INDEX(Coverage!$F$2:$F$1611,MATCH(A2, Coverage!$A$2:$A$1611,0)),0)</f>
        <v/>
      </c>
      <c r="J2" s="16">
        <f>IF(SUM(C2:I2)&lt;INDEX(Coverage!$D$2:$D$1611,MATCH(A2, Coverage!$A$2:$A$1611,0)),INDEX(Pop!$J$2:$J$1611,MATCH(A2, Pop!$A$2:$A$1611,0))/INDEX(Coverage!$F$2:$F$1611,MATCH(A2, Coverage!$A$2:$A$1611,0)),0)</f>
        <v/>
      </c>
      <c r="K2" s="16">
        <f>IF(SUM(C2:J2)&lt;INDEX(Coverage!$D$2:$D$1611,MATCH(A2, Coverage!$A$2:$A$1611,0)),INDEX(Pop!$K$2:$K$1611,MATCH(A2, Pop!$A$2:$A$1611,0))/INDEX(Coverage!$F$2:$F$1611,MATCH(A2, Coverage!$A$2:$A$1611,0)),0)</f>
        <v/>
      </c>
      <c r="L2" s="16">
        <f>IF(SUM(C2:K2)&lt;INDEX(Coverage!$D$2:$D$1611,MATCH(A2, Coverage!$A$2:$A$1611,0)),INDEX(Pop!$L$2:$L$1611,MATCH(A2, Pop!$A$2:$A$1611,0))/INDEX(Coverage!$F$2:$F$1611,MATCH(A2, Coverage!$A$2:$A$1611,0)),0)</f>
        <v/>
      </c>
    </row>
    <row r="3">
      <c r="A3" s="16">
        <f>'Data'!A3</f>
        <v/>
      </c>
      <c r="B3" s="16">
        <f>'Data'!B3</f>
        <v/>
      </c>
      <c r="C3" s="16">
        <f>IFERROR(INDEX(Pop!$C$2:$C$1611,MATCH(A3, Pop!$A$2:$A$1611,0)) /INDEX(Coverage!$F$2:$F$1611,MATCH(A3, Coverage!$A$2:$A$1611,0)),0)</f>
        <v/>
      </c>
      <c r="D3" s="16">
        <f>IF(SUM(C3)&lt;INDEX(Coverage!$D$2:$D$1611,MATCH(A3, Coverage!$A$2:$A$1611,0)),INDEX(Pop!$D$2:$D$1611,MATCH(A3, Pop!$A$2:$A$1611,0))/INDEX(Coverage!$F$2:$F$1611,MATCH(A3, Coverage!$A$2:$A$1611,0)),0)</f>
        <v/>
      </c>
      <c r="E3" s="16">
        <f>IF(SUM(C3:D3)&lt;INDEX(Coverage!$D$2:$D$1611,MATCH(A3, Coverage!$A$2:$A$1611,0)),INDEX(Pop!$E$2:$E$1611,MATCH(A3, Pop!$A$2:$A$1611,0))/INDEX(Coverage!$F$2:$F$1611,MATCH(A3, Coverage!$A$2:$A$1611,0)),0)</f>
        <v/>
      </c>
      <c r="F3" s="16">
        <f>IF(SUM(C3:E3)&lt;INDEX(Coverage!$D$2:$D$1611,MATCH(A3, Coverage!$A$2:$A$1611,0)),INDEX(Pop!$F$2:$F$1611,MATCH(A3, Pop!$A$2:$A$1611,0))/INDEX(Coverage!$F$2:$F$1611,MATCH(A3, Coverage!$A$2:$A$1611,0)),0)</f>
        <v/>
      </c>
      <c r="G3" s="16">
        <f>IF(SUM(C3:F3)&lt;INDEX(Coverage!$D$2:$D$1611,MATCH(A3, Coverage!$A$2:$A$1611,0)),INDEX(Pop!$G$2:$G$1611,MATCH(A3, Pop!$A$2:$A$1611,0))/INDEX(Coverage!$F$2:$F$1611,MATCH(A3, Coverage!$A$2:$A$1611,0)),0)</f>
        <v/>
      </c>
      <c r="H3" s="16">
        <f>IF(SUM(C3:G3)&lt;INDEX(Coverage!$D$2:$D$1611,MATCH(A3, Coverage!$A$2:$A$1611,0)),INDEX(Pop!$H$2:$H$1611,MATCH(A3, Pop!$A$2:$A$1611,0))/INDEX(Coverage!$F$2:$F$1611,MATCH(A3, Coverage!$A$2:$A$1611,0)),0)</f>
        <v/>
      </c>
      <c r="I3" s="16">
        <f>IF(SUM(C3:H3)&lt;INDEX(Coverage!$D$2:$D$1611,MATCH(A3, Coverage!$A$2:$A$1611,0)),INDEX(Pop!$I$2:$I$1611,MATCH(A3, Pop!$A$2:$A$1611,0))/INDEX(Coverage!$F$2:$F$1611,MATCH(A3, Coverage!$A$2:$A$1611,0)),0)</f>
        <v/>
      </c>
      <c r="J3" s="16">
        <f>IF(SUM(C3:I3)&lt;INDEX(Coverage!$D$2:$D$1611,MATCH(A3, Coverage!$A$2:$A$1611,0)),INDEX(Pop!$J$2:$J$1611,MATCH(A3, Pop!$A$2:$A$1611,0))/INDEX(Coverage!$F$2:$F$1611,MATCH(A3, Coverage!$A$2:$A$1611,0)),0)</f>
        <v/>
      </c>
      <c r="K3" s="16">
        <f>IF(SUM(C3:J3)&lt;INDEX(Coverage!$D$2:$D$1611,MATCH(A3, Coverage!$A$2:$A$1611,0)),INDEX(Pop!$K$2:$K$1611,MATCH(A3, Pop!$A$2:$A$1611,0))/INDEX(Coverage!$F$2:$F$1611,MATCH(A3, Coverage!$A$2:$A$1611,0)),0)</f>
        <v/>
      </c>
      <c r="L3" s="16">
        <f>IF(SUM(C3:K3)&lt;INDEX(Coverage!$D$2:$D$1611,MATCH(A3, Coverage!$A$2:$A$1611,0)),INDEX(Pop!$L$2:$L$1611,MATCH(A3, Pop!$A$2:$A$1611,0))/INDEX(Coverage!$F$2:$F$1611,MATCH(A3, Coverage!$A$2:$A$1611,0)),0)</f>
        <v/>
      </c>
    </row>
    <row r="4">
      <c r="A4" s="16">
        <f>'Data'!A4</f>
        <v/>
      </c>
      <c r="B4" s="16">
        <f>'Data'!B4</f>
        <v/>
      </c>
      <c r="C4" s="16">
        <f>IFERROR(INDEX(Pop!$C$2:$C$1611,MATCH(A4, Pop!$A$2:$A$1611,0)) /INDEX(Coverage!$F$2:$F$1611,MATCH(A4, Coverage!$A$2:$A$1611,0)),0)</f>
        <v/>
      </c>
      <c r="D4" s="16">
        <f>IF(SUM(C4)&lt;INDEX(Coverage!$D$2:$D$1611,MATCH(A4, Coverage!$A$2:$A$1611,0)),INDEX(Pop!$D$2:$D$1611,MATCH(A4, Pop!$A$2:$A$1611,0))/INDEX(Coverage!$F$2:$F$1611,MATCH(A4, Coverage!$A$2:$A$1611,0)),0)</f>
        <v/>
      </c>
      <c r="E4" s="16">
        <f>IF(SUM(C4:D4)&lt;INDEX(Coverage!$D$2:$D$1611,MATCH(A4, Coverage!$A$2:$A$1611,0)),INDEX(Pop!$E$2:$E$1611,MATCH(A4, Pop!$A$2:$A$1611,0))/INDEX(Coverage!$F$2:$F$1611,MATCH(A4, Coverage!$A$2:$A$1611,0)),0)</f>
        <v/>
      </c>
      <c r="F4" s="16">
        <f>IF(SUM(C4:E4)&lt;INDEX(Coverage!$D$2:$D$1611,MATCH(A4, Coverage!$A$2:$A$1611,0)),INDEX(Pop!$F$2:$F$1611,MATCH(A4, Pop!$A$2:$A$1611,0))/INDEX(Coverage!$F$2:$F$1611,MATCH(A4, Coverage!$A$2:$A$1611,0)),0)</f>
        <v/>
      </c>
      <c r="G4" s="16">
        <f>IF(SUM(C4:F4)&lt;INDEX(Coverage!$D$2:$D$1611,MATCH(A4, Coverage!$A$2:$A$1611,0)),INDEX(Pop!$G$2:$G$1611,MATCH(A4, Pop!$A$2:$A$1611,0))/INDEX(Coverage!$F$2:$F$1611,MATCH(A4, Coverage!$A$2:$A$1611,0)),0)</f>
        <v/>
      </c>
      <c r="H4" s="16">
        <f>IF(SUM(C4:G4)&lt;INDEX(Coverage!$D$2:$D$1611,MATCH(A4, Coverage!$A$2:$A$1611,0)),INDEX(Pop!$H$2:$H$1611,MATCH(A4, Pop!$A$2:$A$1611,0))/INDEX(Coverage!$F$2:$F$1611,MATCH(A4, Coverage!$A$2:$A$1611,0)),0)</f>
        <v/>
      </c>
      <c r="I4" s="16">
        <f>IF(SUM(C4:H4)&lt;INDEX(Coverage!$D$2:$D$1611,MATCH(A4, Coverage!$A$2:$A$1611,0)),INDEX(Pop!$I$2:$I$1611,MATCH(A4, Pop!$A$2:$A$1611,0))/INDEX(Coverage!$F$2:$F$1611,MATCH(A4, Coverage!$A$2:$A$1611,0)),0)</f>
        <v/>
      </c>
      <c r="J4" s="16">
        <f>IF(SUM(C4:I4)&lt;INDEX(Coverage!$D$2:$D$1611,MATCH(A4, Coverage!$A$2:$A$1611,0)),INDEX(Pop!$J$2:$J$1611,MATCH(A4, Pop!$A$2:$A$1611,0))/INDEX(Coverage!$F$2:$F$1611,MATCH(A4, Coverage!$A$2:$A$1611,0)),0)</f>
        <v/>
      </c>
      <c r="K4" s="16">
        <f>IF(SUM(C4:J4)&lt;INDEX(Coverage!$D$2:$D$1611,MATCH(A4, Coverage!$A$2:$A$1611,0)),INDEX(Pop!$K$2:$K$1611,MATCH(A4, Pop!$A$2:$A$1611,0))/INDEX(Coverage!$F$2:$F$1611,MATCH(A4, Coverage!$A$2:$A$1611,0)),0)</f>
        <v/>
      </c>
      <c r="L4" s="16">
        <f>IF(SUM(C4:K4)&lt;INDEX(Coverage!$D$2:$D$1611,MATCH(A4, Coverage!$A$2:$A$1611,0)),INDEX(Pop!$L$2:$L$1611,MATCH(A4, Pop!$A$2:$A$1611,0))/INDEX(Coverage!$F$2:$F$1611,MATCH(A4, Coverage!$A$2:$A$1611,0)),0)</f>
        <v/>
      </c>
    </row>
    <row r="5">
      <c r="A5" s="16">
        <f>'Data'!A5</f>
        <v/>
      </c>
      <c r="B5" s="16">
        <f>'Data'!B5</f>
        <v/>
      </c>
      <c r="C5" s="16">
        <f>IFERROR(INDEX(Pop!$C$2:$C$1611,MATCH(A5, Pop!$A$2:$A$1611,0)) /INDEX(Coverage!$F$2:$F$1611,MATCH(A5, Coverage!$A$2:$A$1611,0)),0)</f>
        <v/>
      </c>
      <c r="D5" s="16">
        <f>IF(SUM(C5)&lt;INDEX(Coverage!$D$2:$D$1611,MATCH(A5, Coverage!$A$2:$A$1611,0)),INDEX(Pop!$D$2:$D$1611,MATCH(A5, Pop!$A$2:$A$1611,0))/INDEX(Coverage!$F$2:$F$1611,MATCH(A5, Coverage!$A$2:$A$1611,0)),0)</f>
        <v/>
      </c>
      <c r="E5" s="16">
        <f>IF(SUM(C5:D5)&lt;INDEX(Coverage!$D$2:$D$1611,MATCH(A5, Coverage!$A$2:$A$1611,0)),INDEX(Pop!$E$2:$E$1611,MATCH(A5, Pop!$A$2:$A$1611,0))/INDEX(Coverage!$F$2:$F$1611,MATCH(A5, Coverage!$A$2:$A$1611,0)),0)</f>
        <v/>
      </c>
      <c r="F5" s="16">
        <f>IF(SUM(C5:E5)&lt;INDEX(Coverage!$D$2:$D$1611,MATCH(A5, Coverage!$A$2:$A$1611,0)),INDEX(Pop!$F$2:$F$1611,MATCH(A5, Pop!$A$2:$A$1611,0))/INDEX(Coverage!$F$2:$F$1611,MATCH(A5, Coverage!$A$2:$A$1611,0)),0)</f>
        <v/>
      </c>
      <c r="G5" s="16">
        <f>IF(SUM(C5:F5)&lt;INDEX(Coverage!$D$2:$D$1611,MATCH(A5, Coverage!$A$2:$A$1611,0)),INDEX(Pop!$G$2:$G$1611,MATCH(A5, Pop!$A$2:$A$1611,0))/INDEX(Coverage!$F$2:$F$1611,MATCH(A5, Coverage!$A$2:$A$1611,0)),0)</f>
        <v/>
      </c>
      <c r="H5" s="16">
        <f>IF(SUM(C5:G5)&lt;INDEX(Coverage!$D$2:$D$1611,MATCH(A5, Coverage!$A$2:$A$1611,0)),INDEX(Pop!$H$2:$H$1611,MATCH(A5, Pop!$A$2:$A$1611,0))/INDEX(Coverage!$F$2:$F$1611,MATCH(A5, Coverage!$A$2:$A$1611,0)),0)</f>
        <v/>
      </c>
      <c r="I5" s="16">
        <f>IF(SUM(C5:H5)&lt;INDEX(Coverage!$D$2:$D$1611,MATCH(A5, Coverage!$A$2:$A$1611,0)),INDEX(Pop!$I$2:$I$1611,MATCH(A5, Pop!$A$2:$A$1611,0))/INDEX(Coverage!$F$2:$F$1611,MATCH(A5, Coverage!$A$2:$A$1611,0)),0)</f>
        <v/>
      </c>
      <c r="J5" s="16">
        <f>IF(SUM(C5:I5)&lt;INDEX(Coverage!$D$2:$D$1611,MATCH(A5, Coverage!$A$2:$A$1611,0)),INDEX(Pop!$J$2:$J$1611,MATCH(A5, Pop!$A$2:$A$1611,0))/INDEX(Coverage!$F$2:$F$1611,MATCH(A5, Coverage!$A$2:$A$1611,0)),0)</f>
        <v/>
      </c>
      <c r="K5" s="16">
        <f>IF(SUM(C5:J5)&lt;INDEX(Coverage!$D$2:$D$1611,MATCH(A5, Coverage!$A$2:$A$1611,0)),INDEX(Pop!$K$2:$K$1611,MATCH(A5, Pop!$A$2:$A$1611,0))/INDEX(Coverage!$F$2:$F$1611,MATCH(A5, Coverage!$A$2:$A$1611,0)),0)</f>
        <v/>
      </c>
      <c r="L5" s="16">
        <f>IF(SUM(C5:K5)&lt;INDEX(Coverage!$D$2:$D$1611,MATCH(A5, Coverage!$A$2:$A$1611,0)),INDEX(Pop!$L$2:$L$1611,MATCH(A5, Pop!$A$2:$A$1611,0))/INDEX(Coverage!$F$2:$F$1611,MATCH(A5, Coverage!$A$2:$A$1611,0)),0)</f>
        <v/>
      </c>
    </row>
    <row r="6">
      <c r="A6" s="16">
        <f>'Data'!A6</f>
        <v/>
      </c>
      <c r="B6" s="16">
        <f>'Data'!B6</f>
        <v/>
      </c>
      <c r="C6" s="16">
        <f>IFERROR(INDEX(Pop!$C$2:$C$1611,MATCH(A6, Pop!$A$2:$A$1611,0)) /INDEX(Coverage!$F$2:$F$1611,MATCH(A6, Coverage!$A$2:$A$1611,0)),0)</f>
        <v/>
      </c>
      <c r="D6" s="16">
        <f>IF(SUM(C6)&lt;INDEX(Coverage!$D$2:$D$1611,MATCH(A6, Coverage!$A$2:$A$1611,0)),INDEX(Pop!$D$2:$D$1611,MATCH(A6, Pop!$A$2:$A$1611,0))/INDEX(Coverage!$F$2:$F$1611,MATCH(A6, Coverage!$A$2:$A$1611,0)),0)</f>
        <v/>
      </c>
      <c r="E6" s="16">
        <f>IF(SUM(C6:D6)&lt;INDEX(Coverage!$D$2:$D$1611,MATCH(A6, Coverage!$A$2:$A$1611,0)),INDEX(Pop!$E$2:$E$1611,MATCH(A6, Pop!$A$2:$A$1611,0))/INDEX(Coverage!$F$2:$F$1611,MATCH(A6, Coverage!$A$2:$A$1611,0)),0)</f>
        <v/>
      </c>
      <c r="F6" s="16">
        <f>IF(SUM(C6:E6)&lt;INDEX(Coverage!$D$2:$D$1611,MATCH(A6, Coverage!$A$2:$A$1611,0)),INDEX(Pop!$F$2:$F$1611,MATCH(A6, Pop!$A$2:$A$1611,0))/INDEX(Coverage!$F$2:$F$1611,MATCH(A6, Coverage!$A$2:$A$1611,0)),0)</f>
        <v/>
      </c>
      <c r="G6" s="16">
        <f>IF(SUM(C6:F6)&lt;INDEX(Coverage!$D$2:$D$1611,MATCH(A6, Coverage!$A$2:$A$1611,0)),INDEX(Pop!$G$2:$G$1611,MATCH(A6, Pop!$A$2:$A$1611,0))/INDEX(Coverage!$F$2:$F$1611,MATCH(A6, Coverage!$A$2:$A$1611,0)),0)</f>
        <v/>
      </c>
      <c r="H6" s="16">
        <f>IF(SUM(C6:G6)&lt;INDEX(Coverage!$D$2:$D$1611,MATCH(A6, Coverage!$A$2:$A$1611,0)),INDEX(Pop!$H$2:$H$1611,MATCH(A6, Pop!$A$2:$A$1611,0))/INDEX(Coverage!$F$2:$F$1611,MATCH(A6, Coverage!$A$2:$A$1611,0)),0)</f>
        <v/>
      </c>
      <c r="I6" s="16">
        <f>IF(SUM(C6:H6)&lt;INDEX(Coverage!$D$2:$D$1611,MATCH(A6, Coverage!$A$2:$A$1611,0)),INDEX(Pop!$I$2:$I$1611,MATCH(A6, Pop!$A$2:$A$1611,0))/INDEX(Coverage!$F$2:$F$1611,MATCH(A6, Coverage!$A$2:$A$1611,0)),0)</f>
        <v/>
      </c>
      <c r="J6" s="16">
        <f>IF(SUM(C6:I6)&lt;INDEX(Coverage!$D$2:$D$1611,MATCH(A6, Coverage!$A$2:$A$1611,0)),INDEX(Pop!$J$2:$J$1611,MATCH(A6, Pop!$A$2:$A$1611,0))/INDEX(Coverage!$F$2:$F$1611,MATCH(A6, Coverage!$A$2:$A$1611,0)),0)</f>
        <v/>
      </c>
      <c r="K6" s="16">
        <f>IF(SUM(C6:J6)&lt;INDEX(Coverage!$D$2:$D$1611,MATCH(A6, Coverage!$A$2:$A$1611,0)),INDEX(Pop!$K$2:$K$1611,MATCH(A6, Pop!$A$2:$A$1611,0))/INDEX(Coverage!$F$2:$F$1611,MATCH(A6, Coverage!$A$2:$A$1611,0)),0)</f>
        <v/>
      </c>
      <c r="L6" s="16">
        <f>IF(SUM(C6:K6)&lt;INDEX(Coverage!$D$2:$D$1611,MATCH(A6, Coverage!$A$2:$A$1611,0)),INDEX(Pop!$L$2:$L$1611,MATCH(A6, Pop!$A$2:$A$1611,0))/INDEX(Coverage!$F$2:$F$1611,MATCH(A6, Coverage!$A$2:$A$1611,0)),0)</f>
        <v/>
      </c>
    </row>
    <row r="7">
      <c r="A7" s="16">
        <f>'Data'!A7</f>
        <v/>
      </c>
      <c r="B7" s="16">
        <f>'Data'!B7</f>
        <v/>
      </c>
      <c r="C7" s="16">
        <f>IFERROR(INDEX(Pop!$C$2:$C$1611,MATCH(A7, Pop!$A$2:$A$1611,0)) /INDEX(Coverage!$F$2:$F$1611,MATCH(A7, Coverage!$A$2:$A$1611,0)),0)</f>
        <v/>
      </c>
      <c r="D7" s="16">
        <f>IF(SUM(C7)&lt;INDEX(Coverage!$D$2:$D$1611,MATCH(A7, Coverage!$A$2:$A$1611,0)),INDEX(Pop!$D$2:$D$1611,MATCH(A7, Pop!$A$2:$A$1611,0))/INDEX(Coverage!$F$2:$F$1611,MATCH(A7, Coverage!$A$2:$A$1611,0)),0)</f>
        <v/>
      </c>
      <c r="E7" s="16">
        <f>IF(SUM(C7:D7)&lt;INDEX(Coverage!$D$2:$D$1611,MATCH(A7, Coverage!$A$2:$A$1611,0)),INDEX(Pop!$E$2:$E$1611,MATCH(A7, Pop!$A$2:$A$1611,0))/INDEX(Coverage!$F$2:$F$1611,MATCH(A7, Coverage!$A$2:$A$1611,0)),0)</f>
        <v/>
      </c>
      <c r="F7" s="16">
        <f>IF(SUM(C7:E7)&lt;INDEX(Coverage!$D$2:$D$1611,MATCH(A7, Coverage!$A$2:$A$1611,0)),INDEX(Pop!$F$2:$F$1611,MATCH(A7, Pop!$A$2:$A$1611,0))/INDEX(Coverage!$F$2:$F$1611,MATCH(A7, Coverage!$A$2:$A$1611,0)),0)</f>
        <v/>
      </c>
      <c r="G7" s="16">
        <f>IF(SUM(C7:F7)&lt;INDEX(Coverage!$D$2:$D$1611,MATCH(A7, Coverage!$A$2:$A$1611,0)),INDEX(Pop!$G$2:$G$1611,MATCH(A7, Pop!$A$2:$A$1611,0))/INDEX(Coverage!$F$2:$F$1611,MATCH(A7, Coverage!$A$2:$A$1611,0)),0)</f>
        <v/>
      </c>
      <c r="H7" s="16">
        <f>IF(SUM(C7:G7)&lt;INDEX(Coverage!$D$2:$D$1611,MATCH(A7, Coverage!$A$2:$A$1611,0)),INDEX(Pop!$H$2:$H$1611,MATCH(A7, Pop!$A$2:$A$1611,0))/INDEX(Coverage!$F$2:$F$1611,MATCH(A7, Coverage!$A$2:$A$1611,0)),0)</f>
        <v/>
      </c>
      <c r="I7" s="16">
        <f>IF(SUM(C7:H7)&lt;INDEX(Coverage!$D$2:$D$1611,MATCH(A7, Coverage!$A$2:$A$1611,0)),INDEX(Pop!$I$2:$I$1611,MATCH(A7, Pop!$A$2:$A$1611,0))/INDEX(Coverage!$F$2:$F$1611,MATCH(A7, Coverage!$A$2:$A$1611,0)),0)</f>
        <v/>
      </c>
      <c r="J7" s="16">
        <f>IF(SUM(C7:I7)&lt;INDEX(Coverage!$D$2:$D$1611,MATCH(A7, Coverage!$A$2:$A$1611,0)),INDEX(Pop!$J$2:$J$1611,MATCH(A7, Pop!$A$2:$A$1611,0))/INDEX(Coverage!$F$2:$F$1611,MATCH(A7, Coverage!$A$2:$A$1611,0)),0)</f>
        <v/>
      </c>
      <c r="K7" s="16">
        <f>IF(SUM(C7:J7)&lt;INDEX(Coverage!$D$2:$D$1611,MATCH(A7, Coverage!$A$2:$A$1611,0)),INDEX(Pop!$K$2:$K$1611,MATCH(A7, Pop!$A$2:$A$1611,0))/INDEX(Coverage!$F$2:$F$1611,MATCH(A7, Coverage!$A$2:$A$1611,0)),0)</f>
        <v/>
      </c>
      <c r="L7" s="16">
        <f>IF(SUM(C7:K7)&lt;INDEX(Coverage!$D$2:$D$1611,MATCH(A7, Coverage!$A$2:$A$1611,0)),INDEX(Pop!$L$2:$L$1611,MATCH(A7, Pop!$A$2:$A$1611,0))/INDEX(Coverage!$F$2:$F$1611,MATCH(A7, Coverage!$A$2:$A$1611,0)),0)</f>
        <v/>
      </c>
    </row>
    <row r="8">
      <c r="A8" s="16">
        <f>'Data'!A8</f>
        <v/>
      </c>
      <c r="B8" s="16">
        <f>'Data'!B8</f>
        <v/>
      </c>
      <c r="C8" s="16">
        <f>IFERROR(INDEX(Pop!$C$2:$C$1611,MATCH(A8, Pop!$A$2:$A$1611,0)) /INDEX(Coverage!$F$2:$F$1611,MATCH(A8, Coverage!$A$2:$A$1611,0)),0)</f>
        <v/>
      </c>
      <c r="D8" s="16">
        <f>IF(SUM(C8)&lt;INDEX(Coverage!$D$2:$D$1611,MATCH(A8, Coverage!$A$2:$A$1611,0)),INDEX(Pop!$D$2:$D$1611,MATCH(A8, Pop!$A$2:$A$1611,0))/INDEX(Coverage!$F$2:$F$1611,MATCH(A8, Coverage!$A$2:$A$1611,0)),0)</f>
        <v/>
      </c>
      <c r="E8" s="16">
        <f>IF(SUM(C8:D8)&lt;INDEX(Coverage!$D$2:$D$1611,MATCH(A8, Coverage!$A$2:$A$1611,0)),INDEX(Pop!$E$2:$E$1611,MATCH(A8, Pop!$A$2:$A$1611,0))/INDEX(Coverage!$F$2:$F$1611,MATCH(A8, Coverage!$A$2:$A$1611,0)),0)</f>
        <v/>
      </c>
      <c r="F8" s="16">
        <f>IF(SUM(C8:E8)&lt;INDEX(Coverage!$D$2:$D$1611,MATCH(A8, Coverage!$A$2:$A$1611,0)),INDEX(Pop!$F$2:$F$1611,MATCH(A8, Pop!$A$2:$A$1611,0))/INDEX(Coverage!$F$2:$F$1611,MATCH(A8, Coverage!$A$2:$A$1611,0)),0)</f>
        <v/>
      </c>
      <c r="G8" s="16">
        <f>IF(SUM(C8:F8)&lt;INDEX(Coverage!$D$2:$D$1611,MATCH(A8, Coverage!$A$2:$A$1611,0)),INDEX(Pop!$G$2:$G$1611,MATCH(A8, Pop!$A$2:$A$1611,0))/INDEX(Coverage!$F$2:$F$1611,MATCH(A8, Coverage!$A$2:$A$1611,0)),0)</f>
        <v/>
      </c>
      <c r="H8" s="16">
        <f>IF(SUM(C8:G8)&lt;INDEX(Coverage!$D$2:$D$1611,MATCH(A8, Coverage!$A$2:$A$1611,0)),INDEX(Pop!$H$2:$H$1611,MATCH(A8, Pop!$A$2:$A$1611,0))/INDEX(Coverage!$F$2:$F$1611,MATCH(A8, Coverage!$A$2:$A$1611,0)),0)</f>
        <v/>
      </c>
      <c r="I8" s="16">
        <f>IF(SUM(C8:H8)&lt;INDEX(Coverage!$D$2:$D$1611,MATCH(A8, Coverage!$A$2:$A$1611,0)),INDEX(Pop!$I$2:$I$1611,MATCH(A8, Pop!$A$2:$A$1611,0))/INDEX(Coverage!$F$2:$F$1611,MATCH(A8, Coverage!$A$2:$A$1611,0)),0)</f>
        <v/>
      </c>
      <c r="J8" s="16">
        <f>IF(SUM(C8:I8)&lt;INDEX(Coverage!$D$2:$D$1611,MATCH(A8, Coverage!$A$2:$A$1611,0)),INDEX(Pop!$J$2:$J$1611,MATCH(A8, Pop!$A$2:$A$1611,0))/INDEX(Coverage!$F$2:$F$1611,MATCH(A8, Coverage!$A$2:$A$1611,0)),0)</f>
        <v/>
      </c>
      <c r="K8" s="16">
        <f>IF(SUM(C8:J8)&lt;INDEX(Coverage!$D$2:$D$1611,MATCH(A8, Coverage!$A$2:$A$1611,0)),INDEX(Pop!$K$2:$K$1611,MATCH(A8, Pop!$A$2:$A$1611,0))/INDEX(Coverage!$F$2:$F$1611,MATCH(A8, Coverage!$A$2:$A$1611,0)),0)</f>
        <v/>
      </c>
      <c r="L8" s="16">
        <f>IF(SUM(C8:K8)&lt;INDEX(Coverage!$D$2:$D$1611,MATCH(A8, Coverage!$A$2:$A$1611,0)),INDEX(Pop!$L$2:$L$1611,MATCH(A8, Pop!$A$2:$A$1611,0))/INDEX(Coverage!$F$2:$F$1611,MATCH(A8, Coverage!$A$2:$A$1611,0)),0)</f>
        <v/>
      </c>
    </row>
    <row r="9">
      <c r="A9" s="16">
        <f>'Data'!A9</f>
        <v/>
      </c>
      <c r="B9" s="16">
        <f>'Data'!B9</f>
        <v/>
      </c>
      <c r="C9" s="16">
        <f>IFERROR(INDEX(Pop!$C$2:$C$1611,MATCH(A9, Pop!$A$2:$A$1611,0)) /INDEX(Coverage!$F$2:$F$1611,MATCH(A9, Coverage!$A$2:$A$1611,0)),0)</f>
        <v/>
      </c>
      <c r="D9" s="16">
        <f>IF(SUM(C9)&lt;INDEX(Coverage!$D$2:$D$1611,MATCH(A9, Coverage!$A$2:$A$1611,0)),INDEX(Pop!$D$2:$D$1611,MATCH(A9, Pop!$A$2:$A$1611,0))/INDEX(Coverage!$F$2:$F$1611,MATCH(A9, Coverage!$A$2:$A$1611,0)),0)</f>
        <v/>
      </c>
      <c r="E9" s="16">
        <f>IF(SUM(C9:D9)&lt;INDEX(Coverage!$D$2:$D$1611,MATCH(A9, Coverage!$A$2:$A$1611,0)),INDEX(Pop!$E$2:$E$1611,MATCH(A9, Pop!$A$2:$A$1611,0))/INDEX(Coverage!$F$2:$F$1611,MATCH(A9, Coverage!$A$2:$A$1611,0)),0)</f>
        <v/>
      </c>
      <c r="F9" s="16">
        <f>IF(SUM(C9:E9)&lt;INDEX(Coverage!$D$2:$D$1611,MATCH(A9, Coverage!$A$2:$A$1611,0)),INDEX(Pop!$F$2:$F$1611,MATCH(A9, Pop!$A$2:$A$1611,0))/INDEX(Coverage!$F$2:$F$1611,MATCH(A9, Coverage!$A$2:$A$1611,0)),0)</f>
        <v/>
      </c>
      <c r="G9" s="16">
        <f>IF(SUM(C9:F9)&lt;INDEX(Coverage!$D$2:$D$1611,MATCH(A9, Coverage!$A$2:$A$1611,0)),INDEX(Pop!$G$2:$G$1611,MATCH(A9, Pop!$A$2:$A$1611,0))/INDEX(Coverage!$F$2:$F$1611,MATCH(A9, Coverage!$A$2:$A$1611,0)),0)</f>
        <v/>
      </c>
      <c r="H9" s="16">
        <f>IF(SUM(C9:G9)&lt;INDEX(Coverage!$D$2:$D$1611,MATCH(A9, Coverage!$A$2:$A$1611,0)),INDEX(Pop!$H$2:$H$1611,MATCH(A9, Pop!$A$2:$A$1611,0))/INDEX(Coverage!$F$2:$F$1611,MATCH(A9, Coverage!$A$2:$A$1611,0)),0)</f>
        <v/>
      </c>
      <c r="I9" s="16">
        <f>IF(SUM(C9:H9)&lt;INDEX(Coverage!$D$2:$D$1611,MATCH(A9, Coverage!$A$2:$A$1611,0)),INDEX(Pop!$I$2:$I$1611,MATCH(A9, Pop!$A$2:$A$1611,0))/INDEX(Coverage!$F$2:$F$1611,MATCH(A9, Coverage!$A$2:$A$1611,0)),0)</f>
        <v/>
      </c>
      <c r="J9" s="16">
        <f>IF(SUM(C9:I9)&lt;INDEX(Coverage!$D$2:$D$1611,MATCH(A9, Coverage!$A$2:$A$1611,0)),INDEX(Pop!$J$2:$J$1611,MATCH(A9, Pop!$A$2:$A$1611,0))/INDEX(Coverage!$F$2:$F$1611,MATCH(A9, Coverage!$A$2:$A$1611,0)),0)</f>
        <v/>
      </c>
      <c r="K9" s="16">
        <f>IF(SUM(C9:J9)&lt;INDEX(Coverage!$D$2:$D$1611,MATCH(A9, Coverage!$A$2:$A$1611,0)),INDEX(Pop!$K$2:$K$1611,MATCH(A9, Pop!$A$2:$A$1611,0))/INDEX(Coverage!$F$2:$F$1611,MATCH(A9, Coverage!$A$2:$A$1611,0)),0)</f>
        <v/>
      </c>
      <c r="L9" s="16">
        <f>IF(SUM(C9:K9)&lt;INDEX(Coverage!$D$2:$D$1611,MATCH(A9, Coverage!$A$2:$A$1611,0)),INDEX(Pop!$L$2:$L$1611,MATCH(A9, Pop!$A$2:$A$1611,0))/INDEX(Coverage!$F$2:$F$1611,MATCH(A9, Coverage!$A$2:$A$1611,0)),0)</f>
        <v/>
      </c>
    </row>
    <row r="10">
      <c r="A10" s="16">
        <f>'Data'!A10</f>
        <v/>
      </c>
      <c r="B10" s="16">
        <f>'Data'!B10</f>
        <v/>
      </c>
      <c r="C10" s="16">
        <f>IFERROR(INDEX(Pop!$C$2:$C$1611,MATCH(A10, Pop!$A$2:$A$1611,0)) /INDEX(Coverage!$F$2:$F$1611,MATCH(A10, Coverage!$A$2:$A$1611,0)),0)</f>
        <v/>
      </c>
      <c r="D10" s="16">
        <f>IF(SUM(C10)&lt;INDEX(Coverage!$D$2:$D$1611,MATCH(A10, Coverage!$A$2:$A$1611,0)),INDEX(Pop!$D$2:$D$1611,MATCH(A10, Pop!$A$2:$A$1611,0))/INDEX(Coverage!$F$2:$F$1611,MATCH(A10, Coverage!$A$2:$A$1611,0)),0)</f>
        <v/>
      </c>
      <c r="E10" s="16">
        <f>IF(SUM(C10:D10)&lt;INDEX(Coverage!$D$2:$D$1611,MATCH(A10, Coverage!$A$2:$A$1611,0)),INDEX(Pop!$E$2:$E$1611,MATCH(A10, Pop!$A$2:$A$1611,0))/INDEX(Coverage!$F$2:$F$1611,MATCH(A10, Coverage!$A$2:$A$1611,0)),0)</f>
        <v/>
      </c>
      <c r="F10" s="16">
        <f>IF(SUM(C10:E10)&lt;INDEX(Coverage!$D$2:$D$1611,MATCH(A10, Coverage!$A$2:$A$1611,0)),INDEX(Pop!$F$2:$F$1611,MATCH(A10, Pop!$A$2:$A$1611,0))/INDEX(Coverage!$F$2:$F$1611,MATCH(A10, Coverage!$A$2:$A$1611,0)),0)</f>
        <v/>
      </c>
      <c r="G10" s="16">
        <f>IF(SUM(C10:F10)&lt;INDEX(Coverage!$D$2:$D$1611,MATCH(A10, Coverage!$A$2:$A$1611,0)),INDEX(Pop!$G$2:$G$1611,MATCH(A10, Pop!$A$2:$A$1611,0))/INDEX(Coverage!$F$2:$F$1611,MATCH(A10, Coverage!$A$2:$A$1611,0)),0)</f>
        <v/>
      </c>
      <c r="H10" s="16">
        <f>IF(SUM(C10:G10)&lt;INDEX(Coverage!$D$2:$D$1611,MATCH(A10, Coverage!$A$2:$A$1611,0)),INDEX(Pop!$H$2:$H$1611,MATCH(A10, Pop!$A$2:$A$1611,0))/INDEX(Coverage!$F$2:$F$1611,MATCH(A10, Coverage!$A$2:$A$1611,0)),0)</f>
        <v/>
      </c>
      <c r="I10" s="16">
        <f>IF(SUM(C10:H10)&lt;INDEX(Coverage!$D$2:$D$1611,MATCH(A10, Coverage!$A$2:$A$1611,0)),INDEX(Pop!$I$2:$I$1611,MATCH(A10, Pop!$A$2:$A$1611,0))/INDEX(Coverage!$F$2:$F$1611,MATCH(A10, Coverage!$A$2:$A$1611,0)),0)</f>
        <v/>
      </c>
      <c r="J10" s="16">
        <f>IF(SUM(C10:I10)&lt;INDEX(Coverage!$D$2:$D$1611,MATCH(A10, Coverage!$A$2:$A$1611,0)),INDEX(Pop!$J$2:$J$1611,MATCH(A10, Pop!$A$2:$A$1611,0))/INDEX(Coverage!$F$2:$F$1611,MATCH(A10, Coverage!$A$2:$A$1611,0)),0)</f>
        <v/>
      </c>
      <c r="K10" s="16">
        <f>IF(SUM(C10:J10)&lt;INDEX(Coverage!$D$2:$D$1611,MATCH(A10, Coverage!$A$2:$A$1611,0)),INDEX(Pop!$K$2:$K$1611,MATCH(A10, Pop!$A$2:$A$1611,0))/INDEX(Coverage!$F$2:$F$1611,MATCH(A10, Coverage!$A$2:$A$1611,0)),0)</f>
        <v/>
      </c>
      <c r="L10" s="16">
        <f>IF(SUM(C10:K10)&lt;INDEX(Coverage!$D$2:$D$1611,MATCH(A10, Coverage!$A$2:$A$1611,0)),INDEX(Pop!$L$2:$L$1611,MATCH(A10, Pop!$A$2:$A$1611,0))/INDEX(Coverage!$F$2:$F$1611,MATCH(A10, Coverage!$A$2:$A$1611,0)),0)</f>
        <v/>
      </c>
    </row>
    <row r="11">
      <c r="A11" s="16">
        <f>'Data'!A11</f>
        <v/>
      </c>
      <c r="B11" s="16">
        <f>'Data'!B11</f>
        <v/>
      </c>
      <c r="C11" s="16">
        <f>IFERROR(INDEX(Pop!$C$2:$C$1611,MATCH(A11, Pop!$A$2:$A$1611,0)) /INDEX(Coverage!$F$2:$F$1611,MATCH(A11, Coverage!$A$2:$A$1611,0)),0)</f>
        <v/>
      </c>
      <c r="D11" s="16">
        <f>IF(SUM(C11)&lt;INDEX(Coverage!$D$2:$D$1611,MATCH(A11, Coverage!$A$2:$A$1611,0)),INDEX(Pop!$D$2:$D$1611,MATCH(A11, Pop!$A$2:$A$1611,0))/INDEX(Coverage!$F$2:$F$1611,MATCH(A11, Coverage!$A$2:$A$1611,0)),0)</f>
        <v/>
      </c>
      <c r="E11" s="16">
        <f>IF(SUM(C11:D11)&lt;INDEX(Coverage!$D$2:$D$1611,MATCH(A11, Coverage!$A$2:$A$1611,0)),INDEX(Pop!$E$2:$E$1611,MATCH(A11, Pop!$A$2:$A$1611,0))/INDEX(Coverage!$F$2:$F$1611,MATCH(A11, Coverage!$A$2:$A$1611,0)),0)</f>
        <v/>
      </c>
      <c r="F11" s="16">
        <f>IF(SUM(C11:E11)&lt;INDEX(Coverage!$D$2:$D$1611,MATCH(A11, Coverage!$A$2:$A$1611,0)),INDEX(Pop!$F$2:$F$1611,MATCH(A11, Pop!$A$2:$A$1611,0))/INDEX(Coverage!$F$2:$F$1611,MATCH(A11, Coverage!$A$2:$A$1611,0)),0)</f>
        <v/>
      </c>
      <c r="G11" s="16">
        <f>IF(SUM(C11:F11)&lt;INDEX(Coverage!$D$2:$D$1611,MATCH(A11, Coverage!$A$2:$A$1611,0)),INDEX(Pop!$G$2:$G$1611,MATCH(A11, Pop!$A$2:$A$1611,0))/INDEX(Coverage!$F$2:$F$1611,MATCH(A11, Coverage!$A$2:$A$1611,0)),0)</f>
        <v/>
      </c>
      <c r="H11" s="16">
        <f>IF(SUM(C11:G11)&lt;INDEX(Coverage!$D$2:$D$1611,MATCH(A11, Coverage!$A$2:$A$1611,0)),INDEX(Pop!$H$2:$H$1611,MATCH(A11, Pop!$A$2:$A$1611,0))/INDEX(Coverage!$F$2:$F$1611,MATCH(A11, Coverage!$A$2:$A$1611,0)),0)</f>
        <v/>
      </c>
      <c r="I11" s="16">
        <f>IF(SUM(C11:H11)&lt;INDEX(Coverage!$D$2:$D$1611,MATCH(A11, Coverage!$A$2:$A$1611,0)),INDEX(Pop!$I$2:$I$1611,MATCH(A11, Pop!$A$2:$A$1611,0))/INDEX(Coverage!$F$2:$F$1611,MATCH(A11, Coverage!$A$2:$A$1611,0)),0)</f>
        <v/>
      </c>
      <c r="J11" s="16">
        <f>IF(SUM(C11:I11)&lt;INDEX(Coverage!$D$2:$D$1611,MATCH(A11, Coverage!$A$2:$A$1611,0)),INDEX(Pop!$J$2:$J$1611,MATCH(A11, Pop!$A$2:$A$1611,0))/INDEX(Coverage!$F$2:$F$1611,MATCH(A11, Coverage!$A$2:$A$1611,0)),0)</f>
        <v/>
      </c>
      <c r="K11" s="16">
        <f>IF(SUM(C11:J11)&lt;INDEX(Coverage!$D$2:$D$1611,MATCH(A11, Coverage!$A$2:$A$1611,0)),INDEX(Pop!$K$2:$K$1611,MATCH(A11, Pop!$A$2:$A$1611,0))/INDEX(Coverage!$F$2:$F$1611,MATCH(A11, Coverage!$A$2:$A$1611,0)),0)</f>
        <v/>
      </c>
      <c r="L11" s="16">
        <f>IF(SUM(C11:K11)&lt;INDEX(Coverage!$D$2:$D$1611,MATCH(A11, Coverage!$A$2:$A$1611,0)),INDEX(Pop!$L$2:$L$1611,MATCH(A11, Pop!$A$2:$A$1611,0))/INDEX(Coverage!$F$2:$F$1611,MATCH(A11, Coverage!$A$2:$A$1611,0)),0)</f>
        <v/>
      </c>
    </row>
    <row r="12">
      <c r="A12" s="16">
        <f>'Data'!A12</f>
        <v/>
      </c>
      <c r="B12" s="16">
        <f>'Data'!B12</f>
        <v/>
      </c>
      <c r="C12" s="16">
        <f>IFERROR(INDEX(Pop!$C$2:$C$1611,MATCH(A12, Pop!$A$2:$A$1611,0)) /INDEX(Coverage!$F$2:$F$1611,MATCH(A12, Coverage!$A$2:$A$1611,0)),0)</f>
        <v/>
      </c>
      <c r="D12" s="16">
        <f>IF(SUM(C12)&lt;INDEX(Coverage!$D$2:$D$1611,MATCH(A12, Coverage!$A$2:$A$1611,0)),INDEX(Pop!$D$2:$D$1611,MATCH(A12, Pop!$A$2:$A$1611,0))/INDEX(Coverage!$F$2:$F$1611,MATCH(A12, Coverage!$A$2:$A$1611,0)),0)</f>
        <v/>
      </c>
      <c r="E12" s="16">
        <f>IF(SUM(C12:D12)&lt;INDEX(Coverage!$D$2:$D$1611,MATCH(A12, Coverage!$A$2:$A$1611,0)),INDEX(Pop!$E$2:$E$1611,MATCH(A12, Pop!$A$2:$A$1611,0))/INDEX(Coverage!$F$2:$F$1611,MATCH(A12, Coverage!$A$2:$A$1611,0)),0)</f>
        <v/>
      </c>
      <c r="F12" s="16">
        <f>IF(SUM(C12:E12)&lt;INDEX(Coverage!$D$2:$D$1611,MATCH(A12, Coverage!$A$2:$A$1611,0)),INDEX(Pop!$F$2:$F$1611,MATCH(A12, Pop!$A$2:$A$1611,0))/INDEX(Coverage!$F$2:$F$1611,MATCH(A12, Coverage!$A$2:$A$1611,0)),0)</f>
        <v/>
      </c>
      <c r="G12" s="16">
        <f>IF(SUM(C12:F12)&lt;INDEX(Coverage!$D$2:$D$1611,MATCH(A12, Coverage!$A$2:$A$1611,0)),INDEX(Pop!$G$2:$G$1611,MATCH(A12, Pop!$A$2:$A$1611,0))/INDEX(Coverage!$F$2:$F$1611,MATCH(A12, Coverage!$A$2:$A$1611,0)),0)</f>
        <v/>
      </c>
      <c r="H12" s="16">
        <f>IF(SUM(C12:G12)&lt;INDEX(Coverage!$D$2:$D$1611,MATCH(A12, Coverage!$A$2:$A$1611,0)),INDEX(Pop!$H$2:$H$1611,MATCH(A12, Pop!$A$2:$A$1611,0))/INDEX(Coverage!$F$2:$F$1611,MATCH(A12, Coverage!$A$2:$A$1611,0)),0)</f>
        <v/>
      </c>
      <c r="I12" s="16">
        <f>IF(SUM(C12:H12)&lt;INDEX(Coverage!$D$2:$D$1611,MATCH(A12, Coverage!$A$2:$A$1611,0)),INDEX(Pop!$I$2:$I$1611,MATCH(A12, Pop!$A$2:$A$1611,0))/INDEX(Coverage!$F$2:$F$1611,MATCH(A12, Coverage!$A$2:$A$1611,0)),0)</f>
        <v/>
      </c>
      <c r="J12" s="16">
        <f>IF(SUM(C12:I12)&lt;INDEX(Coverage!$D$2:$D$1611,MATCH(A12, Coverage!$A$2:$A$1611,0)),INDEX(Pop!$J$2:$J$1611,MATCH(A12, Pop!$A$2:$A$1611,0))/INDEX(Coverage!$F$2:$F$1611,MATCH(A12, Coverage!$A$2:$A$1611,0)),0)</f>
        <v/>
      </c>
      <c r="K12" s="16">
        <f>IF(SUM(C12:J12)&lt;INDEX(Coverage!$D$2:$D$1611,MATCH(A12, Coverage!$A$2:$A$1611,0)),INDEX(Pop!$K$2:$K$1611,MATCH(A12, Pop!$A$2:$A$1611,0))/INDEX(Coverage!$F$2:$F$1611,MATCH(A12, Coverage!$A$2:$A$1611,0)),0)</f>
        <v/>
      </c>
      <c r="L12" s="16">
        <f>IF(SUM(C12:K12)&lt;INDEX(Coverage!$D$2:$D$1611,MATCH(A12, Coverage!$A$2:$A$1611,0)),INDEX(Pop!$L$2:$L$1611,MATCH(A12, Pop!$A$2:$A$1611,0))/INDEX(Coverage!$F$2:$F$1611,MATCH(A12, Coverage!$A$2:$A$1611,0)),0)</f>
        <v/>
      </c>
    </row>
    <row r="13">
      <c r="A13" s="16">
        <f>'Data'!A13</f>
        <v/>
      </c>
      <c r="B13" s="16">
        <f>'Data'!B13</f>
        <v/>
      </c>
      <c r="C13" s="16">
        <f>IFERROR(INDEX(Pop!$C$2:$C$1611,MATCH(A13, Pop!$A$2:$A$1611,0)) /INDEX(Coverage!$F$2:$F$1611,MATCH(A13, Coverage!$A$2:$A$1611,0)),0)</f>
        <v/>
      </c>
      <c r="D13" s="16">
        <f>IF(SUM(C13)&lt;INDEX(Coverage!$D$2:$D$1611,MATCH(A13, Coverage!$A$2:$A$1611,0)),INDEX(Pop!$D$2:$D$1611,MATCH(A13, Pop!$A$2:$A$1611,0))/INDEX(Coverage!$F$2:$F$1611,MATCH(A13, Coverage!$A$2:$A$1611,0)),0)</f>
        <v/>
      </c>
      <c r="E13" s="16">
        <f>IF(SUM(C13:D13)&lt;INDEX(Coverage!$D$2:$D$1611,MATCH(A13, Coverage!$A$2:$A$1611,0)),INDEX(Pop!$E$2:$E$1611,MATCH(A13, Pop!$A$2:$A$1611,0))/INDEX(Coverage!$F$2:$F$1611,MATCH(A13, Coverage!$A$2:$A$1611,0)),0)</f>
        <v/>
      </c>
      <c r="F13" s="16">
        <f>IF(SUM(C13:E13)&lt;INDEX(Coverage!$D$2:$D$1611,MATCH(A13, Coverage!$A$2:$A$1611,0)),INDEX(Pop!$F$2:$F$1611,MATCH(A13, Pop!$A$2:$A$1611,0))/INDEX(Coverage!$F$2:$F$1611,MATCH(A13, Coverage!$A$2:$A$1611,0)),0)</f>
        <v/>
      </c>
      <c r="G13" s="16">
        <f>IF(SUM(C13:F13)&lt;INDEX(Coverage!$D$2:$D$1611,MATCH(A13, Coverage!$A$2:$A$1611,0)),INDEX(Pop!$G$2:$G$1611,MATCH(A13, Pop!$A$2:$A$1611,0))/INDEX(Coverage!$F$2:$F$1611,MATCH(A13, Coverage!$A$2:$A$1611,0)),0)</f>
        <v/>
      </c>
      <c r="H13" s="16">
        <f>IF(SUM(C13:G13)&lt;INDEX(Coverage!$D$2:$D$1611,MATCH(A13, Coverage!$A$2:$A$1611,0)),INDEX(Pop!$H$2:$H$1611,MATCH(A13, Pop!$A$2:$A$1611,0))/INDEX(Coverage!$F$2:$F$1611,MATCH(A13, Coverage!$A$2:$A$1611,0)),0)</f>
        <v/>
      </c>
      <c r="I13" s="16">
        <f>IF(SUM(C13:H13)&lt;INDEX(Coverage!$D$2:$D$1611,MATCH(A13, Coverage!$A$2:$A$1611,0)),INDEX(Pop!$I$2:$I$1611,MATCH(A13, Pop!$A$2:$A$1611,0))/INDEX(Coverage!$F$2:$F$1611,MATCH(A13, Coverage!$A$2:$A$1611,0)),0)</f>
        <v/>
      </c>
      <c r="J13" s="16">
        <f>IF(SUM(C13:I13)&lt;INDEX(Coverage!$D$2:$D$1611,MATCH(A13, Coverage!$A$2:$A$1611,0)),INDEX(Pop!$J$2:$J$1611,MATCH(A13, Pop!$A$2:$A$1611,0))/INDEX(Coverage!$F$2:$F$1611,MATCH(A13, Coverage!$A$2:$A$1611,0)),0)</f>
        <v/>
      </c>
      <c r="K13" s="16">
        <f>IF(SUM(C13:J13)&lt;INDEX(Coverage!$D$2:$D$1611,MATCH(A13, Coverage!$A$2:$A$1611,0)),INDEX(Pop!$K$2:$K$1611,MATCH(A13, Pop!$A$2:$A$1611,0))/INDEX(Coverage!$F$2:$F$1611,MATCH(A13, Coverage!$A$2:$A$1611,0)),0)</f>
        <v/>
      </c>
      <c r="L13" s="16">
        <f>IF(SUM(C13:K13)&lt;INDEX(Coverage!$D$2:$D$1611,MATCH(A13, Coverage!$A$2:$A$1611,0)),INDEX(Pop!$L$2:$L$1611,MATCH(A13, Pop!$A$2:$A$1611,0))/INDEX(Coverage!$F$2:$F$1611,MATCH(A13, Coverage!$A$2:$A$1611,0)),0)</f>
        <v/>
      </c>
    </row>
    <row r="14">
      <c r="A14" s="16">
        <f>'Data'!A14</f>
        <v/>
      </c>
      <c r="B14" s="16">
        <f>'Data'!B14</f>
        <v/>
      </c>
      <c r="C14" s="16">
        <f>IFERROR(INDEX(Pop!$C$2:$C$1611,MATCH(A14, Pop!$A$2:$A$1611,0)) /INDEX(Coverage!$F$2:$F$1611,MATCH(A14, Coverage!$A$2:$A$1611,0)),0)</f>
        <v/>
      </c>
      <c r="D14" s="16">
        <f>IF(SUM(C14)&lt;INDEX(Coverage!$D$2:$D$1611,MATCH(A14, Coverage!$A$2:$A$1611,0)),INDEX(Pop!$D$2:$D$1611,MATCH(A14, Pop!$A$2:$A$1611,0))/INDEX(Coverage!$F$2:$F$1611,MATCH(A14, Coverage!$A$2:$A$1611,0)),0)</f>
        <v/>
      </c>
      <c r="E14" s="16">
        <f>IF(SUM(C14:D14)&lt;INDEX(Coverage!$D$2:$D$1611,MATCH(A14, Coverage!$A$2:$A$1611,0)),INDEX(Pop!$E$2:$E$1611,MATCH(A14, Pop!$A$2:$A$1611,0))/INDEX(Coverage!$F$2:$F$1611,MATCH(A14, Coverage!$A$2:$A$1611,0)),0)</f>
        <v/>
      </c>
      <c r="F14" s="16">
        <f>IF(SUM(C14:E14)&lt;INDEX(Coverage!$D$2:$D$1611,MATCH(A14, Coverage!$A$2:$A$1611,0)),INDEX(Pop!$F$2:$F$1611,MATCH(A14, Pop!$A$2:$A$1611,0))/INDEX(Coverage!$F$2:$F$1611,MATCH(A14, Coverage!$A$2:$A$1611,0)),0)</f>
        <v/>
      </c>
      <c r="G14" s="16">
        <f>IF(SUM(C14:F14)&lt;INDEX(Coverage!$D$2:$D$1611,MATCH(A14, Coverage!$A$2:$A$1611,0)),INDEX(Pop!$G$2:$G$1611,MATCH(A14, Pop!$A$2:$A$1611,0))/INDEX(Coverage!$F$2:$F$1611,MATCH(A14, Coverage!$A$2:$A$1611,0)),0)</f>
        <v/>
      </c>
      <c r="H14" s="16">
        <f>IF(SUM(C14:G14)&lt;INDEX(Coverage!$D$2:$D$1611,MATCH(A14, Coverage!$A$2:$A$1611,0)),INDEX(Pop!$H$2:$H$1611,MATCH(A14, Pop!$A$2:$A$1611,0))/INDEX(Coverage!$F$2:$F$1611,MATCH(A14, Coverage!$A$2:$A$1611,0)),0)</f>
        <v/>
      </c>
      <c r="I14" s="16">
        <f>IF(SUM(C14:H14)&lt;INDEX(Coverage!$D$2:$D$1611,MATCH(A14, Coverage!$A$2:$A$1611,0)),INDEX(Pop!$I$2:$I$1611,MATCH(A14, Pop!$A$2:$A$1611,0))/INDEX(Coverage!$F$2:$F$1611,MATCH(A14, Coverage!$A$2:$A$1611,0)),0)</f>
        <v/>
      </c>
      <c r="J14" s="16">
        <f>IF(SUM(C14:I14)&lt;INDEX(Coverage!$D$2:$D$1611,MATCH(A14, Coverage!$A$2:$A$1611,0)),INDEX(Pop!$J$2:$J$1611,MATCH(A14, Pop!$A$2:$A$1611,0))/INDEX(Coverage!$F$2:$F$1611,MATCH(A14, Coverage!$A$2:$A$1611,0)),0)</f>
        <v/>
      </c>
      <c r="K14" s="16">
        <f>IF(SUM(C14:J14)&lt;INDEX(Coverage!$D$2:$D$1611,MATCH(A14, Coverage!$A$2:$A$1611,0)),INDEX(Pop!$K$2:$K$1611,MATCH(A14, Pop!$A$2:$A$1611,0))/INDEX(Coverage!$F$2:$F$1611,MATCH(A14, Coverage!$A$2:$A$1611,0)),0)</f>
        <v/>
      </c>
      <c r="L14" s="16">
        <f>IF(SUM(C14:K14)&lt;INDEX(Coverage!$D$2:$D$1611,MATCH(A14, Coverage!$A$2:$A$1611,0)),INDEX(Pop!$L$2:$L$1611,MATCH(A14, Pop!$A$2:$A$1611,0))/INDEX(Coverage!$F$2:$F$1611,MATCH(A14, Coverage!$A$2:$A$1611,0)),0)</f>
        <v/>
      </c>
    </row>
    <row r="15">
      <c r="A15" s="16">
        <f>'Data'!A15</f>
        <v/>
      </c>
      <c r="B15" s="16">
        <f>'Data'!B15</f>
        <v/>
      </c>
      <c r="C15" s="16">
        <f>IFERROR(INDEX(Pop!$C$2:$C$1611,MATCH(A15, Pop!$A$2:$A$1611,0)) /INDEX(Coverage!$F$2:$F$1611,MATCH(A15, Coverage!$A$2:$A$1611,0)),0)</f>
        <v/>
      </c>
      <c r="D15" s="16">
        <f>IF(SUM(C15)&lt;INDEX(Coverage!$D$2:$D$1611,MATCH(A15, Coverage!$A$2:$A$1611,0)),INDEX(Pop!$D$2:$D$1611,MATCH(A15, Pop!$A$2:$A$1611,0))/INDEX(Coverage!$F$2:$F$1611,MATCH(A15, Coverage!$A$2:$A$1611,0)),0)</f>
        <v/>
      </c>
      <c r="E15" s="16">
        <f>IF(SUM(C15:D15)&lt;INDEX(Coverage!$D$2:$D$1611,MATCH(A15, Coverage!$A$2:$A$1611,0)),INDEX(Pop!$E$2:$E$1611,MATCH(A15, Pop!$A$2:$A$1611,0))/INDEX(Coverage!$F$2:$F$1611,MATCH(A15, Coverage!$A$2:$A$1611,0)),0)</f>
        <v/>
      </c>
      <c r="F15" s="16">
        <f>IF(SUM(C15:E15)&lt;INDEX(Coverage!$D$2:$D$1611,MATCH(A15, Coverage!$A$2:$A$1611,0)),INDEX(Pop!$F$2:$F$1611,MATCH(A15, Pop!$A$2:$A$1611,0))/INDEX(Coverage!$F$2:$F$1611,MATCH(A15, Coverage!$A$2:$A$1611,0)),0)</f>
        <v/>
      </c>
      <c r="G15" s="16">
        <f>IF(SUM(C15:F15)&lt;INDEX(Coverage!$D$2:$D$1611,MATCH(A15, Coverage!$A$2:$A$1611,0)),INDEX(Pop!$G$2:$G$1611,MATCH(A15, Pop!$A$2:$A$1611,0))/INDEX(Coverage!$F$2:$F$1611,MATCH(A15, Coverage!$A$2:$A$1611,0)),0)</f>
        <v/>
      </c>
      <c r="H15" s="16">
        <f>IF(SUM(C15:G15)&lt;INDEX(Coverage!$D$2:$D$1611,MATCH(A15, Coverage!$A$2:$A$1611,0)),INDEX(Pop!$H$2:$H$1611,MATCH(A15, Pop!$A$2:$A$1611,0))/INDEX(Coverage!$F$2:$F$1611,MATCH(A15, Coverage!$A$2:$A$1611,0)),0)</f>
        <v/>
      </c>
      <c r="I15" s="16">
        <f>IF(SUM(C15:H15)&lt;INDEX(Coverage!$D$2:$D$1611,MATCH(A15, Coverage!$A$2:$A$1611,0)),INDEX(Pop!$I$2:$I$1611,MATCH(A15, Pop!$A$2:$A$1611,0))/INDEX(Coverage!$F$2:$F$1611,MATCH(A15, Coverage!$A$2:$A$1611,0)),0)</f>
        <v/>
      </c>
      <c r="J15" s="16">
        <f>IF(SUM(C15:I15)&lt;INDEX(Coverage!$D$2:$D$1611,MATCH(A15, Coverage!$A$2:$A$1611,0)),INDEX(Pop!$J$2:$J$1611,MATCH(A15, Pop!$A$2:$A$1611,0))/INDEX(Coverage!$F$2:$F$1611,MATCH(A15, Coverage!$A$2:$A$1611,0)),0)</f>
        <v/>
      </c>
      <c r="K15" s="16">
        <f>IF(SUM(C15:J15)&lt;INDEX(Coverage!$D$2:$D$1611,MATCH(A15, Coverage!$A$2:$A$1611,0)),INDEX(Pop!$K$2:$K$1611,MATCH(A15, Pop!$A$2:$A$1611,0))/INDEX(Coverage!$F$2:$F$1611,MATCH(A15, Coverage!$A$2:$A$1611,0)),0)</f>
        <v/>
      </c>
      <c r="L15" s="16">
        <f>IF(SUM(C15:K15)&lt;INDEX(Coverage!$D$2:$D$1611,MATCH(A15, Coverage!$A$2:$A$1611,0)),INDEX(Pop!$L$2:$L$1611,MATCH(A15, Pop!$A$2:$A$1611,0))/INDEX(Coverage!$F$2:$F$1611,MATCH(A15, Coverage!$A$2:$A$1611,0)),0)</f>
        <v/>
      </c>
    </row>
    <row r="16">
      <c r="A16" s="16">
        <f>'Data'!A16</f>
        <v/>
      </c>
      <c r="B16" s="16">
        <f>'Data'!B16</f>
        <v/>
      </c>
      <c r="C16" s="16">
        <f>IFERROR(INDEX(Pop!$C$2:$C$1611,MATCH(A16, Pop!$A$2:$A$1611,0)) /INDEX(Coverage!$F$2:$F$1611,MATCH(A16, Coverage!$A$2:$A$1611,0)),0)</f>
        <v/>
      </c>
      <c r="D16" s="16">
        <f>IF(SUM(C16)&lt;INDEX(Coverage!$D$2:$D$1611,MATCH(A16, Coverage!$A$2:$A$1611,0)),INDEX(Pop!$D$2:$D$1611,MATCH(A16, Pop!$A$2:$A$1611,0))/INDEX(Coverage!$F$2:$F$1611,MATCH(A16, Coverage!$A$2:$A$1611,0)),0)</f>
        <v/>
      </c>
      <c r="E16" s="16">
        <f>IF(SUM(C16:D16)&lt;INDEX(Coverage!$D$2:$D$1611,MATCH(A16, Coverage!$A$2:$A$1611,0)),INDEX(Pop!$E$2:$E$1611,MATCH(A16, Pop!$A$2:$A$1611,0))/INDEX(Coverage!$F$2:$F$1611,MATCH(A16, Coverage!$A$2:$A$1611,0)),0)</f>
        <v/>
      </c>
      <c r="F16" s="16">
        <f>IF(SUM(C16:E16)&lt;INDEX(Coverage!$D$2:$D$1611,MATCH(A16, Coverage!$A$2:$A$1611,0)),INDEX(Pop!$F$2:$F$1611,MATCH(A16, Pop!$A$2:$A$1611,0))/INDEX(Coverage!$F$2:$F$1611,MATCH(A16, Coverage!$A$2:$A$1611,0)),0)</f>
        <v/>
      </c>
      <c r="G16" s="16">
        <f>IF(SUM(C16:F16)&lt;INDEX(Coverage!$D$2:$D$1611,MATCH(A16, Coverage!$A$2:$A$1611,0)),INDEX(Pop!$G$2:$G$1611,MATCH(A16, Pop!$A$2:$A$1611,0))/INDEX(Coverage!$F$2:$F$1611,MATCH(A16, Coverage!$A$2:$A$1611,0)),0)</f>
        <v/>
      </c>
      <c r="H16" s="16">
        <f>IF(SUM(C16:G16)&lt;INDEX(Coverage!$D$2:$D$1611,MATCH(A16, Coverage!$A$2:$A$1611,0)),INDEX(Pop!$H$2:$H$1611,MATCH(A16, Pop!$A$2:$A$1611,0))/INDEX(Coverage!$F$2:$F$1611,MATCH(A16, Coverage!$A$2:$A$1611,0)),0)</f>
        <v/>
      </c>
      <c r="I16" s="16">
        <f>IF(SUM(C16:H16)&lt;INDEX(Coverage!$D$2:$D$1611,MATCH(A16, Coverage!$A$2:$A$1611,0)),INDEX(Pop!$I$2:$I$1611,MATCH(A16, Pop!$A$2:$A$1611,0))/INDEX(Coverage!$F$2:$F$1611,MATCH(A16, Coverage!$A$2:$A$1611,0)),0)</f>
        <v/>
      </c>
      <c r="J16" s="16">
        <f>IF(SUM(C16:I16)&lt;INDEX(Coverage!$D$2:$D$1611,MATCH(A16, Coverage!$A$2:$A$1611,0)),INDEX(Pop!$J$2:$J$1611,MATCH(A16, Pop!$A$2:$A$1611,0))/INDEX(Coverage!$F$2:$F$1611,MATCH(A16, Coverage!$A$2:$A$1611,0)),0)</f>
        <v/>
      </c>
      <c r="K16" s="16">
        <f>IF(SUM(C16:J16)&lt;INDEX(Coverage!$D$2:$D$1611,MATCH(A16, Coverage!$A$2:$A$1611,0)),INDEX(Pop!$K$2:$K$1611,MATCH(A16, Pop!$A$2:$A$1611,0))/INDEX(Coverage!$F$2:$F$1611,MATCH(A16, Coverage!$A$2:$A$1611,0)),0)</f>
        <v/>
      </c>
      <c r="L16" s="16">
        <f>IF(SUM(C16:K16)&lt;INDEX(Coverage!$D$2:$D$1611,MATCH(A16, Coverage!$A$2:$A$1611,0)),INDEX(Pop!$L$2:$L$1611,MATCH(A16, Pop!$A$2:$A$1611,0))/INDEX(Coverage!$F$2:$F$1611,MATCH(A16, Coverage!$A$2:$A$1611,0)),0)</f>
        <v/>
      </c>
    </row>
    <row r="17">
      <c r="A17" s="16">
        <f>'Data'!A17</f>
        <v/>
      </c>
      <c r="B17" s="16">
        <f>'Data'!B17</f>
        <v/>
      </c>
      <c r="C17" s="16">
        <f>IFERROR(INDEX(Pop!$C$2:$C$1611,MATCH(A17, Pop!$A$2:$A$1611,0)) /INDEX(Coverage!$F$2:$F$1611,MATCH(A17, Coverage!$A$2:$A$1611,0)),0)</f>
        <v/>
      </c>
      <c r="D17" s="16">
        <f>IF(SUM(C17)&lt;INDEX(Coverage!$D$2:$D$1611,MATCH(A17, Coverage!$A$2:$A$1611,0)),INDEX(Pop!$D$2:$D$1611,MATCH(A17, Pop!$A$2:$A$1611,0))/INDEX(Coverage!$F$2:$F$1611,MATCH(A17, Coverage!$A$2:$A$1611,0)),0)</f>
        <v/>
      </c>
      <c r="E17" s="16">
        <f>IF(SUM(C17:D17)&lt;INDEX(Coverage!$D$2:$D$1611,MATCH(A17, Coverage!$A$2:$A$1611,0)),INDEX(Pop!$E$2:$E$1611,MATCH(A17, Pop!$A$2:$A$1611,0))/INDEX(Coverage!$F$2:$F$1611,MATCH(A17, Coverage!$A$2:$A$1611,0)),0)</f>
        <v/>
      </c>
      <c r="F17" s="16">
        <f>IF(SUM(C17:E17)&lt;INDEX(Coverage!$D$2:$D$1611,MATCH(A17, Coverage!$A$2:$A$1611,0)),INDEX(Pop!$F$2:$F$1611,MATCH(A17, Pop!$A$2:$A$1611,0))/INDEX(Coverage!$F$2:$F$1611,MATCH(A17, Coverage!$A$2:$A$1611,0)),0)</f>
        <v/>
      </c>
      <c r="G17" s="16">
        <f>IF(SUM(C17:F17)&lt;INDEX(Coverage!$D$2:$D$1611,MATCH(A17, Coverage!$A$2:$A$1611,0)),INDEX(Pop!$G$2:$G$1611,MATCH(A17, Pop!$A$2:$A$1611,0))/INDEX(Coverage!$F$2:$F$1611,MATCH(A17, Coverage!$A$2:$A$1611,0)),0)</f>
        <v/>
      </c>
      <c r="H17" s="16">
        <f>IF(SUM(C17:G17)&lt;INDEX(Coverage!$D$2:$D$1611,MATCH(A17, Coverage!$A$2:$A$1611,0)),INDEX(Pop!$H$2:$H$1611,MATCH(A17, Pop!$A$2:$A$1611,0))/INDEX(Coverage!$F$2:$F$1611,MATCH(A17, Coverage!$A$2:$A$1611,0)),0)</f>
        <v/>
      </c>
      <c r="I17" s="16">
        <f>IF(SUM(C17:H17)&lt;INDEX(Coverage!$D$2:$D$1611,MATCH(A17, Coverage!$A$2:$A$1611,0)),INDEX(Pop!$I$2:$I$1611,MATCH(A17, Pop!$A$2:$A$1611,0))/INDEX(Coverage!$F$2:$F$1611,MATCH(A17, Coverage!$A$2:$A$1611,0)),0)</f>
        <v/>
      </c>
      <c r="J17" s="16">
        <f>IF(SUM(C17:I17)&lt;INDEX(Coverage!$D$2:$D$1611,MATCH(A17, Coverage!$A$2:$A$1611,0)),INDEX(Pop!$J$2:$J$1611,MATCH(A17, Pop!$A$2:$A$1611,0))/INDEX(Coverage!$F$2:$F$1611,MATCH(A17, Coverage!$A$2:$A$1611,0)),0)</f>
        <v/>
      </c>
      <c r="K17" s="16">
        <f>IF(SUM(C17:J17)&lt;INDEX(Coverage!$D$2:$D$1611,MATCH(A17, Coverage!$A$2:$A$1611,0)),INDEX(Pop!$K$2:$K$1611,MATCH(A17, Pop!$A$2:$A$1611,0))/INDEX(Coverage!$F$2:$F$1611,MATCH(A17, Coverage!$A$2:$A$1611,0)),0)</f>
        <v/>
      </c>
      <c r="L17" s="16">
        <f>IF(SUM(C17:K17)&lt;INDEX(Coverage!$D$2:$D$1611,MATCH(A17, Coverage!$A$2:$A$1611,0)),INDEX(Pop!$L$2:$L$1611,MATCH(A17, Pop!$A$2:$A$1611,0))/INDEX(Coverage!$F$2:$F$1611,MATCH(A17, Coverage!$A$2:$A$1611,0)),0)</f>
        <v/>
      </c>
    </row>
    <row r="18">
      <c r="A18" s="16">
        <f>'Data'!A18</f>
        <v/>
      </c>
      <c r="B18" s="16">
        <f>'Data'!B18</f>
        <v/>
      </c>
      <c r="C18" s="16">
        <f>IFERROR(INDEX(Pop!$C$2:$C$1611,MATCH(A18, Pop!$A$2:$A$1611,0)) /INDEX(Coverage!$F$2:$F$1611,MATCH(A18, Coverage!$A$2:$A$1611,0)),0)</f>
        <v/>
      </c>
      <c r="D18" s="16">
        <f>IF(SUM(C18)&lt;INDEX(Coverage!$D$2:$D$1611,MATCH(A18, Coverage!$A$2:$A$1611,0)),INDEX(Pop!$D$2:$D$1611,MATCH(A18, Pop!$A$2:$A$1611,0))/INDEX(Coverage!$F$2:$F$1611,MATCH(A18, Coverage!$A$2:$A$1611,0)),0)</f>
        <v/>
      </c>
      <c r="E18" s="16">
        <f>IF(SUM(C18:D18)&lt;INDEX(Coverage!$D$2:$D$1611,MATCH(A18, Coverage!$A$2:$A$1611,0)),INDEX(Pop!$E$2:$E$1611,MATCH(A18, Pop!$A$2:$A$1611,0))/INDEX(Coverage!$F$2:$F$1611,MATCH(A18, Coverage!$A$2:$A$1611,0)),0)</f>
        <v/>
      </c>
      <c r="F18" s="16">
        <f>IF(SUM(C18:E18)&lt;INDEX(Coverage!$D$2:$D$1611,MATCH(A18, Coverage!$A$2:$A$1611,0)),INDEX(Pop!$F$2:$F$1611,MATCH(A18, Pop!$A$2:$A$1611,0))/INDEX(Coverage!$F$2:$F$1611,MATCH(A18, Coverage!$A$2:$A$1611,0)),0)</f>
        <v/>
      </c>
      <c r="G18" s="16">
        <f>IF(SUM(C18:F18)&lt;INDEX(Coverage!$D$2:$D$1611,MATCH(A18, Coverage!$A$2:$A$1611,0)),INDEX(Pop!$G$2:$G$1611,MATCH(A18, Pop!$A$2:$A$1611,0))/INDEX(Coverage!$F$2:$F$1611,MATCH(A18, Coverage!$A$2:$A$1611,0)),0)</f>
        <v/>
      </c>
      <c r="H18" s="16">
        <f>IF(SUM(C18:G18)&lt;INDEX(Coverage!$D$2:$D$1611,MATCH(A18, Coverage!$A$2:$A$1611,0)),INDEX(Pop!$H$2:$H$1611,MATCH(A18, Pop!$A$2:$A$1611,0))/INDEX(Coverage!$F$2:$F$1611,MATCH(A18, Coverage!$A$2:$A$1611,0)),0)</f>
        <v/>
      </c>
      <c r="I18" s="16">
        <f>IF(SUM(C18:H18)&lt;INDEX(Coverage!$D$2:$D$1611,MATCH(A18, Coverage!$A$2:$A$1611,0)),INDEX(Pop!$I$2:$I$1611,MATCH(A18, Pop!$A$2:$A$1611,0))/INDEX(Coverage!$F$2:$F$1611,MATCH(A18, Coverage!$A$2:$A$1611,0)),0)</f>
        <v/>
      </c>
      <c r="J18" s="16">
        <f>IF(SUM(C18:I18)&lt;INDEX(Coverage!$D$2:$D$1611,MATCH(A18, Coverage!$A$2:$A$1611,0)),INDEX(Pop!$J$2:$J$1611,MATCH(A18, Pop!$A$2:$A$1611,0))/INDEX(Coverage!$F$2:$F$1611,MATCH(A18, Coverage!$A$2:$A$1611,0)),0)</f>
        <v/>
      </c>
      <c r="K18" s="16">
        <f>IF(SUM(C18:J18)&lt;INDEX(Coverage!$D$2:$D$1611,MATCH(A18, Coverage!$A$2:$A$1611,0)),INDEX(Pop!$K$2:$K$1611,MATCH(A18, Pop!$A$2:$A$1611,0))/INDEX(Coverage!$F$2:$F$1611,MATCH(A18, Coverage!$A$2:$A$1611,0)),0)</f>
        <v/>
      </c>
      <c r="L18" s="16">
        <f>IF(SUM(C18:K18)&lt;INDEX(Coverage!$D$2:$D$1611,MATCH(A18, Coverage!$A$2:$A$1611,0)),INDEX(Pop!$L$2:$L$1611,MATCH(A18, Pop!$A$2:$A$1611,0))/INDEX(Coverage!$F$2:$F$1611,MATCH(A18, Coverage!$A$2:$A$1611,0)),0)</f>
        <v/>
      </c>
    </row>
    <row r="19">
      <c r="A19" s="16">
        <f>'Data'!A19</f>
        <v/>
      </c>
      <c r="B19" s="16">
        <f>'Data'!B19</f>
        <v/>
      </c>
      <c r="C19" s="16">
        <f>IFERROR(INDEX(Pop!$C$2:$C$1611,MATCH(A19, Pop!$A$2:$A$1611,0)) /INDEX(Coverage!$F$2:$F$1611,MATCH(A19, Coverage!$A$2:$A$1611,0)),0)</f>
        <v/>
      </c>
      <c r="D19" s="16">
        <f>IF(SUM(C19)&lt;INDEX(Coverage!$D$2:$D$1611,MATCH(A19, Coverage!$A$2:$A$1611,0)),INDEX(Pop!$D$2:$D$1611,MATCH(A19, Pop!$A$2:$A$1611,0))/INDEX(Coverage!$F$2:$F$1611,MATCH(A19, Coverage!$A$2:$A$1611,0)),0)</f>
        <v/>
      </c>
      <c r="E19" s="16">
        <f>IF(SUM(C19:D19)&lt;INDEX(Coverage!$D$2:$D$1611,MATCH(A19, Coverage!$A$2:$A$1611,0)),INDEX(Pop!$E$2:$E$1611,MATCH(A19, Pop!$A$2:$A$1611,0))/INDEX(Coverage!$F$2:$F$1611,MATCH(A19, Coverage!$A$2:$A$1611,0)),0)</f>
        <v/>
      </c>
      <c r="F19" s="16">
        <f>IF(SUM(C19:E19)&lt;INDEX(Coverage!$D$2:$D$1611,MATCH(A19, Coverage!$A$2:$A$1611,0)),INDEX(Pop!$F$2:$F$1611,MATCH(A19, Pop!$A$2:$A$1611,0))/INDEX(Coverage!$F$2:$F$1611,MATCH(A19, Coverage!$A$2:$A$1611,0)),0)</f>
        <v/>
      </c>
      <c r="G19" s="16">
        <f>IF(SUM(C19:F19)&lt;INDEX(Coverage!$D$2:$D$1611,MATCH(A19, Coverage!$A$2:$A$1611,0)),INDEX(Pop!$G$2:$G$1611,MATCH(A19, Pop!$A$2:$A$1611,0))/INDEX(Coverage!$F$2:$F$1611,MATCH(A19, Coverage!$A$2:$A$1611,0)),0)</f>
        <v/>
      </c>
      <c r="H19" s="16">
        <f>IF(SUM(C19:G19)&lt;INDEX(Coverage!$D$2:$D$1611,MATCH(A19, Coverage!$A$2:$A$1611,0)),INDEX(Pop!$H$2:$H$1611,MATCH(A19, Pop!$A$2:$A$1611,0))/INDEX(Coverage!$F$2:$F$1611,MATCH(A19, Coverage!$A$2:$A$1611,0)),0)</f>
        <v/>
      </c>
      <c r="I19" s="16">
        <f>IF(SUM(C19:H19)&lt;INDEX(Coverage!$D$2:$D$1611,MATCH(A19, Coverage!$A$2:$A$1611,0)),INDEX(Pop!$I$2:$I$1611,MATCH(A19, Pop!$A$2:$A$1611,0))/INDEX(Coverage!$F$2:$F$1611,MATCH(A19, Coverage!$A$2:$A$1611,0)),0)</f>
        <v/>
      </c>
      <c r="J19" s="16">
        <f>IF(SUM(C19:I19)&lt;INDEX(Coverage!$D$2:$D$1611,MATCH(A19, Coverage!$A$2:$A$1611,0)),INDEX(Pop!$J$2:$J$1611,MATCH(A19, Pop!$A$2:$A$1611,0))/INDEX(Coverage!$F$2:$F$1611,MATCH(A19, Coverage!$A$2:$A$1611,0)),0)</f>
        <v/>
      </c>
      <c r="K19" s="16">
        <f>IF(SUM(C19:J19)&lt;INDEX(Coverage!$D$2:$D$1611,MATCH(A19, Coverage!$A$2:$A$1611,0)),INDEX(Pop!$K$2:$K$1611,MATCH(A19, Pop!$A$2:$A$1611,0))/INDEX(Coverage!$F$2:$F$1611,MATCH(A19, Coverage!$A$2:$A$1611,0)),0)</f>
        <v/>
      </c>
      <c r="L19" s="16">
        <f>IF(SUM(C19:K19)&lt;INDEX(Coverage!$D$2:$D$1611,MATCH(A19, Coverage!$A$2:$A$1611,0)),INDEX(Pop!$L$2:$L$1611,MATCH(A19, Pop!$A$2:$A$1611,0))/INDEX(Coverage!$F$2:$F$1611,MATCH(A19, Coverage!$A$2:$A$1611,0)),0)</f>
        <v/>
      </c>
    </row>
    <row r="20">
      <c r="A20" s="16">
        <f>'Data'!A20</f>
        <v/>
      </c>
      <c r="B20" s="16">
        <f>'Data'!B20</f>
        <v/>
      </c>
      <c r="C20" s="16">
        <f>IFERROR(INDEX(Pop!$C$2:$C$1611,MATCH(A20, Pop!$A$2:$A$1611,0)) /INDEX(Coverage!$F$2:$F$1611,MATCH(A20, Coverage!$A$2:$A$1611,0)),0)</f>
        <v/>
      </c>
      <c r="D20" s="16">
        <f>IF(SUM(C20)&lt;INDEX(Coverage!$D$2:$D$1611,MATCH(A20, Coverage!$A$2:$A$1611,0)),INDEX(Pop!$D$2:$D$1611,MATCH(A20, Pop!$A$2:$A$1611,0))/INDEX(Coverage!$F$2:$F$1611,MATCH(A20, Coverage!$A$2:$A$1611,0)),0)</f>
        <v/>
      </c>
      <c r="E20" s="16">
        <f>IF(SUM(C20:D20)&lt;INDEX(Coverage!$D$2:$D$1611,MATCH(A20, Coverage!$A$2:$A$1611,0)),INDEX(Pop!$E$2:$E$1611,MATCH(A20, Pop!$A$2:$A$1611,0))/INDEX(Coverage!$F$2:$F$1611,MATCH(A20, Coverage!$A$2:$A$1611,0)),0)</f>
        <v/>
      </c>
      <c r="F20" s="16">
        <f>IF(SUM(C20:E20)&lt;INDEX(Coverage!$D$2:$D$1611,MATCH(A20, Coverage!$A$2:$A$1611,0)),INDEX(Pop!$F$2:$F$1611,MATCH(A20, Pop!$A$2:$A$1611,0))/INDEX(Coverage!$F$2:$F$1611,MATCH(A20, Coverage!$A$2:$A$1611,0)),0)</f>
        <v/>
      </c>
      <c r="G20" s="16">
        <f>IF(SUM(C20:F20)&lt;INDEX(Coverage!$D$2:$D$1611,MATCH(A20, Coverage!$A$2:$A$1611,0)),INDEX(Pop!$G$2:$G$1611,MATCH(A20, Pop!$A$2:$A$1611,0))/INDEX(Coverage!$F$2:$F$1611,MATCH(A20, Coverage!$A$2:$A$1611,0)),0)</f>
        <v/>
      </c>
      <c r="H20" s="16">
        <f>IF(SUM(C20:G20)&lt;INDEX(Coverage!$D$2:$D$1611,MATCH(A20, Coverage!$A$2:$A$1611,0)),INDEX(Pop!$H$2:$H$1611,MATCH(A20, Pop!$A$2:$A$1611,0))/INDEX(Coverage!$F$2:$F$1611,MATCH(A20, Coverage!$A$2:$A$1611,0)),0)</f>
        <v/>
      </c>
      <c r="I20" s="16">
        <f>IF(SUM(C20:H20)&lt;INDEX(Coverage!$D$2:$D$1611,MATCH(A20, Coverage!$A$2:$A$1611,0)),INDEX(Pop!$I$2:$I$1611,MATCH(A20, Pop!$A$2:$A$1611,0))/INDEX(Coverage!$F$2:$F$1611,MATCH(A20, Coverage!$A$2:$A$1611,0)),0)</f>
        <v/>
      </c>
      <c r="J20" s="16">
        <f>IF(SUM(C20:I20)&lt;INDEX(Coverage!$D$2:$D$1611,MATCH(A20, Coverage!$A$2:$A$1611,0)),INDEX(Pop!$J$2:$J$1611,MATCH(A20, Pop!$A$2:$A$1611,0))/INDEX(Coverage!$F$2:$F$1611,MATCH(A20, Coverage!$A$2:$A$1611,0)),0)</f>
        <v/>
      </c>
      <c r="K20" s="16">
        <f>IF(SUM(C20:J20)&lt;INDEX(Coverage!$D$2:$D$1611,MATCH(A20, Coverage!$A$2:$A$1611,0)),INDEX(Pop!$K$2:$K$1611,MATCH(A20, Pop!$A$2:$A$1611,0))/INDEX(Coverage!$F$2:$F$1611,MATCH(A20, Coverage!$A$2:$A$1611,0)),0)</f>
        <v/>
      </c>
      <c r="L20" s="16">
        <f>IF(SUM(C20:K20)&lt;INDEX(Coverage!$D$2:$D$1611,MATCH(A20, Coverage!$A$2:$A$1611,0)),INDEX(Pop!$L$2:$L$1611,MATCH(A20, Pop!$A$2:$A$1611,0))/INDEX(Coverage!$F$2:$F$1611,MATCH(A20, Coverage!$A$2:$A$1611,0)),0)</f>
        <v/>
      </c>
    </row>
    <row r="21">
      <c r="A21" s="16">
        <f>'Data'!A21</f>
        <v/>
      </c>
      <c r="B21" s="16">
        <f>'Data'!B21</f>
        <v/>
      </c>
      <c r="C21" s="16">
        <f>IFERROR(INDEX(Pop!$C$2:$C$1611,MATCH(A21, Pop!$A$2:$A$1611,0)) /INDEX(Coverage!$F$2:$F$1611,MATCH(A21, Coverage!$A$2:$A$1611,0)),0)</f>
        <v/>
      </c>
      <c r="D21" s="16">
        <f>IF(SUM(C21)&lt;INDEX(Coverage!$D$2:$D$1611,MATCH(A21, Coverage!$A$2:$A$1611,0)),INDEX(Pop!$D$2:$D$1611,MATCH(A21, Pop!$A$2:$A$1611,0))/INDEX(Coverage!$F$2:$F$1611,MATCH(A21, Coverage!$A$2:$A$1611,0)),0)</f>
        <v/>
      </c>
      <c r="E21" s="16">
        <f>IF(SUM(C21:D21)&lt;INDEX(Coverage!$D$2:$D$1611,MATCH(A21, Coverage!$A$2:$A$1611,0)),INDEX(Pop!$E$2:$E$1611,MATCH(A21, Pop!$A$2:$A$1611,0))/INDEX(Coverage!$F$2:$F$1611,MATCH(A21, Coverage!$A$2:$A$1611,0)),0)</f>
        <v/>
      </c>
      <c r="F21" s="16">
        <f>IF(SUM(C21:E21)&lt;INDEX(Coverage!$D$2:$D$1611,MATCH(A21, Coverage!$A$2:$A$1611,0)),INDEX(Pop!$F$2:$F$1611,MATCH(A21, Pop!$A$2:$A$1611,0))/INDEX(Coverage!$F$2:$F$1611,MATCH(A21, Coverage!$A$2:$A$1611,0)),0)</f>
        <v/>
      </c>
      <c r="G21" s="16">
        <f>IF(SUM(C21:F21)&lt;INDEX(Coverage!$D$2:$D$1611,MATCH(A21, Coverage!$A$2:$A$1611,0)),INDEX(Pop!$G$2:$G$1611,MATCH(A21, Pop!$A$2:$A$1611,0))/INDEX(Coverage!$F$2:$F$1611,MATCH(A21, Coverage!$A$2:$A$1611,0)),0)</f>
        <v/>
      </c>
      <c r="H21" s="16">
        <f>IF(SUM(C21:G21)&lt;INDEX(Coverage!$D$2:$D$1611,MATCH(A21, Coverage!$A$2:$A$1611,0)),INDEX(Pop!$H$2:$H$1611,MATCH(A21, Pop!$A$2:$A$1611,0))/INDEX(Coverage!$F$2:$F$1611,MATCH(A21, Coverage!$A$2:$A$1611,0)),0)</f>
        <v/>
      </c>
      <c r="I21" s="16">
        <f>IF(SUM(C21:H21)&lt;INDEX(Coverage!$D$2:$D$1611,MATCH(A21, Coverage!$A$2:$A$1611,0)),INDEX(Pop!$I$2:$I$1611,MATCH(A21, Pop!$A$2:$A$1611,0))/INDEX(Coverage!$F$2:$F$1611,MATCH(A21, Coverage!$A$2:$A$1611,0)),0)</f>
        <v/>
      </c>
      <c r="J21" s="16">
        <f>IF(SUM(C21:I21)&lt;INDEX(Coverage!$D$2:$D$1611,MATCH(A21, Coverage!$A$2:$A$1611,0)),INDEX(Pop!$J$2:$J$1611,MATCH(A21, Pop!$A$2:$A$1611,0))/INDEX(Coverage!$F$2:$F$1611,MATCH(A21, Coverage!$A$2:$A$1611,0)),0)</f>
        <v/>
      </c>
      <c r="K21" s="16">
        <f>IF(SUM(C21:J21)&lt;INDEX(Coverage!$D$2:$D$1611,MATCH(A21, Coverage!$A$2:$A$1611,0)),INDEX(Pop!$K$2:$K$1611,MATCH(A21, Pop!$A$2:$A$1611,0))/INDEX(Coverage!$F$2:$F$1611,MATCH(A21, Coverage!$A$2:$A$1611,0)),0)</f>
        <v/>
      </c>
      <c r="L21" s="16">
        <f>IF(SUM(C21:K21)&lt;INDEX(Coverage!$D$2:$D$1611,MATCH(A21, Coverage!$A$2:$A$1611,0)),INDEX(Pop!$L$2:$L$1611,MATCH(A21, Pop!$A$2:$A$1611,0))/INDEX(Coverage!$F$2:$F$1611,MATCH(A21, Coverage!$A$2:$A$1611,0)),0)</f>
        <v/>
      </c>
    </row>
    <row r="22">
      <c r="A22" s="16">
        <f>'Data'!A22</f>
        <v/>
      </c>
      <c r="B22" s="16">
        <f>'Data'!B22</f>
        <v/>
      </c>
      <c r="C22" s="16">
        <f>IFERROR(INDEX(Pop!$C$2:$C$1611,MATCH(A22, Pop!$A$2:$A$1611,0)) /INDEX(Coverage!$F$2:$F$1611,MATCH(A22, Coverage!$A$2:$A$1611,0)),0)</f>
        <v/>
      </c>
      <c r="D22" s="16">
        <f>IF(SUM(C22)&lt;INDEX(Coverage!$D$2:$D$1611,MATCH(A22, Coverage!$A$2:$A$1611,0)),INDEX(Pop!$D$2:$D$1611,MATCH(A22, Pop!$A$2:$A$1611,0))/INDEX(Coverage!$F$2:$F$1611,MATCH(A22, Coverage!$A$2:$A$1611,0)),0)</f>
        <v/>
      </c>
      <c r="E22" s="16">
        <f>IF(SUM(C22:D22)&lt;INDEX(Coverage!$D$2:$D$1611,MATCH(A22, Coverage!$A$2:$A$1611,0)),INDEX(Pop!$E$2:$E$1611,MATCH(A22, Pop!$A$2:$A$1611,0))/INDEX(Coverage!$F$2:$F$1611,MATCH(A22, Coverage!$A$2:$A$1611,0)),0)</f>
        <v/>
      </c>
      <c r="F22" s="16">
        <f>IF(SUM(C22:E22)&lt;INDEX(Coverage!$D$2:$D$1611,MATCH(A22, Coverage!$A$2:$A$1611,0)),INDEX(Pop!$F$2:$F$1611,MATCH(A22, Pop!$A$2:$A$1611,0))/INDEX(Coverage!$F$2:$F$1611,MATCH(A22, Coverage!$A$2:$A$1611,0)),0)</f>
        <v/>
      </c>
      <c r="G22" s="16">
        <f>IF(SUM(C22:F22)&lt;INDEX(Coverage!$D$2:$D$1611,MATCH(A22, Coverage!$A$2:$A$1611,0)),INDEX(Pop!$G$2:$G$1611,MATCH(A22, Pop!$A$2:$A$1611,0))/INDEX(Coverage!$F$2:$F$1611,MATCH(A22, Coverage!$A$2:$A$1611,0)),0)</f>
        <v/>
      </c>
      <c r="H22" s="16">
        <f>IF(SUM(C22:G22)&lt;INDEX(Coverage!$D$2:$D$1611,MATCH(A22, Coverage!$A$2:$A$1611,0)),INDEX(Pop!$H$2:$H$1611,MATCH(A22, Pop!$A$2:$A$1611,0))/INDEX(Coverage!$F$2:$F$1611,MATCH(A22, Coverage!$A$2:$A$1611,0)),0)</f>
        <v/>
      </c>
      <c r="I22" s="16">
        <f>IF(SUM(C22:H22)&lt;INDEX(Coverage!$D$2:$D$1611,MATCH(A22, Coverage!$A$2:$A$1611,0)),INDEX(Pop!$I$2:$I$1611,MATCH(A22, Pop!$A$2:$A$1611,0))/INDEX(Coverage!$F$2:$F$1611,MATCH(A22, Coverage!$A$2:$A$1611,0)),0)</f>
        <v/>
      </c>
      <c r="J22" s="16">
        <f>IF(SUM(C22:I22)&lt;INDEX(Coverage!$D$2:$D$1611,MATCH(A22, Coverage!$A$2:$A$1611,0)),INDEX(Pop!$J$2:$J$1611,MATCH(A22, Pop!$A$2:$A$1611,0))/INDEX(Coverage!$F$2:$F$1611,MATCH(A22, Coverage!$A$2:$A$1611,0)),0)</f>
        <v/>
      </c>
      <c r="K22" s="16">
        <f>IF(SUM(C22:J22)&lt;INDEX(Coverage!$D$2:$D$1611,MATCH(A22, Coverage!$A$2:$A$1611,0)),INDEX(Pop!$K$2:$K$1611,MATCH(A22, Pop!$A$2:$A$1611,0))/INDEX(Coverage!$F$2:$F$1611,MATCH(A22, Coverage!$A$2:$A$1611,0)),0)</f>
        <v/>
      </c>
      <c r="L22" s="16">
        <f>IF(SUM(C22:K22)&lt;INDEX(Coverage!$D$2:$D$1611,MATCH(A22, Coverage!$A$2:$A$1611,0)),INDEX(Pop!$L$2:$L$1611,MATCH(A22, Pop!$A$2:$A$1611,0))/INDEX(Coverage!$F$2:$F$1611,MATCH(A22, Coverage!$A$2:$A$1611,0)),0)</f>
        <v/>
      </c>
    </row>
    <row r="23">
      <c r="A23" s="16">
        <f>'Data'!A23</f>
        <v/>
      </c>
      <c r="B23" s="16">
        <f>'Data'!B23</f>
        <v/>
      </c>
      <c r="C23" s="16">
        <f>IFERROR(INDEX(Pop!$C$2:$C$1611,MATCH(A23, Pop!$A$2:$A$1611,0)) /INDEX(Coverage!$F$2:$F$1611,MATCH(A23, Coverage!$A$2:$A$1611,0)),0)</f>
        <v/>
      </c>
      <c r="D23" s="16">
        <f>IF(SUM(C23)&lt;INDEX(Coverage!$D$2:$D$1611,MATCH(A23, Coverage!$A$2:$A$1611,0)),INDEX(Pop!$D$2:$D$1611,MATCH(A23, Pop!$A$2:$A$1611,0))/INDEX(Coverage!$F$2:$F$1611,MATCH(A23, Coverage!$A$2:$A$1611,0)),0)</f>
        <v/>
      </c>
      <c r="E23" s="16">
        <f>IF(SUM(C23:D23)&lt;INDEX(Coverage!$D$2:$D$1611,MATCH(A23, Coverage!$A$2:$A$1611,0)),INDEX(Pop!$E$2:$E$1611,MATCH(A23, Pop!$A$2:$A$1611,0))/INDEX(Coverage!$F$2:$F$1611,MATCH(A23, Coverage!$A$2:$A$1611,0)),0)</f>
        <v/>
      </c>
      <c r="F23" s="16">
        <f>IF(SUM(C23:E23)&lt;INDEX(Coverage!$D$2:$D$1611,MATCH(A23, Coverage!$A$2:$A$1611,0)),INDEX(Pop!$F$2:$F$1611,MATCH(A23, Pop!$A$2:$A$1611,0))/INDEX(Coverage!$F$2:$F$1611,MATCH(A23, Coverage!$A$2:$A$1611,0)),0)</f>
        <v/>
      </c>
      <c r="G23" s="16">
        <f>IF(SUM(C23:F23)&lt;INDEX(Coverage!$D$2:$D$1611,MATCH(A23, Coverage!$A$2:$A$1611,0)),INDEX(Pop!$G$2:$G$1611,MATCH(A23, Pop!$A$2:$A$1611,0))/INDEX(Coverage!$F$2:$F$1611,MATCH(A23, Coverage!$A$2:$A$1611,0)),0)</f>
        <v/>
      </c>
      <c r="H23" s="16">
        <f>IF(SUM(C23:G23)&lt;INDEX(Coverage!$D$2:$D$1611,MATCH(A23, Coverage!$A$2:$A$1611,0)),INDEX(Pop!$H$2:$H$1611,MATCH(A23, Pop!$A$2:$A$1611,0))/INDEX(Coverage!$F$2:$F$1611,MATCH(A23, Coverage!$A$2:$A$1611,0)),0)</f>
        <v/>
      </c>
      <c r="I23" s="16">
        <f>IF(SUM(C23:H23)&lt;INDEX(Coverage!$D$2:$D$1611,MATCH(A23, Coverage!$A$2:$A$1611,0)),INDEX(Pop!$I$2:$I$1611,MATCH(A23, Pop!$A$2:$A$1611,0))/INDEX(Coverage!$F$2:$F$1611,MATCH(A23, Coverage!$A$2:$A$1611,0)),0)</f>
        <v/>
      </c>
      <c r="J23" s="16">
        <f>IF(SUM(C23:I23)&lt;INDEX(Coverage!$D$2:$D$1611,MATCH(A23, Coverage!$A$2:$A$1611,0)),INDEX(Pop!$J$2:$J$1611,MATCH(A23, Pop!$A$2:$A$1611,0))/INDEX(Coverage!$F$2:$F$1611,MATCH(A23, Coverage!$A$2:$A$1611,0)),0)</f>
        <v/>
      </c>
      <c r="K23" s="16">
        <f>IF(SUM(C23:J23)&lt;INDEX(Coverage!$D$2:$D$1611,MATCH(A23, Coverage!$A$2:$A$1611,0)),INDEX(Pop!$K$2:$K$1611,MATCH(A23, Pop!$A$2:$A$1611,0))/INDEX(Coverage!$F$2:$F$1611,MATCH(A23, Coverage!$A$2:$A$1611,0)),0)</f>
        <v/>
      </c>
      <c r="L23" s="16">
        <f>IF(SUM(C23:K23)&lt;INDEX(Coverage!$D$2:$D$1611,MATCH(A23, Coverage!$A$2:$A$1611,0)),INDEX(Pop!$L$2:$L$1611,MATCH(A23, Pop!$A$2:$A$1611,0))/INDEX(Coverage!$F$2:$F$1611,MATCH(A23, Coverage!$A$2:$A$1611,0)),0)</f>
        <v/>
      </c>
    </row>
    <row r="24">
      <c r="A24" s="16">
        <f>'Data'!A24</f>
        <v/>
      </c>
      <c r="B24" s="16">
        <f>'Data'!B24</f>
        <v/>
      </c>
      <c r="C24" s="16">
        <f>IFERROR(INDEX(Pop!$C$2:$C$1611,MATCH(A24, Pop!$A$2:$A$1611,0)) /INDEX(Coverage!$F$2:$F$1611,MATCH(A24, Coverage!$A$2:$A$1611,0)),0)</f>
        <v/>
      </c>
      <c r="D24" s="16">
        <f>IF(SUM(C24)&lt;INDEX(Coverage!$D$2:$D$1611,MATCH(A24, Coverage!$A$2:$A$1611,0)),INDEX(Pop!$D$2:$D$1611,MATCH(A24, Pop!$A$2:$A$1611,0))/INDEX(Coverage!$F$2:$F$1611,MATCH(A24, Coverage!$A$2:$A$1611,0)),0)</f>
        <v/>
      </c>
      <c r="E24" s="16">
        <f>IF(SUM(C24:D24)&lt;INDEX(Coverage!$D$2:$D$1611,MATCH(A24, Coverage!$A$2:$A$1611,0)),INDEX(Pop!$E$2:$E$1611,MATCH(A24, Pop!$A$2:$A$1611,0))/INDEX(Coverage!$F$2:$F$1611,MATCH(A24, Coverage!$A$2:$A$1611,0)),0)</f>
        <v/>
      </c>
      <c r="F24" s="16">
        <f>IF(SUM(C24:E24)&lt;INDEX(Coverage!$D$2:$D$1611,MATCH(A24, Coverage!$A$2:$A$1611,0)),INDEX(Pop!$F$2:$F$1611,MATCH(A24, Pop!$A$2:$A$1611,0))/INDEX(Coverage!$F$2:$F$1611,MATCH(A24, Coverage!$A$2:$A$1611,0)),0)</f>
        <v/>
      </c>
      <c r="G24" s="16">
        <f>IF(SUM(C24:F24)&lt;INDEX(Coverage!$D$2:$D$1611,MATCH(A24, Coverage!$A$2:$A$1611,0)),INDEX(Pop!$G$2:$G$1611,MATCH(A24, Pop!$A$2:$A$1611,0))/INDEX(Coverage!$F$2:$F$1611,MATCH(A24, Coverage!$A$2:$A$1611,0)),0)</f>
        <v/>
      </c>
      <c r="H24" s="16">
        <f>IF(SUM(C24:G24)&lt;INDEX(Coverage!$D$2:$D$1611,MATCH(A24, Coverage!$A$2:$A$1611,0)),INDEX(Pop!$H$2:$H$1611,MATCH(A24, Pop!$A$2:$A$1611,0))/INDEX(Coverage!$F$2:$F$1611,MATCH(A24, Coverage!$A$2:$A$1611,0)),0)</f>
        <v/>
      </c>
      <c r="I24" s="16">
        <f>IF(SUM(C24:H24)&lt;INDEX(Coverage!$D$2:$D$1611,MATCH(A24, Coverage!$A$2:$A$1611,0)),INDEX(Pop!$I$2:$I$1611,MATCH(A24, Pop!$A$2:$A$1611,0))/INDEX(Coverage!$F$2:$F$1611,MATCH(A24, Coverage!$A$2:$A$1611,0)),0)</f>
        <v/>
      </c>
      <c r="J24" s="16">
        <f>IF(SUM(C24:I24)&lt;INDEX(Coverage!$D$2:$D$1611,MATCH(A24, Coverage!$A$2:$A$1611,0)),INDEX(Pop!$J$2:$J$1611,MATCH(A24, Pop!$A$2:$A$1611,0))/INDEX(Coverage!$F$2:$F$1611,MATCH(A24, Coverage!$A$2:$A$1611,0)),0)</f>
        <v/>
      </c>
      <c r="K24" s="16">
        <f>IF(SUM(C24:J24)&lt;INDEX(Coverage!$D$2:$D$1611,MATCH(A24, Coverage!$A$2:$A$1611,0)),INDEX(Pop!$K$2:$K$1611,MATCH(A24, Pop!$A$2:$A$1611,0))/INDEX(Coverage!$F$2:$F$1611,MATCH(A24, Coverage!$A$2:$A$1611,0)),0)</f>
        <v/>
      </c>
      <c r="L24" s="16">
        <f>IF(SUM(C24:K24)&lt;INDEX(Coverage!$D$2:$D$1611,MATCH(A24, Coverage!$A$2:$A$1611,0)),INDEX(Pop!$L$2:$L$1611,MATCH(A24, Pop!$A$2:$A$1611,0))/INDEX(Coverage!$F$2:$F$1611,MATCH(A24, Coverage!$A$2:$A$1611,0)),0)</f>
        <v/>
      </c>
    </row>
    <row r="25">
      <c r="A25" s="16">
        <f>'Data'!A25</f>
        <v/>
      </c>
      <c r="B25" s="16">
        <f>'Data'!B25</f>
        <v/>
      </c>
      <c r="C25" s="16">
        <f>IFERROR(INDEX(Pop!$C$2:$C$1611,MATCH(A25, Pop!$A$2:$A$1611,0)) /INDEX(Coverage!$F$2:$F$1611,MATCH(A25, Coverage!$A$2:$A$1611,0)),0)</f>
        <v/>
      </c>
      <c r="D25" s="16">
        <f>IF(SUM(C25)&lt;INDEX(Coverage!$D$2:$D$1611,MATCH(A25, Coverage!$A$2:$A$1611,0)),INDEX(Pop!$D$2:$D$1611,MATCH(A25, Pop!$A$2:$A$1611,0))/INDEX(Coverage!$F$2:$F$1611,MATCH(A25, Coverage!$A$2:$A$1611,0)),0)</f>
        <v/>
      </c>
      <c r="E25" s="16">
        <f>IF(SUM(C25:D25)&lt;INDEX(Coverage!$D$2:$D$1611,MATCH(A25, Coverage!$A$2:$A$1611,0)),INDEX(Pop!$E$2:$E$1611,MATCH(A25, Pop!$A$2:$A$1611,0))/INDEX(Coverage!$F$2:$F$1611,MATCH(A25, Coverage!$A$2:$A$1611,0)),0)</f>
        <v/>
      </c>
      <c r="F25" s="16">
        <f>IF(SUM(C25:E25)&lt;INDEX(Coverage!$D$2:$D$1611,MATCH(A25, Coverage!$A$2:$A$1611,0)),INDEX(Pop!$F$2:$F$1611,MATCH(A25, Pop!$A$2:$A$1611,0))/INDEX(Coverage!$F$2:$F$1611,MATCH(A25, Coverage!$A$2:$A$1611,0)),0)</f>
        <v/>
      </c>
      <c r="G25" s="16">
        <f>IF(SUM(C25:F25)&lt;INDEX(Coverage!$D$2:$D$1611,MATCH(A25, Coverage!$A$2:$A$1611,0)),INDEX(Pop!$G$2:$G$1611,MATCH(A25, Pop!$A$2:$A$1611,0))/INDEX(Coverage!$F$2:$F$1611,MATCH(A25, Coverage!$A$2:$A$1611,0)),0)</f>
        <v/>
      </c>
      <c r="H25" s="16">
        <f>IF(SUM(C25:G25)&lt;INDEX(Coverage!$D$2:$D$1611,MATCH(A25, Coverage!$A$2:$A$1611,0)),INDEX(Pop!$H$2:$H$1611,MATCH(A25, Pop!$A$2:$A$1611,0))/INDEX(Coverage!$F$2:$F$1611,MATCH(A25, Coverage!$A$2:$A$1611,0)),0)</f>
        <v/>
      </c>
      <c r="I25" s="16">
        <f>IF(SUM(C25:H25)&lt;INDEX(Coverage!$D$2:$D$1611,MATCH(A25, Coverage!$A$2:$A$1611,0)),INDEX(Pop!$I$2:$I$1611,MATCH(A25, Pop!$A$2:$A$1611,0))/INDEX(Coverage!$F$2:$F$1611,MATCH(A25, Coverage!$A$2:$A$1611,0)),0)</f>
        <v/>
      </c>
      <c r="J25" s="16">
        <f>IF(SUM(C25:I25)&lt;INDEX(Coverage!$D$2:$D$1611,MATCH(A25, Coverage!$A$2:$A$1611,0)),INDEX(Pop!$J$2:$J$1611,MATCH(A25, Pop!$A$2:$A$1611,0))/INDEX(Coverage!$F$2:$F$1611,MATCH(A25, Coverage!$A$2:$A$1611,0)),0)</f>
        <v/>
      </c>
      <c r="K25" s="16">
        <f>IF(SUM(C25:J25)&lt;INDEX(Coverage!$D$2:$D$1611,MATCH(A25, Coverage!$A$2:$A$1611,0)),INDEX(Pop!$K$2:$K$1611,MATCH(A25, Pop!$A$2:$A$1611,0))/INDEX(Coverage!$F$2:$F$1611,MATCH(A25, Coverage!$A$2:$A$1611,0)),0)</f>
        <v/>
      </c>
      <c r="L25" s="16">
        <f>IF(SUM(C25:K25)&lt;INDEX(Coverage!$D$2:$D$1611,MATCH(A25, Coverage!$A$2:$A$1611,0)),INDEX(Pop!$L$2:$L$1611,MATCH(A25, Pop!$A$2:$A$1611,0))/INDEX(Coverage!$F$2:$F$1611,MATCH(A25, Coverage!$A$2:$A$1611,0)),0)</f>
        <v/>
      </c>
    </row>
    <row r="26">
      <c r="A26" s="16">
        <f>'Data'!A26</f>
        <v/>
      </c>
      <c r="B26" s="16">
        <f>'Data'!B26</f>
        <v/>
      </c>
      <c r="C26" s="16">
        <f>IFERROR(INDEX(Pop!$C$2:$C$1611,MATCH(A26, Pop!$A$2:$A$1611,0)) /INDEX(Coverage!$F$2:$F$1611,MATCH(A26, Coverage!$A$2:$A$1611,0)),0)</f>
        <v/>
      </c>
      <c r="D26" s="16">
        <f>IF(SUM(C26)&lt;INDEX(Coverage!$D$2:$D$1611,MATCH(A26, Coverage!$A$2:$A$1611,0)),INDEX(Pop!$D$2:$D$1611,MATCH(A26, Pop!$A$2:$A$1611,0))/INDEX(Coverage!$F$2:$F$1611,MATCH(A26, Coverage!$A$2:$A$1611,0)),0)</f>
        <v/>
      </c>
      <c r="E26" s="16">
        <f>IF(SUM(C26:D26)&lt;INDEX(Coverage!$D$2:$D$1611,MATCH(A26, Coverage!$A$2:$A$1611,0)),INDEX(Pop!$E$2:$E$1611,MATCH(A26, Pop!$A$2:$A$1611,0))/INDEX(Coverage!$F$2:$F$1611,MATCH(A26, Coverage!$A$2:$A$1611,0)),0)</f>
        <v/>
      </c>
      <c r="F26" s="16">
        <f>IF(SUM(C26:E26)&lt;INDEX(Coverage!$D$2:$D$1611,MATCH(A26, Coverage!$A$2:$A$1611,0)),INDEX(Pop!$F$2:$F$1611,MATCH(A26, Pop!$A$2:$A$1611,0))/INDEX(Coverage!$F$2:$F$1611,MATCH(A26, Coverage!$A$2:$A$1611,0)),0)</f>
        <v/>
      </c>
      <c r="G26" s="16">
        <f>IF(SUM(C26:F26)&lt;INDEX(Coverage!$D$2:$D$1611,MATCH(A26, Coverage!$A$2:$A$1611,0)),INDEX(Pop!$G$2:$G$1611,MATCH(A26, Pop!$A$2:$A$1611,0))/INDEX(Coverage!$F$2:$F$1611,MATCH(A26, Coverage!$A$2:$A$1611,0)),0)</f>
        <v/>
      </c>
      <c r="H26" s="16">
        <f>IF(SUM(C26:G26)&lt;INDEX(Coverage!$D$2:$D$1611,MATCH(A26, Coverage!$A$2:$A$1611,0)),INDEX(Pop!$H$2:$H$1611,MATCH(A26, Pop!$A$2:$A$1611,0))/INDEX(Coverage!$F$2:$F$1611,MATCH(A26, Coverage!$A$2:$A$1611,0)),0)</f>
        <v/>
      </c>
      <c r="I26" s="16">
        <f>IF(SUM(C26:H26)&lt;INDEX(Coverage!$D$2:$D$1611,MATCH(A26, Coverage!$A$2:$A$1611,0)),INDEX(Pop!$I$2:$I$1611,MATCH(A26, Pop!$A$2:$A$1611,0))/INDEX(Coverage!$F$2:$F$1611,MATCH(A26, Coverage!$A$2:$A$1611,0)),0)</f>
        <v/>
      </c>
      <c r="J26" s="16">
        <f>IF(SUM(C26:I26)&lt;INDEX(Coverage!$D$2:$D$1611,MATCH(A26, Coverage!$A$2:$A$1611,0)),INDEX(Pop!$J$2:$J$1611,MATCH(A26, Pop!$A$2:$A$1611,0))/INDEX(Coverage!$F$2:$F$1611,MATCH(A26, Coverage!$A$2:$A$1611,0)),0)</f>
        <v/>
      </c>
      <c r="K26" s="16">
        <f>IF(SUM(C26:J26)&lt;INDEX(Coverage!$D$2:$D$1611,MATCH(A26, Coverage!$A$2:$A$1611,0)),INDEX(Pop!$K$2:$K$1611,MATCH(A26, Pop!$A$2:$A$1611,0))/INDEX(Coverage!$F$2:$F$1611,MATCH(A26, Coverage!$A$2:$A$1611,0)),0)</f>
        <v/>
      </c>
      <c r="L26" s="16">
        <f>IF(SUM(C26:K26)&lt;INDEX(Coverage!$D$2:$D$1611,MATCH(A26, Coverage!$A$2:$A$1611,0)),INDEX(Pop!$L$2:$L$1611,MATCH(A26, Pop!$A$2:$A$1611,0))/INDEX(Coverage!$F$2:$F$1611,MATCH(A26, Coverage!$A$2:$A$1611,0)),0)</f>
        <v/>
      </c>
    </row>
    <row r="27">
      <c r="A27" s="16">
        <f>'Data'!A27</f>
        <v/>
      </c>
      <c r="B27" s="16">
        <f>'Data'!B27</f>
        <v/>
      </c>
      <c r="C27" s="16">
        <f>IFERROR(INDEX(Pop!$C$2:$C$1611,MATCH(A27, Pop!$A$2:$A$1611,0)) /INDEX(Coverage!$F$2:$F$1611,MATCH(A27, Coverage!$A$2:$A$1611,0)),0)</f>
        <v/>
      </c>
      <c r="D27" s="16">
        <f>IF(SUM(C27)&lt;INDEX(Coverage!$D$2:$D$1611,MATCH(A27, Coverage!$A$2:$A$1611,0)),INDEX(Pop!$D$2:$D$1611,MATCH(A27, Pop!$A$2:$A$1611,0))/INDEX(Coverage!$F$2:$F$1611,MATCH(A27, Coverage!$A$2:$A$1611,0)),0)</f>
        <v/>
      </c>
      <c r="E27" s="16">
        <f>IF(SUM(C27:D27)&lt;INDEX(Coverage!$D$2:$D$1611,MATCH(A27, Coverage!$A$2:$A$1611,0)),INDEX(Pop!$E$2:$E$1611,MATCH(A27, Pop!$A$2:$A$1611,0))/INDEX(Coverage!$F$2:$F$1611,MATCH(A27, Coverage!$A$2:$A$1611,0)),0)</f>
        <v/>
      </c>
      <c r="F27" s="16">
        <f>IF(SUM(C27:E27)&lt;INDEX(Coverage!$D$2:$D$1611,MATCH(A27, Coverage!$A$2:$A$1611,0)),INDEX(Pop!$F$2:$F$1611,MATCH(A27, Pop!$A$2:$A$1611,0))/INDEX(Coverage!$F$2:$F$1611,MATCH(A27, Coverage!$A$2:$A$1611,0)),0)</f>
        <v/>
      </c>
      <c r="G27" s="16">
        <f>IF(SUM(C27:F27)&lt;INDEX(Coverage!$D$2:$D$1611,MATCH(A27, Coverage!$A$2:$A$1611,0)),INDEX(Pop!$G$2:$G$1611,MATCH(A27, Pop!$A$2:$A$1611,0))/INDEX(Coverage!$F$2:$F$1611,MATCH(A27, Coverage!$A$2:$A$1611,0)),0)</f>
        <v/>
      </c>
      <c r="H27" s="16">
        <f>IF(SUM(C27:G27)&lt;INDEX(Coverage!$D$2:$D$1611,MATCH(A27, Coverage!$A$2:$A$1611,0)),INDEX(Pop!$H$2:$H$1611,MATCH(A27, Pop!$A$2:$A$1611,0))/INDEX(Coverage!$F$2:$F$1611,MATCH(A27, Coverage!$A$2:$A$1611,0)),0)</f>
        <v/>
      </c>
      <c r="I27" s="16">
        <f>IF(SUM(C27:H27)&lt;INDEX(Coverage!$D$2:$D$1611,MATCH(A27, Coverage!$A$2:$A$1611,0)),INDEX(Pop!$I$2:$I$1611,MATCH(A27, Pop!$A$2:$A$1611,0))/INDEX(Coverage!$F$2:$F$1611,MATCH(A27, Coverage!$A$2:$A$1611,0)),0)</f>
        <v/>
      </c>
      <c r="J27" s="16">
        <f>IF(SUM(C27:I27)&lt;INDEX(Coverage!$D$2:$D$1611,MATCH(A27, Coverage!$A$2:$A$1611,0)),INDEX(Pop!$J$2:$J$1611,MATCH(A27, Pop!$A$2:$A$1611,0))/INDEX(Coverage!$F$2:$F$1611,MATCH(A27, Coverage!$A$2:$A$1611,0)),0)</f>
        <v/>
      </c>
      <c r="K27" s="16">
        <f>IF(SUM(C27:J27)&lt;INDEX(Coverage!$D$2:$D$1611,MATCH(A27, Coverage!$A$2:$A$1611,0)),INDEX(Pop!$K$2:$K$1611,MATCH(A27, Pop!$A$2:$A$1611,0))/INDEX(Coverage!$F$2:$F$1611,MATCH(A27, Coverage!$A$2:$A$1611,0)),0)</f>
        <v/>
      </c>
      <c r="L27" s="16">
        <f>IF(SUM(C27:K27)&lt;INDEX(Coverage!$D$2:$D$1611,MATCH(A27, Coverage!$A$2:$A$1611,0)),INDEX(Pop!$L$2:$L$1611,MATCH(A27, Pop!$A$2:$A$1611,0))/INDEX(Coverage!$F$2:$F$1611,MATCH(A27, Coverage!$A$2:$A$1611,0)),0)</f>
        <v/>
      </c>
    </row>
    <row r="28">
      <c r="A28" s="16">
        <f>'Data'!A28</f>
        <v/>
      </c>
      <c r="B28" s="16">
        <f>'Data'!B28</f>
        <v/>
      </c>
      <c r="C28" s="16">
        <f>IFERROR(INDEX(Pop!$C$2:$C$1611,MATCH(A28, Pop!$A$2:$A$1611,0)) /INDEX(Coverage!$F$2:$F$1611,MATCH(A28, Coverage!$A$2:$A$1611,0)),0)</f>
        <v/>
      </c>
      <c r="D28" s="16">
        <f>IF(SUM(C28)&lt;INDEX(Coverage!$D$2:$D$1611,MATCH(A28, Coverage!$A$2:$A$1611,0)),INDEX(Pop!$D$2:$D$1611,MATCH(A28, Pop!$A$2:$A$1611,0))/INDEX(Coverage!$F$2:$F$1611,MATCH(A28, Coverage!$A$2:$A$1611,0)),0)</f>
        <v/>
      </c>
      <c r="E28" s="16">
        <f>IF(SUM(C28:D28)&lt;INDEX(Coverage!$D$2:$D$1611,MATCH(A28, Coverage!$A$2:$A$1611,0)),INDEX(Pop!$E$2:$E$1611,MATCH(A28, Pop!$A$2:$A$1611,0))/INDEX(Coverage!$F$2:$F$1611,MATCH(A28, Coverage!$A$2:$A$1611,0)),0)</f>
        <v/>
      </c>
      <c r="F28" s="16">
        <f>IF(SUM(C28:E28)&lt;INDEX(Coverage!$D$2:$D$1611,MATCH(A28, Coverage!$A$2:$A$1611,0)),INDEX(Pop!$F$2:$F$1611,MATCH(A28, Pop!$A$2:$A$1611,0))/INDEX(Coverage!$F$2:$F$1611,MATCH(A28, Coverage!$A$2:$A$1611,0)),0)</f>
        <v/>
      </c>
      <c r="G28" s="16">
        <f>IF(SUM(C28:F28)&lt;INDEX(Coverage!$D$2:$D$1611,MATCH(A28, Coverage!$A$2:$A$1611,0)),INDEX(Pop!$G$2:$G$1611,MATCH(A28, Pop!$A$2:$A$1611,0))/INDEX(Coverage!$F$2:$F$1611,MATCH(A28, Coverage!$A$2:$A$1611,0)),0)</f>
        <v/>
      </c>
      <c r="H28" s="16">
        <f>IF(SUM(C28:G28)&lt;INDEX(Coverage!$D$2:$D$1611,MATCH(A28, Coverage!$A$2:$A$1611,0)),INDEX(Pop!$H$2:$H$1611,MATCH(A28, Pop!$A$2:$A$1611,0))/INDEX(Coverage!$F$2:$F$1611,MATCH(A28, Coverage!$A$2:$A$1611,0)),0)</f>
        <v/>
      </c>
      <c r="I28" s="16">
        <f>IF(SUM(C28:H28)&lt;INDEX(Coverage!$D$2:$D$1611,MATCH(A28, Coverage!$A$2:$A$1611,0)),INDEX(Pop!$I$2:$I$1611,MATCH(A28, Pop!$A$2:$A$1611,0))/INDEX(Coverage!$F$2:$F$1611,MATCH(A28, Coverage!$A$2:$A$1611,0)),0)</f>
        <v/>
      </c>
      <c r="J28" s="16">
        <f>IF(SUM(C28:I28)&lt;INDEX(Coverage!$D$2:$D$1611,MATCH(A28, Coverage!$A$2:$A$1611,0)),INDEX(Pop!$J$2:$J$1611,MATCH(A28, Pop!$A$2:$A$1611,0))/INDEX(Coverage!$F$2:$F$1611,MATCH(A28, Coverage!$A$2:$A$1611,0)),0)</f>
        <v/>
      </c>
      <c r="K28" s="16">
        <f>IF(SUM(C28:J28)&lt;INDEX(Coverage!$D$2:$D$1611,MATCH(A28, Coverage!$A$2:$A$1611,0)),INDEX(Pop!$K$2:$K$1611,MATCH(A28, Pop!$A$2:$A$1611,0))/INDEX(Coverage!$F$2:$F$1611,MATCH(A28, Coverage!$A$2:$A$1611,0)),0)</f>
        <v/>
      </c>
      <c r="L28" s="16">
        <f>IF(SUM(C28:K28)&lt;INDEX(Coverage!$D$2:$D$1611,MATCH(A28, Coverage!$A$2:$A$1611,0)),INDEX(Pop!$L$2:$L$1611,MATCH(A28, Pop!$A$2:$A$1611,0))/INDEX(Coverage!$F$2:$F$1611,MATCH(A28, Coverage!$A$2:$A$1611,0)),0)</f>
        <v/>
      </c>
    </row>
    <row r="29">
      <c r="A29" s="16">
        <f>'Data'!A29</f>
        <v/>
      </c>
      <c r="B29" s="16">
        <f>'Data'!B29</f>
        <v/>
      </c>
      <c r="C29" s="16">
        <f>IFERROR(INDEX(Pop!$C$2:$C$1611,MATCH(A29, Pop!$A$2:$A$1611,0)) /INDEX(Coverage!$F$2:$F$1611,MATCH(A29, Coverage!$A$2:$A$1611,0)),0)</f>
        <v/>
      </c>
      <c r="D29" s="16">
        <f>IF(SUM(C29)&lt;INDEX(Coverage!$D$2:$D$1611,MATCH(A29, Coverage!$A$2:$A$1611,0)),INDEX(Pop!$D$2:$D$1611,MATCH(A29, Pop!$A$2:$A$1611,0))/INDEX(Coverage!$F$2:$F$1611,MATCH(A29, Coverage!$A$2:$A$1611,0)),0)</f>
        <v/>
      </c>
      <c r="E29" s="16">
        <f>IF(SUM(C29:D29)&lt;INDEX(Coverage!$D$2:$D$1611,MATCH(A29, Coverage!$A$2:$A$1611,0)),INDEX(Pop!$E$2:$E$1611,MATCH(A29, Pop!$A$2:$A$1611,0))/INDEX(Coverage!$F$2:$F$1611,MATCH(A29, Coverage!$A$2:$A$1611,0)),0)</f>
        <v/>
      </c>
      <c r="F29" s="16">
        <f>IF(SUM(C29:E29)&lt;INDEX(Coverage!$D$2:$D$1611,MATCH(A29, Coverage!$A$2:$A$1611,0)),INDEX(Pop!$F$2:$F$1611,MATCH(A29, Pop!$A$2:$A$1611,0))/INDEX(Coverage!$F$2:$F$1611,MATCH(A29, Coverage!$A$2:$A$1611,0)),0)</f>
        <v/>
      </c>
      <c r="G29" s="16">
        <f>IF(SUM(C29:F29)&lt;INDEX(Coverage!$D$2:$D$1611,MATCH(A29, Coverage!$A$2:$A$1611,0)),INDEX(Pop!$G$2:$G$1611,MATCH(A29, Pop!$A$2:$A$1611,0))/INDEX(Coverage!$F$2:$F$1611,MATCH(A29, Coverage!$A$2:$A$1611,0)),0)</f>
        <v/>
      </c>
      <c r="H29" s="16">
        <f>IF(SUM(C29:G29)&lt;INDEX(Coverage!$D$2:$D$1611,MATCH(A29, Coverage!$A$2:$A$1611,0)),INDEX(Pop!$H$2:$H$1611,MATCH(A29, Pop!$A$2:$A$1611,0))/INDEX(Coverage!$F$2:$F$1611,MATCH(A29, Coverage!$A$2:$A$1611,0)),0)</f>
        <v/>
      </c>
      <c r="I29" s="16">
        <f>IF(SUM(C29:H29)&lt;INDEX(Coverage!$D$2:$D$1611,MATCH(A29, Coverage!$A$2:$A$1611,0)),INDEX(Pop!$I$2:$I$1611,MATCH(A29, Pop!$A$2:$A$1611,0))/INDEX(Coverage!$F$2:$F$1611,MATCH(A29, Coverage!$A$2:$A$1611,0)),0)</f>
        <v/>
      </c>
      <c r="J29" s="16">
        <f>IF(SUM(C29:I29)&lt;INDEX(Coverage!$D$2:$D$1611,MATCH(A29, Coverage!$A$2:$A$1611,0)),INDEX(Pop!$J$2:$J$1611,MATCH(A29, Pop!$A$2:$A$1611,0))/INDEX(Coverage!$F$2:$F$1611,MATCH(A29, Coverage!$A$2:$A$1611,0)),0)</f>
        <v/>
      </c>
      <c r="K29" s="16">
        <f>IF(SUM(C29:J29)&lt;INDEX(Coverage!$D$2:$D$1611,MATCH(A29, Coverage!$A$2:$A$1611,0)),INDEX(Pop!$K$2:$K$1611,MATCH(A29, Pop!$A$2:$A$1611,0))/INDEX(Coverage!$F$2:$F$1611,MATCH(A29, Coverage!$A$2:$A$1611,0)),0)</f>
        <v/>
      </c>
      <c r="L29" s="16">
        <f>IF(SUM(C29:K29)&lt;INDEX(Coverage!$D$2:$D$1611,MATCH(A29, Coverage!$A$2:$A$1611,0)),INDEX(Pop!$L$2:$L$1611,MATCH(A29, Pop!$A$2:$A$1611,0))/INDEX(Coverage!$F$2:$F$1611,MATCH(A29, Coverage!$A$2:$A$1611,0)),0)</f>
        <v/>
      </c>
    </row>
    <row r="30">
      <c r="A30" s="16">
        <f>'Data'!A30</f>
        <v/>
      </c>
      <c r="B30" s="16">
        <f>'Data'!B30</f>
        <v/>
      </c>
      <c r="C30" s="16">
        <f>IFERROR(INDEX(Pop!$C$2:$C$1611,MATCH(A30, Pop!$A$2:$A$1611,0)) /INDEX(Coverage!$F$2:$F$1611,MATCH(A30, Coverage!$A$2:$A$1611,0)),0)</f>
        <v/>
      </c>
      <c r="D30" s="16">
        <f>IF(SUM(C30)&lt;INDEX(Coverage!$D$2:$D$1611,MATCH(A30, Coverage!$A$2:$A$1611,0)),INDEX(Pop!$D$2:$D$1611,MATCH(A30, Pop!$A$2:$A$1611,0))/INDEX(Coverage!$F$2:$F$1611,MATCH(A30, Coverage!$A$2:$A$1611,0)),0)</f>
        <v/>
      </c>
      <c r="E30" s="16">
        <f>IF(SUM(C30:D30)&lt;INDEX(Coverage!$D$2:$D$1611,MATCH(A30, Coverage!$A$2:$A$1611,0)),INDEX(Pop!$E$2:$E$1611,MATCH(A30, Pop!$A$2:$A$1611,0))/INDEX(Coverage!$F$2:$F$1611,MATCH(A30, Coverage!$A$2:$A$1611,0)),0)</f>
        <v/>
      </c>
      <c r="F30" s="16">
        <f>IF(SUM(C30:E30)&lt;INDEX(Coverage!$D$2:$D$1611,MATCH(A30, Coverage!$A$2:$A$1611,0)),INDEX(Pop!$F$2:$F$1611,MATCH(A30, Pop!$A$2:$A$1611,0))/INDEX(Coverage!$F$2:$F$1611,MATCH(A30, Coverage!$A$2:$A$1611,0)),0)</f>
        <v/>
      </c>
      <c r="G30" s="16">
        <f>IF(SUM(C30:F30)&lt;INDEX(Coverage!$D$2:$D$1611,MATCH(A30, Coverage!$A$2:$A$1611,0)),INDEX(Pop!$G$2:$G$1611,MATCH(A30, Pop!$A$2:$A$1611,0))/INDEX(Coverage!$F$2:$F$1611,MATCH(A30, Coverage!$A$2:$A$1611,0)),0)</f>
        <v/>
      </c>
      <c r="H30" s="16">
        <f>IF(SUM(C30:G30)&lt;INDEX(Coverage!$D$2:$D$1611,MATCH(A30, Coverage!$A$2:$A$1611,0)),INDEX(Pop!$H$2:$H$1611,MATCH(A30, Pop!$A$2:$A$1611,0))/INDEX(Coverage!$F$2:$F$1611,MATCH(A30, Coverage!$A$2:$A$1611,0)),0)</f>
        <v/>
      </c>
      <c r="I30" s="16">
        <f>IF(SUM(C30:H30)&lt;INDEX(Coverage!$D$2:$D$1611,MATCH(A30, Coverage!$A$2:$A$1611,0)),INDEX(Pop!$I$2:$I$1611,MATCH(A30, Pop!$A$2:$A$1611,0))/INDEX(Coverage!$F$2:$F$1611,MATCH(A30, Coverage!$A$2:$A$1611,0)),0)</f>
        <v/>
      </c>
      <c r="J30" s="16">
        <f>IF(SUM(C30:I30)&lt;INDEX(Coverage!$D$2:$D$1611,MATCH(A30, Coverage!$A$2:$A$1611,0)),INDEX(Pop!$J$2:$J$1611,MATCH(A30, Pop!$A$2:$A$1611,0))/INDEX(Coverage!$F$2:$F$1611,MATCH(A30, Coverage!$A$2:$A$1611,0)),0)</f>
        <v/>
      </c>
      <c r="K30" s="16">
        <f>IF(SUM(C30:J30)&lt;INDEX(Coverage!$D$2:$D$1611,MATCH(A30, Coverage!$A$2:$A$1611,0)),INDEX(Pop!$K$2:$K$1611,MATCH(A30, Pop!$A$2:$A$1611,0))/INDEX(Coverage!$F$2:$F$1611,MATCH(A30, Coverage!$A$2:$A$1611,0)),0)</f>
        <v/>
      </c>
      <c r="L30" s="16">
        <f>IF(SUM(C30:K30)&lt;INDEX(Coverage!$D$2:$D$1611,MATCH(A30, Coverage!$A$2:$A$1611,0)),INDEX(Pop!$L$2:$L$1611,MATCH(A30, Pop!$A$2:$A$1611,0))/INDEX(Coverage!$F$2:$F$1611,MATCH(A30, Coverage!$A$2:$A$1611,0)),0)</f>
        <v/>
      </c>
    </row>
    <row r="31">
      <c r="A31" s="16">
        <f>'Data'!A31</f>
        <v/>
      </c>
      <c r="B31" s="16">
        <f>'Data'!B31</f>
        <v/>
      </c>
      <c r="C31" s="16">
        <f>IFERROR(INDEX(Pop!$C$2:$C$1611,MATCH(A31, Pop!$A$2:$A$1611,0)) /INDEX(Coverage!$F$2:$F$1611,MATCH(A31, Coverage!$A$2:$A$1611,0)),0)</f>
        <v/>
      </c>
      <c r="D31" s="16">
        <f>IF(SUM(C31)&lt;INDEX(Coverage!$D$2:$D$1611,MATCH(A31, Coverage!$A$2:$A$1611,0)),INDEX(Pop!$D$2:$D$1611,MATCH(A31, Pop!$A$2:$A$1611,0))/INDEX(Coverage!$F$2:$F$1611,MATCH(A31, Coverage!$A$2:$A$1611,0)),0)</f>
        <v/>
      </c>
      <c r="E31" s="16">
        <f>IF(SUM(C31:D31)&lt;INDEX(Coverage!$D$2:$D$1611,MATCH(A31, Coverage!$A$2:$A$1611,0)),INDEX(Pop!$E$2:$E$1611,MATCH(A31, Pop!$A$2:$A$1611,0))/INDEX(Coverage!$F$2:$F$1611,MATCH(A31, Coverage!$A$2:$A$1611,0)),0)</f>
        <v/>
      </c>
      <c r="F31" s="16">
        <f>IF(SUM(C31:E31)&lt;INDEX(Coverage!$D$2:$D$1611,MATCH(A31, Coverage!$A$2:$A$1611,0)),INDEX(Pop!$F$2:$F$1611,MATCH(A31, Pop!$A$2:$A$1611,0))/INDEX(Coverage!$F$2:$F$1611,MATCH(A31, Coverage!$A$2:$A$1611,0)),0)</f>
        <v/>
      </c>
      <c r="G31" s="16">
        <f>IF(SUM(C31:F31)&lt;INDEX(Coverage!$D$2:$D$1611,MATCH(A31, Coverage!$A$2:$A$1611,0)),INDEX(Pop!$G$2:$G$1611,MATCH(A31, Pop!$A$2:$A$1611,0))/INDEX(Coverage!$F$2:$F$1611,MATCH(A31, Coverage!$A$2:$A$1611,0)),0)</f>
        <v/>
      </c>
      <c r="H31" s="16">
        <f>IF(SUM(C31:G31)&lt;INDEX(Coverage!$D$2:$D$1611,MATCH(A31, Coverage!$A$2:$A$1611,0)),INDEX(Pop!$H$2:$H$1611,MATCH(A31, Pop!$A$2:$A$1611,0))/INDEX(Coverage!$F$2:$F$1611,MATCH(A31, Coverage!$A$2:$A$1611,0)),0)</f>
        <v/>
      </c>
      <c r="I31" s="16">
        <f>IF(SUM(C31:H31)&lt;INDEX(Coverage!$D$2:$D$1611,MATCH(A31, Coverage!$A$2:$A$1611,0)),INDEX(Pop!$I$2:$I$1611,MATCH(A31, Pop!$A$2:$A$1611,0))/INDEX(Coverage!$F$2:$F$1611,MATCH(A31, Coverage!$A$2:$A$1611,0)),0)</f>
        <v/>
      </c>
      <c r="J31" s="16">
        <f>IF(SUM(C31:I31)&lt;INDEX(Coverage!$D$2:$D$1611,MATCH(A31, Coverage!$A$2:$A$1611,0)),INDEX(Pop!$J$2:$J$1611,MATCH(A31, Pop!$A$2:$A$1611,0))/INDEX(Coverage!$F$2:$F$1611,MATCH(A31, Coverage!$A$2:$A$1611,0)),0)</f>
        <v/>
      </c>
      <c r="K31" s="16">
        <f>IF(SUM(C31:J31)&lt;INDEX(Coverage!$D$2:$D$1611,MATCH(A31, Coverage!$A$2:$A$1611,0)),INDEX(Pop!$K$2:$K$1611,MATCH(A31, Pop!$A$2:$A$1611,0))/INDEX(Coverage!$F$2:$F$1611,MATCH(A31, Coverage!$A$2:$A$1611,0)),0)</f>
        <v/>
      </c>
      <c r="L31" s="16">
        <f>IF(SUM(C31:K31)&lt;INDEX(Coverage!$D$2:$D$1611,MATCH(A31, Coverage!$A$2:$A$1611,0)),INDEX(Pop!$L$2:$L$1611,MATCH(A31, Pop!$A$2:$A$1611,0))/INDEX(Coverage!$F$2:$F$1611,MATCH(A31, Coverage!$A$2:$A$1611,0)),0)</f>
        <v/>
      </c>
    </row>
    <row r="32">
      <c r="A32" s="16">
        <f>'Data'!A32</f>
        <v/>
      </c>
      <c r="B32" s="16">
        <f>'Data'!B32</f>
        <v/>
      </c>
      <c r="C32" s="16">
        <f>IFERROR(INDEX(Pop!$C$2:$C$1611,MATCH(A32, Pop!$A$2:$A$1611,0)) /INDEX(Coverage!$F$2:$F$1611,MATCH(A32, Coverage!$A$2:$A$1611,0)),0)</f>
        <v/>
      </c>
      <c r="D32" s="16">
        <f>IF(SUM(C32)&lt;INDEX(Coverage!$D$2:$D$1611,MATCH(A32, Coverage!$A$2:$A$1611,0)),INDEX(Pop!$D$2:$D$1611,MATCH(A32, Pop!$A$2:$A$1611,0))/INDEX(Coverage!$F$2:$F$1611,MATCH(A32, Coverage!$A$2:$A$1611,0)),0)</f>
        <v/>
      </c>
      <c r="E32" s="16">
        <f>IF(SUM(C32:D32)&lt;INDEX(Coverage!$D$2:$D$1611,MATCH(A32, Coverage!$A$2:$A$1611,0)),INDEX(Pop!$E$2:$E$1611,MATCH(A32, Pop!$A$2:$A$1611,0))/INDEX(Coverage!$F$2:$F$1611,MATCH(A32, Coverage!$A$2:$A$1611,0)),0)</f>
        <v/>
      </c>
      <c r="F32" s="16">
        <f>IF(SUM(C32:E32)&lt;INDEX(Coverage!$D$2:$D$1611,MATCH(A32, Coverage!$A$2:$A$1611,0)),INDEX(Pop!$F$2:$F$1611,MATCH(A32, Pop!$A$2:$A$1611,0))/INDEX(Coverage!$F$2:$F$1611,MATCH(A32, Coverage!$A$2:$A$1611,0)),0)</f>
        <v/>
      </c>
      <c r="G32" s="16">
        <f>IF(SUM(C32:F32)&lt;INDEX(Coverage!$D$2:$D$1611,MATCH(A32, Coverage!$A$2:$A$1611,0)),INDEX(Pop!$G$2:$G$1611,MATCH(A32, Pop!$A$2:$A$1611,0))/INDEX(Coverage!$F$2:$F$1611,MATCH(A32, Coverage!$A$2:$A$1611,0)),0)</f>
        <v/>
      </c>
      <c r="H32" s="16">
        <f>IF(SUM(C32:G32)&lt;INDEX(Coverage!$D$2:$D$1611,MATCH(A32, Coverage!$A$2:$A$1611,0)),INDEX(Pop!$H$2:$H$1611,MATCH(A32, Pop!$A$2:$A$1611,0))/INDEX(Coverage!$F$2:$F$1611,MATCH(A32, Coverage!$A$2:$A$1611,0)),0)</f>
        <v/>
      </c>
      <c r="I32" s="16">
        <f>IF(SUM(C32:H32)&lt;INDEX(Coverage!$D$2:$D$1611,MATCH(A32, Coverage!$A$2:$A$1611,0)),INDEX(Pop!$I$2:$I$1611,MATCH(A32, Pop!$A$2:$A$1611,0))/INDEX(Coverage!$F$2:$F$1611,MATCH(A32, Coverage!$A$2:$A$1611,0)),0)</f>
        <v/>
      </c>
      <c r="J32" s="16">
        <f>IF(SUM(C32:I32)&lt;INDEX(Coverage!$D$2:$D$1611,MATCH(A32, Coverage!$A$2:$A$1611,0)),INDEX(Pop!$J$2:$J$1611,MATCH(A32, Pop!$A$2:$A$1611,0))/INDEX(Coverage!$F$2:$F$1611,MATCH(A32, Coverage!$A$2:$A$1611,0)),0)</f>
        <v/>
      </c>
      <c r="K32" s="16">
        <f>IF(SUM(C32:J32)&lt;INDEX(Coverage!$D$2:$D$1611,MATCH(A32, Coverage!$A$2:$A$1611,0)),INDEX(Pop!$K$2:$K$1611,MATCH(A32, Pop!$A$2:$A$1611,0))/INDEX(Coverage!$F$2:$F$1611,MATCH(A32, Coverage!$A$2:$A$1611,0)),0)</f>
        <v/>
      </c>
      <c r="L32" s="16">
        <f>IF(SUM(C32:K32)&lt;INDEX(Coverage!$D$2:$D$1611,MATCH(A32, Coverage!$A$2:$A$1611,0)),INDEX(Pop!$L$2:$L$1611,MATCH(A32, Pop!$A$2:$A$1611,0))/INDEX(Coverage!$F$2:$F$1611,MATCH(A32, Coverage!$A$2:$A$1611,0)),0)</f>
        <v/>
      </c>
    </row>
    <row r="33">
      <c r="A33" s="16">
        <f>'Data'!A33</f>
        <v/>
      </c>
      <c r="B33" s="16">
        <f>'Data'!B33</f>
        <v/>
      </c>
      <c r="C33" s="16">
        <f>IFERROR(INDEX(Pop!$C$2:$C$1611,MATCH(A33, Pop!$A$2:$A$1611,0)) /INDEX(Coverage!$F$2:$F$1611,MATCH(A33, Coverage!$A$2:$A$1611,0)),0)</f>
        <v/>
      </c>
      <c r="D33" s="16">
        <f>IF(SUM(C33)&lt;INDEX(Coverage!$D$2:$D$1611,MATCH(A33, Coverage!$A$2:$A$1611,0)),INDEX(Pop!$D$2:$D$1611,MATCH(A33, Pop!$A$2:$A$1611,0))/INDEX(Coverage!$F$2:$F$1611,MATCH(A33, Coverage!$A$2:$A$1611,0)),0)</f>
        <v/>
      </c>
      <c r="E33" s="16">
        <f>IF(SUM(C33:D33)&lt;INDEX(Coverage!$D$2:$D$1611,MATCH(A33, Coverage!$A$2:$A$1611,0)),INDEX(Pop!$E$2:$E$1611,MATCH(A33, Pop!$A$2:$A$1611,0))/INDEX(Coverage!$F$2:$F$1611,MATCH(A33, Coverage!$A$2:$A$1611,0)),0)</f>
        <v/>
      </c>
      <c r="F33" s="16">
        <f>IF(SUM(C33:E33)&lt;INDEX(Coverage!$D$2:$D$1611,MATCH(A33, Coverage!$A$2:$A$1611,0)),INDEX(Pop!$F$2:$F$1611,MATCH(A33, Pop!$A$2:$A$1611,0))/INDEX(Coverage!$F$2:$F$1611,MATCH(A33, Coverage!$A$2:$A$1611,0)),0)</f>
        <v/>
      </c>
      <c r="G33" s="16">
        <f>IF(SUM(C33:F33)&lt;INDEX(Coverage!$D$2:$D$1611,MATCH(A33, Coverage!$A$2:$A$1611,0)),INDEX(Pop!$G$2:$G$1611,MATCH(A33, Pop!$A$2:$A$1611,0))/INDEX(Coverage!$F$2:$F$1611,MATCH(A33, Coverage!$A$2:$A$1611,0)),0)</f>
        <v/>
      </c>
      <c r="H33" s="16">
        <f>IF(SUM(C33:G33)&lt;INDEX(Coverage!$D$2:$D$1611,MATCH(A33, Coverage!$A$2:$A$1611,0)),INDEX(Pop!$H$2:$H$1611,MATCH(A33, Pop!$A$2:$A$1611,0))/INDEX(Coverage!$F$2:$F$1611,MATCH(A33, Coverage!$A$2:$A$1611,0)),0)</f>
        <v/>
      </c>
      <c r="I33" s="16">
        <f>IF(SUM(C33:H33)&lt;INDEX(Coverage!$D$2:$D$1611,MATCH(A33, Coverage!$A$2:$A$1611,0)),INDEX(Pop!$I$2:$I$1611,MATCH(A33, Pop!$A$2:$A$1611,0))/INDEX(Coverage!$F$2:$F$1611,MATCH(A33, Coverage!$A$2:$A$1611,0)),0)</f>
        <v/>
      </c>
      <c r="J33" s="16">
        <f>IF(SUM(C33:I33)&lt;INDEX(Coverage!$D$2:$D$1611,MATCH(A33, Coverage!$A$2:$A$1611,0)),INDEX(Pop!$J$2:$J$1611,MATCH(A33, Pop!$A$2:$A$1611,0))/INDEX(Coverage!$F$2:$F$1611,MATCH(A33, Coverage!$A$2:$A$1611,0)),0)</f>
        <v/>
      </c>
      <c r="K33" s="16">
        <f>IF(SUM(C33:J33)&lt;INDEX(Coverage!$D$2:$D$1611,MATCH(A33, Coverage!$A$2:$A$1611,0)),INDEX(Pop!$K$2:$K$1611,MATCH(A33, Pop!$A$2:$A$1611,0))/INDEX(Coverage!$F$2:$F$1611,MATCH(A33, Coverage!$A$2:$A$1611,0)),0)</f>
        <v/>
      </c>
      <c r="L33" s="16">
        <f>IF(SUM(C33:K33)&lt;INDEX(Coverage!$D$2:$D$1611,MATCH(A33, Coverage!$A$2:$A$1611,0)),INDEX(Pop!$L$2:$L$1611,MATCH(A33, Pop!$A$2:$A$1611,0))/INDEX(Coverage!$F$2:$F$1611,MATCH(A33, Coverage!$A$2:$A$1611,0)),0)</f>
        <v/>
      </c>
    </row>
    <row r="34">
      <c r="A34" s="16">
        <f>'Data'!A34</f>
        <v/>
      </c>
      <c r="B34" s="16">
        <f>'Data'!B34</f>
        <v/>
      </c>
      <c r="C34" s="16">
        <f>IFERROR(INDEX(Pop!$C$2:$C$1611,MATCH(A34, Pop!$A$2:$A$1611,0)) /INDEX(Coverage!$F$2:$F$1611,MATCH(A34, Coverage!$A$2:$A$1611,0)),0)</f>
        <v/>
      </c>
      <c r="D34" s="16">
        <f>IF(SUM(C34)&lt;INDEX(Coverage!$D$2:$D$1611,MATCH(A34, Coverage!$A$2:$A$1611,0)),INDEX(Pop!$D$2:$D$1611,MATCH(A34, Pop!$A$2:$A$1611,0))/INDEX(Coverage!$F$2:$F$1611,MATCH(A34, Coverage!$A$2:$A$1611,0)),0)</f>
        <v/>
      </c>
      <c r="E34" s="16">
        <f>IF(SUM(C34:D34)&lt;INDEX(Coverage!$D$2:$D$1611,MATCH(A34, Coverage!$A$2:$A$1611,0)),INDEX(Pop!$E$2:$E$1611,MATCH(A34, Pop!$A$2:$A$1611,0))/INDEX(Coverage!$F$2:$F$1611,MATCH(A34, Coverage!$A$2:$A$1611,0)),0)</f>
        <v/>
      </c>
      <c r="F34" s="16">
        <f>IF(SUM(C34:E34)&lt;INDEX(Coverage!$D$2:$D$1611,MATCH(A34, Coverage!$A$2:$A$1611,0)),INDEX(Pop!$F$2:$F$1611,MATCH(A34, Pop!$A$2:$A$1611,0))/INDEX(Coverage!$F$2:$F$1611,MATCH(A34, Coverage!$A$2:$A$1611,0)),0)</f>
        <v/>
      </c>
      <c r="G34" s="16">
        <f>IF(SUM(C34:F34)&lt;INDEX(Coverage!$D$2:$D$1611,MATCH(A34, Coverage!$A$2:$A$1611,0)),INDEX(Pop!$G$2:$G$1611,MATCH(A34, Pop!$A$2:$A$1611,0))/INDEX(Coverage!$F$2:$F$1611,MATCH(A34, Coverage!$A$2:$A$1611,0)),0)</f>
        <v/>
      </c>
      <c r="H34" s="16">
        <f>IF(SUM(C34:G34)&lt;INDEX(Coverage!$D$2:$D$1611,MATCH(A34, Coverage!$A$2:$A$1611,0)),INDEX(Pop!$H$2:$H$1611,MATCH(A34, Pop!$A$2:$A$1611,0))/INDEX(Coverage!$F$2:$F$1611,MATCH(A34, Coverage!$A$2:$A$1611,0)),0)</f>
        <v/>
      </c>
      <c r="I34" s="16">
        <f>IF(SUM(C34:H34)&lt;INDEX(Coverage!$D$2:$D$1611,MATCH(A34, Coverage!$A$2:$A$1611,0)),INDEX(Pop!$I$2:$I$1611,MATCH(A34, Pop!$A$2:$A$1611,0))/INDEX(Coverage!$F$2:$F$1611,MATCH(A34, Coverage!$A$2:$A$1611,0)),0)</f>
        <v/>
      </c>
      <c r="J34" s="16">
        <f>IF(SUM(C34:I34)&lt;INDEX(Coverage!$D$2:$D$1611,MATCH(A34, Coverage!$A$2:$A$1611,0)),INDEX(Pop!$J$2:$J$1611,MATCH(A34, Pop!$A$2:$A$1611,0))/INDEX(Coverage!$F$2:$F$1611,MATCH(A34, Coverage!$A$2:$A$1611,0)),0)</f>
        <v/>
      </c>
      <c r="K34" s="16">
        <f>IF(SUM(C34:J34)&lt;INDEX(Coverage!$D$2:$D$1611,MATCH(A34, Coverage!$A$2:$A$1611,0)),INDEX(Pop!$K$2:$K$1611,MATCH(A34, Pop!$A$2:$A$1611,0))/INDEX(Coverage!$F$2:$F$1611,MATCH(A34, Coverage!$A$2:$A$1611,0)),0)</f>
        <v/>
      </c>
      <c r="L34" s="16">
        <f>IF(SUM(C34:K34)&lt;INDEX(Coverage!$D$2:$D$1611,MATCH(A34, Coverage!$A$2:$A$1611,0)),INDEX(Pop!$L$2:$L$1611,MATCH(A34, Pop!$A$2:$A$1611,0))/INDEX(Coverage!$F$2:$F$1611,MATCH(A34, Coverage!$A$2:$A$1611,0)),0)</f>
        <v/>
      </c>
    </row>
    <row r="35">
      <c r="A35" s="16">
        <f>'Data'!A35</f>
        <v/>
      </c>
      <c r="B35" s="16">
        <f>'Data'!B35</f>
        <v/>
      </c>
      <c r="C35" s="16">
        <f>IFERROR(INDEX(Pop!$C$2:$C$1611,MATCH(A35, Pop!$A$2:$A$1611,0)) /INDEX(Coverage!$F$2:$F$1611,MATCH(A35, Coverage!$A$2:$A$1611,0)),0)</f>
        <v/>
      </c>
      <c r="D35" s="16">
        <f>IF(SUM(C35)&lt;INDEX(Coverage!$D$2:$D$1611,MATCH(A35, Coverage!$A$2:$A$1611,0)),INDEX(Pop!$D$2:$D$1611,MATCH(A35, Pop!$A$2:$A$1611,0))/INDEX(Coverage!$F$2:$F$1611,MATCH(A35, Coverage!$A$2:$A$1611,0)),0)</f>
        <v/>
      </c>
      <c r="E35" s="16">
        <f>IF(SUM(C35:D35)&lt;INDEX(Coverage!$D$2:$D$1611,MATCH(A35, Coverage!$A$2:$A$1611,0)),INDEX(Pop!$E$2:$E$1611,MATCH(A35, Pop!$A$2:$A$1611,0))/INDEX(Coverage!$F$2:$F$1611,MATCH(A35, Coverage!$A$2:$A$1611,0)),0)</f>
        <v/>
      </c>
      <c r="F35" s="16">
        <f>IF(SUM(C35:E35)&lt;INDEX(Coverage!$D$2:$D$1611,MATCH(A35, Coverage!$A$2:$A$1611,0)),INDEX(Pop!$F$2:$F$1611,MATCH(A35, Pop!$A$2:$A$1611,0))/INDEX(Coverage!$F$2:$F$1611,MATCH(A35, Coverage!$A$2:$A$1611,0)),0)</f>
        <v/>
      </c>
      <c r="G35" s="16">
        <f>IF(SUM(C35:F35)&lt;INDEX(Coverage!$D$2:$D$1611,MATCH(A35, Coverage!$A$2:$A$1611,0)),INDEX(Pop!$G$2:$G$1611,MATCH(A35, Pop!$A$2:$A$1611,0))/INDEX(Coverage!$F$2:$F$1611,MATCH(A35, Coverage!$A$2:$A$1611,0)),0)</f>
        <v/>
      </c>
      <c r="H35" s="16">
        <f>IF(SUM(C35:G35)&lt;INDEX(Coverage!$D$2:$D$1611,MATCH(A35, Coverage!$A$2:$A$1611,0)),INDEX(Pop!$H$2:$H$1611,MATCH(A35, Pop!$A$2:$A$1611,0))/INDEX(Coverage!$F$2:$F$1611,MATCH(A35, Coverage!$A$2:$A$1611,0)),0)</f>
        <v/>
      </c>
      <c r="I35" s="16">
        <f>IF(SUM(C35:H35)&lt;INDEX(Coverage!$D$2:$D$1611,MATCH(A35, Coverage!$A$2:$A$1611,0)),INDEX(Pop!$I$2:$I$1611,MATCH(A35, Pop!$A$2:$A$1611,0))/INDEX(Coverage!$F$2:$F$1611,MATCH(A35, Coverage!$A$2:$A$1611,0)),0)</f>
        <v/>
      </c>
      <c r="J35" s="16">
        <f>IF(SUM(C35:I35)&lt;INDEX(Coverage!$D$2:$D$1611,MATCH(A35, Coverage!$A$2:$A$1611,0)),INDEX(Pop!$J$2:$J$1611,MATCH(A35, Pop!$A$2:$A$1611,0))/INDEX(Coverage!$F$2:$F$1611,MATCH(A35, Coverage!$A$2:$A$1611,0)),0)</f>
        <v/>
      </c>
      <c r="K35" s="16">
        <f>IF(SUM(C35:J35)&lt;INDEX(Coverage!$D$2:$D$1611,MATCH(A35, Coverage!$A$2:$A$1611,0)),INDEX(Pop!$K$2:$K$1611,MATCH(A35, Pop!$A$2:$A$1611,0))/INDEX(Coverage!$F$2:$F$1611,MATCH(A35, Coverage!$A$2:$A$1611,0)),0)</f>
        <v/>
      </c>
      <c r="L35" s="16">
        <f>IF(SUM(C35:K35)&lt;INDEX(Coverage!$D$2:$D$1611,MATCH(A35, Coverage!$A$2:$A$1611,0)),INDEX(Pop!$L$2:$L$1611,MATCH(A35, Pop!$A$2:$A$1611,0))/INDEX(Coverage!$F$2:$F$1611,MATCH(A35, Coverage!$A$2:$A$1611,0)),0)</f>
        <v/>
      </c>
    </row>
    <row r="36">
      <c r="A36" s="16">
        <f>'Data'!A36</f>
        <v/>
      </c>
      <c r="B36" s="16">
        <f>'Data'!B36</f>
        <v/>
      </c>
      <c r="C36" s="16">
        <f>IFERROR(INDEX(Pop!$C$2:$C$1611,MATCH(A36, Pop!$A$2:$A$1611,0)) /INDEX(Coverage!$F$2:$F$1611,MATCH(A36, Coverage!$A$2:$A$1611,0)),0)</f>
        <v/>
      </c>
      <c r="D36" s="16">
        <f>IF(SUM(C36)&lt;INDEX(Coverage!$D$2:$D$1611,MATCH(A36, Coverage!$A$2:$A$1611,0)),INDEX(Pop!$D$2:$D$1611,MATCH(A36, Pop!$A$2:$A$1611,0))/INDEX(Coverage!$F$2:$F$1611,MATCH(A36, Coverage!$A$2:$A$1611,0)),0)</f>
        <v/>
      </c>
      <c r="E36" s="16">
        <f>IF(SUM(C36:D36)&lt;INDEX(Coverage!$D$2:$D$1611,MATCH(A36, Coverage!$A$2:$A$1611,0)),INDEX(Pop!$E$2:$E$1611,MATCH(A36, Pop!$A$2:$A$1611,0))/INDEX(Coverage!$F$2:$F$1611,MATCH(A36, Coverage!$A$2:$A$1611,0)),0)</f>
        <v/>
      </c>
      <c r="F36" s="16">
        <f>IF(SUM(C36:E36)&lt;INDEX(Coverage!$D$2:$D$1611,MATCH(A36, Coverage!$A$2:$A$1611,0)),INDEX(Pop!$F$2:$F$1611,MATCH(A36, Pop!$A$2:$A$1611,0))/INDEX(Coverage!$F$2:$F$1611,MATCH(A36, Coverage!$A$2:$A$1611,0)),0)</f>
        <v/>
      </c>
      <c r="G36" s="16">
        <f>IF(SUM(C36:F36)&lt;INDEX(Coverage!$D$2:$D$1611,MATCH(A36, Coverage!$A$2:$A$1611,0)),INDEX(Pop!$G$2:$G$1611,MATCH(A36, Pop!$A$2:$A$1611,0))/INDEX(Coverage!$F$2:$F$1611,MATCH(A36, Coverage!$A$2:$A$1611,0)),0)</f>
        <v/>
      </c>
      <c r="H36" s="16">
        <f>IF(SUM(C36:G36)&lt;INDEX(Coverage!$D$2:$D$1611,MATCH(A36, Coverage!$A$2:$A$1611,0)),INDEX(Pop!$H$2:$H$1611,MATCH(A36, Pop!$A$2:$A$1611,0))/INDEX(Coverage!$F$2:$F$1611,MATCH(A36, Coverage!$A$2:$A$1611,0)),0)</f>
        <v/>
      </c>
      <c r="I36" s="16">
        <f>IF(SUM(C36:H36)&lt;INDEX(Coverage!$D$2:$D$1611,MATCH(A36, Coverage!$A$2:$A$1611,0)),INDEX(Pop!$I$2:$I$1611,MATCH(A36, Pop!$A$2:$A$1611,0))/INDEX(Coverage!$F$2:$F$1611,MATCH(A36, Coverage!$A$2:$A$1611,0)),0)</f>
        <v/>
      </c>
      <c r="J36" s="16">
        <f>IF(SUM(C36:I36)&lt;INDEX(Coverage!$D$2:$D$1611,MATCH(A36, Coverage!$A$2:$A$1611,0)),INDEX(Pop!$J$2:$J$1611,MATCH(A36, Pop!$A$2:$A$1611,0))/INDEX(Coverage!$F$2:$F$1611,MATCH(A36, Coverage!$A$2:$A$1611,0)),0)</f>
        <v/>
      </c>
      <c r="K36" s="16">
        <f>IF(SUM(C36:J36)&lt;INDEX(Coverage!$D$2:$D$1611,MATCH(A36, Coverage!$A$2:$A$1611,0)),INDEX(Pop!$K$2:$K$1611,MATCH(A36, Pop!$A$2:$A$1611,0))/INDEX(Coverage!$F$2:$F$1611,MATCH(A36, Coverage!$A$2:$A$1611,0)),0)</f>
        <v/>
      </c>
      <c r="L36" s="16">
        <f>IF(SUM(C36:K36)&lt;INDEX(Coverage!$D$2:$D$1611,MATCH(A36, Coverage!$A$2:$A$1611,0)),INDEX(Pop!$L$2:$L$1611,MATCH(A36, Pop!$A$2:$A$1611,0))/INDEX(Coverage!$F$2:$F$1611,MATCH(A36, Coverage!$A$2:$A$1611,0)),0)</f>
        <v/>
      </c>
    </row>
    <row r="37">
      <c r="A37" s="16">
        <f>'Data'!A37</f>
        <v/>
      </c>
      <c r="B37" s="16">
        <f>'Data'!B37</f>
        <v/>
      </c>
      <c r="C37" s="16">
        <f>IFERROR(INDEX(Pop!$C$2:$C$1611,MATCH(A37, Pop!$A$2:$A$1611,0)) /INDEX(Coverage!$F$2:$F$1611,MATCH(A37, Coverage!$A$2:$A$1611,0)),0)</f>
        <v/>
      </c>
      <c r="D37" s="16">
        <f>IF(SUM(C37)&lt;INDEX(Coverage!$D$2:$D$1611,MATCH(A37, Coverage!$A$2:$A$1611,0)),INDEX(Pop!$D$2:$D$1611,MATCH(A37, Pop!$A$2:$A$1611,0))/INDEX(Coverage!$F$2:$F$1611,MATCH(A37, Coverage!$A$2:$A$1611,0)),0)</f>
        <v/>
      </c>
      <c r="E37" s="16">
        <f>IF(SUM(C37:D37)&lt;INDEX(Coverage!$D$2:$D$1611,MATCH(A37, Coverage!$A$2:$A$1611,0)),INDEX(Pop!$E$2:$E$1611,MATCH(A37, Pop!$A$2:$A$1611,0))/INDEX(Coverage!$F$2:$F$1611,MATCH(A37, Coverage!$A$2:$A$1611,0)),0)</f>
        <v/>
      </c>
      <c r="F37" s="16">
        <f>IF(SUM(C37:E37)&lt;INDEX(Coverage!$D$2:$D$1611,MATCH(A37, Coverage!$A$2:$A$1611,0)),INDEX(Pop!$F$2:$F$1611,MATCH(A37, Pop!$A$2:$A$1611,0))/INDEX(Coverage!$F$2:$F$1611,MATCH(A37, Coverage!$A$2:$A$1611,0)),0)</f>
        <v/>
      </c>
      <c r="G37" s="16">
        <f>IF(SUM(C37:F37)&lt;INDEX(Coverage!$D$2:$D$1611,MATCH(A37, Coverage!$A$2:$A$1611,0)),INDEX(Pop!$G$2:$G$1611,MATCH(A37, Pop!$A$2:$A$1611,0))/INDEX(Coverage!$F$2:$F$1611,MATCH(A37, Coverage!$A$2:$A$1611,0)),0)</f>
        <v/>
      </c>
      <c r="H37" s="16">
        <f>IF(SUM(C37:G37)&lt;INDEX(Coverage!$D$2:$D$1611,MATCH(A37, Coverage!$A$2:$A$1611,0)),INDEX(Pop!$H$2:$H$1611,MATCH(A37, Pop!$A$2:$A$1611,0))/INDEX(Coverage!$F$2:$F$1611,MATCH(A37, Coverage!$A$2:$A$1611,0)),0)</f>
        <v/>
      </c>
      <c r="I37" s="16">
        <f>IF(SUM(C37:H37)&lt;INDEX(Coverage!$D$2:$D$1611,MATCH(A37, Coverage!$A$2:$A$1611,0)),INDEX(Pop!$I$2:$I$1611,MATCH(A37, Pop!$A$2:$A$1611,0))/INDEX(Coverage!$F$2:$F$1611,MATCH(A37, Coverage!$A$2:$A$1611,0)),0)</f>
        <v/>
      </c>
      <c r="J37" s="16">
        <f>IF(SUM(C37:I37)&lt;INDEX(Coverage!$D$2:$D$1611,MATCH(A37, Coverage!$A$2:$A$1611,0)),INDEX(Pop!$J$2:$J$1611,MATCH(A37, Pop!$A$2:$A$1611,0))/INDEX(Coverage!$F$2:$F$1611,MATCH(A37, Coverage!$A$2:$A$1611,0)),0)</f>
        <v/>
      </c>
      <c r="K37" s="16">
        <f>IF(SUM(C37:J37)&lt;INDEX(Coverage!$D$2:$D$1611,MATCH(A37, Coverage!$A$2:$A$1611,0)),INDEX(Pop!$K$2:$K$1611,MATCH(A37, Pop!$A$2:$A$1611,0))/INDEX(Coverage!$F$2:$F$1611,MATCH(A37, Coverage!$A$2:$A$1611,0)),0)</f>
        <v/>
      </c>
      <c r="L37" s="16">
        <f>IF(SUM(C37:K37)&lt;INDEX(Coverage!$D$2:$D$1611,MATCH(A37, Coverage!$A$2:$A$1611,0)),INDEX(Pop!$L$2:$L$1611,MATCH(A37, Pop!$A$2:$A$1611,0))/INDEX(Coverage!$F$2:$F$1611,MATCH(A37, Coverage!$A$2:$A$1611,0)),0)</f>
        <v/>
      </c>
    </row>
    <row r="38">
      <c r="A38" s="16">
        <f>'Data'!A38</f>
        <v/>
      </c>
      <c r="B38" s="16">
        <f>'Data'!B38</f>
        <v/>
      </c>
      <c r="C38" s="16">
        <f>IFERROR(INDEX(Pop!$C$2:$C$1611,MATCH(A38, Pop!$A$2:$A$1611,0)) /INDEX(Coverage!$F$2:$F$1611,MATCH(A38, Coverage!$A$2:$A$1611,0)),0)</f>
        <v/>
      </c>
      <c r="D38" s="16">
        <f>IF(SUM(C38)&lt;INDEX(Coverage!$D$2:$D$1611,MATCH(A38, Coverage!$A$2:$A$1611,0)),INDEX(Pop!$D$2:$D$1611,MATCH(A38, Pop!$A$2:$A$1611,0))/INDEX(Coverage!$F$2:$F$1611,MATCH(A38, Coverage!$A$2:$A$1611,0)),0)</f>
        <v/>
      </c>
      <c r="E38" s="16">
        <f>IF(SUM(C38:D38)&lt;INDEX(Coverage!$D$2:$D$1611,MATCH(A38, Coverage!$A$2:$A$1611,0)),INDEX(Pop!$E$2:$E$1611,MATCH(A38, Pop!$A$2:$A$1611,0))/INDEX(Coverage!$F$2:$F$1611,MATCH(A38, Coverage!$A$2:$A$1611,0)),0)</f>
        <v/>
      </c>
      <c r="F38" s="16">
        <f>IF(SUM(C38:E38)&lt;INDEX(Coverage!$D$2:$D$1611,MATCH(A38, Coverage!$A$2:$A$1611,0)),INDEX(Pop!$F$2:$F$1611,MATCH(A38, Pop!$A$2:$A$1611,0))/INDEX(Coverage!$F$2:$F$1611,MATCH(A38, Coverage!$A$2:$A$1611,0)),0)</f>
        <v/>
      </c>
      <c r="G38" s="16">
        <f>IF(SUM(C38:F38)&lt;INDEX(Coverage!$D$2:$D$1611,MATCH(A38, Coverage!$A$2:$A$1611,0)),INDEX(Pop!$G$2:$G$1611,MATCH(A38, Pop!$A$2:$A$1611,0))/INDEX(Coverage!$F$2:$F$1611,MATCH(A38, Coverage!$A$2:$A$1611,0)),0)</f>
        <v/>
      </c>
      <c r="H38" s="16">
        <f>IF(SUM(C38:G38)&lt;INDEX(Coverage!$D$2:$D$1611,MATCH(A38, Coverage!$A$2:$A$1611,0)),INDEX(Pop!$H$2:$H$1611,MATCH(A38, Pop!$A$2:$A$1611,0))/INDEX(Coverage!$F$2:$F$1611,MATCH(A38, Coverage!$A$2:$A$1611,0)),0)</f>
        <v/>
      </c>
      <c r="I38" s="16">
        <f>IF(SUM(C38:H38)&lt;INDEX(Coverage!$D$2:$D$1611,MATCH(A38, Coverage!$A$2:$A$1611,0)),INDEX(Pop!$I$2:$I$1611,MATCH(A38, Pop!$A$2:$A$1611,0))/INDEX(Coverage!$F$2:$F$1611,MATCH(A38, Coverage!$A$2:$A$1611,0)),0)</f>
        <v/>
      </c>
      <c r="J38" s="16">
        <f>IF(SUM(C38:I38)&lt;INDEX(Coverage!$D$2:$D$1611,MATCH(A38, Coverage!$A$2:$A$1611,0)),INDEX(Pop!$J$2:$J$1611,MATCH(A38, Pop!$A$2:$A$1611,0))/INDEX(Coverage!$F$2:$F$1611,MATCH(A38, Coverage!$A$2:$A$1611,0)),0)</f>
        <v/>
      </c>
      <c r="K38" s="16">
        <f>IF(SUM(C38:J38)&lt;INDEX(Coverage!$D$2:$D$1611,MATCH(A38, Coverage!$A$2:$A$1611,0)),INDEX(Pop!$K$2:$K$1611,MATCH(A38, Pop!$A$2:$A$1611,0))/INDEX(Coverage!$F$2:$F$1611,MATCH(A38, Coverage!$A$2:$A$1611,0)),0)</f>
        <v/>
      </c>
      <c r="L38" s="16">
        <f>IF(SUM(C38:K38)&lt;INDEX(Coverage!$D$2:$D$1611,MATCH(A38, Coverage!$A$2:$A$1611,0)),INDEX(Pop!$L$2:$L$1611,MATCH(A38, Pop!$A$2:$A$1611,0))/INDEX(Coverage!$F$2:$F$1611,MATCH(A38, Coverage!$A$2:$A$1611,0)),0)</f>
        <v/>
      </c>
    </row>
    <row r="39">
      <c r="A39" s="16">
        <f>'Data'!A39</f>
        <v/>
      </c>
      <c r="B39" s="16">
        <f>'Data'!B39</f>
        <v/>
      </c>
      <c r="C39" s="16">
        <f>IFERROR(INDEX(Pop!$C$2:$C$1611,MATCH(A39, Pop!$A$2:$A$1611,0)) /INDEX(Coverage!$F$2:$F$1611,MATCH(A39, Coverage!$A$2:$A$1611,0)),0)</f>
        <v/>
      </c>
      <c r="D39" s="16">
        <f>IF(SUM(C39)&lt;INDEX(Coverage!$D$2:$D$1611,MATCH(A39, Coverage!$A$2:$A$1611,0)),INDEX(Pop!$D$2:$D$1611,MATCH(A39, Pop!$A$2:$A$1611,0))/INDEX(Coverage!$F$2:$F$1611,MATCH(A39, Coverage!$A$2:$A$1611,0)),0)</f>
        <v/>
      </c>
      <c r="E39" s="16">
        <f>IF(SUM(C39:D39)&lt;INDEX(Coverage!$D$2:$D$1611,MATCH(A39, Coverage!$A$2:$A$1611,0)),INDEX(Pop!$E$2:$E$1611,MATCH(A39, Pop!$A$2:$A$1611,0))/INDEX(Coverage!$F$2:$F$1611,MATCH(A39, Coverage!$A$2:$A$1611,0)),0)</f>
        <v/>
      </c>
      <c r="F39" s="16">
        <f>IF(SUM(C39:E39)&lt;INDEX(Coverage!$D$2:$D$1611,MATCH(A39, Coverage!$A$2:$A$1611,0)),INDEX(Pop!$F$2:$F$1611,MATCH(A39, Pop!$A$2:$A$1611,0))/INDEX(Coverage!$F$2:$F$1611,MATCH(A39, Coverage!$A$2:$A$1611,0)),0)</f>
        <v/>
      </c>
      <c r="G39" s="16">
        <f>IF(SUM(C39:F39)&lt;INDEX(Coverage!$D$2:$D$1611,MATCH(A39, Coverage!$A$2:$A$1611,0)),INDEX(Pop!$G$2:$G$1611,MATCH(A39, Pop!$A$2:$A$1611,0))/INDEX(Coverage!$F$2:$F$1611,MATCH(A39, Coverage!$A$2:$A$1611,0)),0)</f>
        <v/>
      </c>
      <c r="H39" s="16">
        <f>IF(SUM(C39:G39)&lt;INDEX(Coverage!$D$2:$D$1611,MATCH(A39, Coverage!$A$2:$A$1611,0)),INDEX(Pop!$H$2:$H$1611,MATCH(A39, Pop!$A$2:$A$1611,0))/INDEX(Coverage!$F$2:$F$1611,MATCH(A39, Coverage!$A$2:$A$1611,0)),0)</f>
        <v/>
      </c>
      <c r="I39" s="16">
        <f>IF(SUM(C39:H39)&lt;INDEX(Coverage!$D$2:$D$1611,MATCH(A39, Coverage!$A$2:$A$1611,0)),INDEX(Pop!$I$2:$I$1611,MATCH(A39, Pop!$A$2:$A$1611,0))/INDEX(Coverage!$F$2:$F$1611,MATCH(A39, Coverage!$A$2:$A$1611,0)),0)</f>
        <v/>
      </c>
      <c r="J39" s="16">
        <f>IF(SUM(C39:I39)&lt;INDEX(Coverage!$D$2:$D$1611,MATCH(A39, Coverage!$A$2:$A$1611,0)),INDEX(Pop!$J$2:$J$1611,MATCH(A39, Pop!$A$2:$A$1611,0))/INDEX(Coverage!$F$2:$F$1611,MATCH(A39, Coverage!$A$2:$A$1611,0)),0)</f>
        <v/>
      </c>
      <c r="K39" s="16">
        <f>IF(SUM(C39:J39)&lt;INDEX(Coverage!$D$2:$D$1611,MATCH(A39, Coverage!$A$2:$A$1611,0)),INDEX(Pop!$K$2:$K$1611,MATCH(A39, Pop!$A$2:$A$1611,0))/INDEX(Coverage!$F$2:$F$1611,MATCH(A39, Coverage!$A$2:$A$1611,0)),0)</f>
        <v/>
      </c>
      <c r="L39" s="16">
        <f>IF(SUM(C39:K39)&lt;INDEX(Coverage!$D$2:$D$1611,MATCH(A39, Coverage!$A$2:$A$1611,0)),INDEX(Pop!$L$2:$L$1611,MATCH(A39, Pop!$A$2:$A$1611,0))/INDEX(Coverage!$F$2:$F$1611,MATCH(A39, Coverage!$A$2:$A$1611,0)),0)</f>
        <v/>
      </c>
    </row>
    <row r="40">
      <c r="A40" s="16">
        <f>'Data'!A40</f>
        <v/>
      </c>
      <c r="B40" s="16">
        <f>'Data'!B40</f>
        <v/>
      </c>
      <c r="C40" s="16">
        <f>IFERROR(INDEX(Pop!$C$2:$C$1611,MATCH(A40, Pop!$A$2:$A$1611,0)) /INDEX(Coverage!$F$2:$F$1611,MATCH(A40, Coverage!$A$2:$A$1611,0)),0)</f>
        <v/>
      </c>
      <c r="D40" s="16">
        <f>IF(SUM(C40)&lt;INDEX(Coverage!$D$2:$D$1611,MATCH(A40, Coverage!$A$2:$A$1611,0)),INDEX(Pop!$D$2:$D$1611,MATCH(A40, Pop!$A$2:$A$1611,0))/INDEX(Coverage!$F$2:$F$1611,MATCH(A40, Coverage!$A$2:$A$1611,0)),0)</f>
        <v/>
      </c>
      <c r="E40" s="16">
        <f>IF(SUM(C40:D40)&lt;INDEX(Coverage!$D$2:$D$1611,MATCH(A40, Coverage!$A$2:$A$1611,0)),INDEX(Pop!$E$2:$E$1611,MATCH(A40, Pop!$A$2:$A$1611,0))/INDEX(Coverage!$F$2:$F$1611,MATCH(A40, Coverage!$A$2:$A$1611,0)),0)</f>
        <v/>
      </c>
      <c r="F40" s="16">
        <f>IF(SUM(C40:E40)&lt;INDEX(Coverage!$D$2:$D$1611,MATCH(A40, Coverage!$A$2:$A$1611,0)),INDEX(Pop!$F$2:$F$1611,MATCH(A40, Pop!$A$2:$A$1611,0))/INDEX(Coverage!$F$2:$F$1611,MATCH(A40, Coverage!$A$2:$A$1611,0)),0)</f>
        <v/>
      </c>
      <c r="G40" s="16">
        <f>IF(SUM(C40:F40)&lt;INDEX(Coverage!$D$2:$D$1611,MATCH(A40, Coverage!$A$2:$A$1611,0)),INDEX(Pop!$G$2:$G$1611,MATCH(A40, Pop!$A$2:$A$1611,0))/INDEX(Coverage!$F$2:$F$1611,MATCH(A40, Coverage!$A$2:$A$1611,0)),0)</f>
        <v/>
      </c>
      <c r="H40" s="16">
        <f>IF(SUM(C40:G40)&lt;INDEX(Coverage!$D$2:$D$1611,MATCH(A40, Coverage!$A$2:$A$1611,0)),INDEX(Pop!$H$2:$H$1611,MATCH(A40, Pop!$A$2:$A$1611,0))/INDEX(Coverage!$F$2:$F$1611,MATCH(A40, Coverage!$A$2:$A$1611,0)),0)</f>
        <v/>
      </c>
      <c r="I40" s="16">
        <f>IF(SUM(C40:H40)&lt;INDEX(Coverage!$D$2:$D$1611,MATCH(A40, Coverage!$A$2:$A$1611,0)),INDEX(Pop!$I$2:$I$1611,MATCH(A40, Pop!$A$2:$A$1611,0))/INDEX(Coverage!$F$2:$F$1611,MATCH(A40, Coverage!$A$2:$A$1611,0)),0)</f>
        <v/>
      </c>
      <c r="J40" s="16">
        <f>IF(SUM(C40:I40)&lt;INDEX(Coverage!$D$2:$D$1611,MATCH(A40, Coverage!$A$2:$A$1611,0)),INDEX(Pop!$J$2:$J$1611,MATCH(A40, Pop!$A$2:$A$1611,0))/INDEX(Coverage!$F$2:$F$1611,MATCH(A40, Coverage!$A$2:$A$1611,0)),0)</f>
        <v/>
      </c>
      <c r="K40" s="16">
        <f>IF(SUM(C40:J40)&lt;INDEX(Coverage!$D$2:$D$1611,MATCH(A40, Coverage!$A$2:$A$1611,0)),INDEX(Pop!$K$2:$K$1611,MATCH(A40, Pop!$A$2:$A$1611,0))/INDEX(Coverage!$F$2:$F$1611,MATCH(A40, Coverage!$A$2:$A$1611,0)),0)</f>
        <v/>
      </c>
      <c r="L40" s="16">
        <f>IF(SUM(C40:K40)&lt;INDEX(Coverage!$D$2:$D$1611,MATCH(A40, Coverage!$A$2:$A$1611,0)),INDEX(Pop!$L$2:$L$1611,MATCH(A40, Pop!$A$2:$A$1611,0))/INDEX(Coverage!$F$2:$F$1611,MATCH(A40, Coverage!$A$2:$A$1611,0)),0)</f>
        <v/>
      </c>
    </row>
    <row r="41">
      <c r="A41" s="16">
        <f>'Data'!A41</f>
        <v/>
      </c>
      <c r="B41" s="16">
        <f>'Data'!B41</f>
        <v/>
      </c>
      <c r="C41" s="16">
        <f>IFERROR(INDEX(Pop!$C$2:$C$1611,MATCH(A41, Pop!$A$2:$A$1611,0)) /INDEX(Coverage!$F$2:$F$1611,MATCH(A41, Coverage!$A$2:$A$1611,0)),0)</f>
        <v/>
      </c>
      <c r="D41" s="16">
        <f>IF(SUM(C41)&lt;INDEX(Coverage!$D$2:$D$1611,MATCH(A41, Coverage!$A$2:$A$1611,0)),INDEX(Pop!$D$2:$D$1611,MATCH(A41, Pop!$A$2:$A$1611,0))/INDEX(Coverage!$F$2:$F$1611,MATCH(A41, Coverage!$A$2:$A$1611,0)),0)</f>
        <v/>
      </c>
      <c r="E41" s="16">
        <f>IF(SUM(C41:D41)&lt;INDEX(Coverage!$D$2:$D$1611,MATCH(A41, Coverage!$A$2:$A$1611,0)),INDEX(Pop!$E$2:$E$1611,MATCH(A41, Pop!$A$2:$A$1611,0))/INDEX(Coverage!$F$2:$F$1611,MATCH(A41, Coverage!$A$2:$A$1611,0)),0)</f>
        <v/>
      </c>
      <c r="F41" s="16">
        <f>IF(SUM(C41:E41)&lt;INDEX(Coverage!$D$2:$D$1611,MATCH(A41, Coverage!$A$2:$A$1611,0)),INDEX(Pop!$F$2:$F$1611,MATCH(A41, Pop!$A$2:$A$1611,0))/INDEX(Coverage!$F$2:$F$1611,MATCH(A41, Coverage!$A$2:$A$1611,0)),0)</f>
        <v/>
      </c>
      <c r="G41" s="16">
        <f>IF(SUM(C41:F41)&lt;INDEX(Coverage!$D$2:$D$1611,MATCH(A41, Coverage!$A$2:$A$1611,0)),INDEX(Pop!$G$2:$G$1611,MATCH(A41, Pop!$A$2:$A$1611,0))/INDEX(Coverage!$F$2:$F$1611,MATCH(A41, Coverage!$A$2:$A$1611,0)),0)</f>
        <v/>
      </c>
      <c r="H41" s="16">
        <f>IF(SUM(C41:G41)&lt;INDEX(Coverage!$D$2:$D$1611,MATCH(A41, Coverage!$A$2:$A$1611,0)),INDEX(Pop!$H$2:$H$1611,MATCH(A41, Pop!$A$2:$A$1611,0))/INDEX(Coverage!$F$2:$F$1611,MATCH(A41, Coverage!$A$2:$A$1611,0)),0)</f>
        <v/>
      </c>
      <c r="I41" s="16">
        <f>IF(SUM(C41:H41)&lt;INDEX(Coverage!$D$2:$D$1611,MATCH(A41, Coverage!$A$2:$A$1611,0)),INDEX(Pop!$I$2:$I$1611,MATCH(A41, Pop!$A$2:$A$1611,0))/INDEX(Coverage!$F$2:$F$1611,MATCH(A41, Coverage!$A$2:$A$1611,0)),0)</f>
        <v/>
      </c>
      <c r="J41" s="16">
        <f>IF(SUM(C41:I41)&lt;INDEX(Coverage!$D$2:$D$1611,MATCH(A41, Coverage!$A$2:$A$1611,0)),INDEX(Pop!$J$2:$J$1611,MATCH(A41, Pop!$A$2:$A$1611,0))/INDEX(Coverage!$F$2:$F$1611,MATCH(A41, Coverage!$A$2:$A$1611,0)),0)</f>
        <v/>
      </c>
      <c r="K41" s="16">
        <f>IF(SUM(C41:J41)&lt;INDEX(Coverage!$D$2:$D$1611,MATCH(A41, Coverage!$A$2:$A$1611,0)),INDEX(Pop!$K$2:$K$1611,MATCH(A41, Pop!$A$2:$A$1611,0))/INDEX(Coverage!$F$2:$F$1611,MATCH(A41, Coverage!$A$2:$A$1611,0)),0)</f>
        <v/>
      </c>
      <c r="L41" s="16">
        <f>IF(SUM(C41:K41)&lt;INDEX(Coverage!$D$2:$D$1611,MATCH(A41, Coverage!$A$2:$A$1611,0)),INDEX(Pop!$L$2:$L$1611,MATCH(A41, Pop!$A$2:$A$1611,0))/INDEX(Coverage!$F$2:$F$1611,MATCH(A41, Coverage!$A$2:$A$1611,0)),0)</f>
        <v/>
      </c>
    </row>
    <row r="42">
      <c r="A42" s="16">
        <f>'Data'!A42</f>
        <v/>
      </c>
      <c r="B42" s="16">
        <f>'Data'!B42</f>
        <v/>
      </c>
      <c r="C42" s="16">
        <f>IFERROR(INDEX(Pop!$C$2:$C$1611,MATCH(A42, Pop!$A$2:$A$1611,0)) /INDEX(Coverage!$F$2:$F$1611,MATCH(A42, Coverage!$A$2:$A$1611,0)),0)</f>
        <v/>
      </c>
      <c r="D42" s="16">
        <f>IF(SUM(C42)&lt;INDEX(Coverage!$D$2:$D$1611,MATCH(A42, Coverage!$A$2:$A$1611,0)),INDEX(Pop!$D$2:$D$1611,MATCH(A42, Pop!$A$2:$A$1611,0))/INDEX(Coverage!$F$2:$F$1611,MATCH(A42, Coverage!$A$2:$A$1611,0)),0)</f>
        <v/>
      </c>
      <c r="E42" s="16">
        <f>IF(SUM(C42:D42)&lt;INDEX(Coverage!$D$2:$D$1611,MATCH(A42, Coverage!$A$2:$A$1611,0)),INDEX(Pop!$E$2:$E$1611,MATCH(A42, Pop!$A$2:$A$1611,0))/INDEX(Coverage!$F$2:$F$1611,MATCH(A42, Coverage!$A$2:$A$1611,0)),0)</f>
        <v/>
      </c>
      <c r="F42" s="16">
        <f>IF(SUM(C42:E42)&lt;INDEX(Coverage!$D$2:$D$1611,MATCH(A42, Coverage!$A$2:$A$1611,0)),INDEX(Pop!$F$2:$F$1611,MATCH(A42, Pop!$A$2:$A$1611,0))/INDEX(Coverage!$F$2:$F$1611,MATCH(A42, Coverage!$A$2:$A$1611,0)),0)</f>
        <v/>
      </c>
      <c r="G42" s="16">
        <f>IF(SUM(C42:F42)&lt;INDEX(Coverage!$D$2:$D$1611,MATCH(A42, Coverage!$A$2:$A$1611,0)),INDEX(Pop!$G$2:$G$1611,MATCH(A42, Pop!$A$2:$A$1611,0))/INDEX(Coverage!$F$2:$F$1611,MATCH(A42, Coverage!$A$2:$A$1611,0)),0)</f>
        <v/>
      </c>
      <c r="H42" s="16">
        <f>IF(SUM(C42:G42)&lt;INDEX(Coverage!$D$2:$D$1611,MATCH(A42, Coverage!$A$2:$A$1611,0)),INDEX(Pop!$H$2:$H$1611,MATCH(A42, Pop!$A$2:$A$1611,0))/INDEX(Coverage!$F$2:$F$1611,MATCH(A42, Coverage!$A$2:$A$1611,0)),0)</f>
        <v/>
      </c>
      <c r="I42" s="16">
        <f>IF(SUM(C42:H42)&lt;INDEX(Coverage!$D$2:$D$1611,MATCH(A42, Coverage!$A$2:$A$1611,0)),INDEX(Pop!$I$2:$I$1611,MATCH(A42, Pop!$A$2:$A$1611,0))/INDEX(Coverage!$F$2:$F$1611,MATCH(A42, Coverage!$A$2:$A$1611,0)),0)</f>
        <v/>
      </c>
      <c r="J42" s="16">
        <f>IF(SUM(C42:I42)&lt;INDEX(Coverage!$D$2:$D$1611,MATCH(A42, Coverage!$A$2:$A$1611,0)),INDEX(Pop!$J$2:$J$1611,MATCH(A42, Pop!$A$2:$A$1611,0))/INDEX(Coverage!$F$2:$F$1611,MATCH(A42, Coverage!$A$2:$A$1611,0)),0)</f>
        <v/>
      </c>
      <c r="K42" s="16">
        <f>IF(SUM(C42:J42)&lt;INDEX(Coverage!$D$2:$D$1611,MATCH(A42, Coverage!$A$2:$A$1611,0)),INDEX(Pop!$K$2:$K$1611,MATCH(A42, Pop!$A$2:$A$1611,0))/INDEX(Coverage!$F$2:$F$1611,MATCH(A42, Coverage!$A$2:$A$1611,0)),0)</f>
        <v/>
      </c>
      <c r="L42" s="16">
        <f>IF(SUM(C42:K42)&lt;INDEX(Coverage!$D$2:$D$1611,MATCH(A42, Coverage!$A$2:$A$1611,0)),INDEX(Pop!$L$2:$L$1611,MATCH(A42, Pop!$A$2:$A$1611,0))/INDEX(Coverage!$F$2:$F$1611,MATCH(A42, Coverage!$A$2:$A$1611,0)),0)</f>
        <v/>
      </c>
    </row>
    <row r="43">
      <c r="A43" s="16">
        <f>'Data'!A43</f>
        <v/>
      </c>
      <c r="B43" s="16">
        <f>'Data'!B43</f>
        <v/>
      </c>
      <c r="C43" s="16">
        <f>IFERROR(INDEX(Pop!$C$2:$C$1611,MATCH(A43, Pop!$A$2:$A$1611,0)) /INDEX(Coverage!$F$2:$F$1611,MATCH(A43, Coverage!$A$2:$A$1611,0)),0)</f>
        <v/>
      </c>
      <c r="D43" s="16">
        <f>IF(SUM(C43)&lt;INDEX(Coverage!$D$2:$D$1611,MATCH(A43, Coverage!$A$2:$A$1611,0)),INDEX(Pop!$D$2:$D$1611,MATCH(A43, Pop!$A$2:$A$1611,0))/INDEX(Coverage!$F$2:$F$1611,MATCH(A43, Coverage!$A$2:$A$1611,0)),0)</f>
        <v/>
      </c>
      <c r="E43" s="16">
        <f>IF(SUM(C43:D43)&lt;INDEX(Coverage!$D$2:$D$1611,MATCH(A43, Coverage!$A$2:$A$1611,0)),INDEX(Pop!$E$2:$E$1611,MATCH(A43, Pop!$A$2:$A$1611,0))/INDEX(Coverage!$F$2:$F$1611,MATCH(A43, Coverage!$A$2:$A$1611,0)),0)</f>
        <v/>
      </c>
      <c r="F43" s="16">
        <f>IF(SUM(C43:E43)&lt;INDEX(Coverage!$D$2:$D$1611,MATCH(A43, Coverage!$A$2:$A$1611,0)),INDEX(Pop!$F$2:$F$1611,MATCH(A43, Pop!$A$2:$A$1611,0))/INDEX(Coverage!$F$2:$F$1611,MATCH(A43, Coverage!$A$2:$A$1611,0)),0)</f>
        <v/>
      </c>
      <c r="G43" s="16">
        <f>IF(SUM(C43:F43)&lt;INDEX(Coverage!$D$2:$D$1611,MATCH(A43, Coverage!$A$2:$A$1611,0)),INDEX(Pop!$G$2:$G$1611,MATCH(A43, Pop!$A$2:$A$1611,0))/INDEX(Coverage!$F$2:$F$1611,MATCH(A43, Coverage!$A$2:$A$1611,0)),0)</f>
        <v/>
      </c>
      <c r="H43" s="16">
        <f>IF(SUM(C43:G43)&lt;INDEX(Coverage!$D$2:$D$1611,MATCH(A43, Coverage!$A$2:$A$1611,0)),INDEX(Pop!$H$2:$H$1611,MATCH(A43, Pop!$A$2:$A$1611,0))/INDEX(Coverage!$F$2:$F$1611,MATCH(A43, Coverage!$A$2:$A$1611,0)),0)</f>
        <v/>
      </c>
      <c r="I43" s="16">
        <f>IF(SUM(C43:H43)&lt;INDEX(Coverage!$D$2:$D$1611,MATCH(A43, Coverage!$A$2:$A$1611,0)),INDEX(Pop!$I$2:$I$1611,MATCH(A43, Pop!$A$2:$A$1611,0))/INDEX(Coverage!$F$2:$F$1611,MATCH(A43, Coverage!$A$2:$A$1611,0)),0)</f>
        <v/>
      </c>
      <c r="J43" s="16">
        <f>IF(SUM(C43:I43)&lt;INDEX(Coverage!$D$2:$D$1611,MATCH(A43, Coverage!$A$2:$A$1611,0)),INDEX(Pop!$J$2:$J$1611,MATCH(A43, Pop!$A$2:$A$1611,0))/INDEX(Coverage!$F$2:$F$1611,MATCH(A43, Coverage!$A$2:$A$1611,0)),0)</f>
        <v/>
      </c>
      <c r="K43" s="16">
        <f>IF(SUM(C43:J43)&lt;INDEX(Coverage!$D$2:$D$1611,MATCH(A43, Coverage!$A$2:$A$1611,0)),INDEX(Pop!$K$2:$K$1611,MATCH(A43, Pop!$A$2:$A$1611,0))/INDEX(Coverage!$F$2:$F$1611,MATCH(A43, Coverage!$A$2:$A$1611,0)),0)</f>
        <v/>
      </c>
      <c r="L43" s="16">
        <f>IF(SUM(C43:K43)&lt;INDEX(Coverage!$D$2:$D$1611,MATCH(A43, Coverage!$A$2:$A$1611,0)),INDEX(Pop!$L$2:$L$1611,MATCH(A43, Pop!$A$2:$A$1611,0))/INDEX(Coverage!$F$2:$F$1611,MATCH(A43, Coverage!$A$2:$A$1611,0)),0)</f>
        <v/>
      </c>
    </row>
    <row r="44">
      <c r="A44" s="16">
        <f>'Data'!A44</f>
        <v/>
      </c>
      <c r="B44" s="16">
        <f>'Data'!B44</f>
        <v/>
      </c>
      <c r="C44" s="16">
        <f>IFERROR(INDEX(Pop!$C$2:$C$1611,MATCH(A44, Pop!$A$2:$A$1611,0)) /INDEX(Coverage!$F$2:$F$1611,MATCH(A44, Coverage!$A$2:$A$1611,0)),0)</f>
        <v/>
      </c>
      <c r="D44" s="16">
        <f>IF(SUM(C44)&lt;INDEX(Coverage!$D$2:$D$1611,MATCH(A44, Coverage!$A$2:$A$1611,0)),INDEX(Pop!$D$2:$D$1611,MATCH(A44, Pop!$A$2:$A$1611,0))/INDEX(Coverage!$F$2:$F$1611,MATCH(A44, Coverage!$A$2:$A$1611,0)),0)</f>
        <v/>
      </c>
      <c r="E44" s="16">
        <f>IF(SUM(C44:D44)&lt;INDEX(Coverage!$D$2:$D$1611,MATCH(A44, Coverage!$A$2:$A$1611,0)),INDEX(Pop!$E$2:$E$1611,MATCH(A44, Pop!$A$2:$A$1611,0))/INDEX(Coverage!$F$2:$F$1611,MATCH(A44, Coverage!$A$2:$A$1611,0)),0)</f>
        <v/>
      </c>
      <c r="F44" s="16">
        <f>IF(SUM(C44:E44)&lt;INDEX(Coverage!$D$2:$D$1611,MATCH(A44, Coverage!$A$2:$A$1611,0)),INDEX(Pop!$F$2:$F$1611,MATCH(A44, Pop!$A$2:$A$1611,0))/INDEX(Coverage!$F$2:$F$1611,MATCH(A44, Coverage!$A$2:$A$1611,0)),0)</f>
        <v/>
      </c>
      <c r="G44" s="16">
        <f>IF(SUM(C44:F44)&lt;INDEX(Coverage!$D$2:$D$1611,MATCH(A44, Coverage!$A$2:$A$1611,0)),INDEX(Pop!$G$2:$G$1611,MATCH(A44, Pop!$A$2:$A$1611,0))/INDEX(Coverage!$F$2:$F$1611,MATCH(A44, Coverage!$A$2:$A$1611,0)),0)</f>
        <v/>
      </c>
      <c r="H44" s="16">
        <f>IF(SUM(C44:G44)&lt;INDEX(Coverage!$D$2:$D$1611,MATCH(A44, Coverage!$A$2:$A$1611,0)),INDEX(Pop!$H$2:$H$1611,MATCH(A44, Pop!$A$2:$A$1611,0))/INDEX(Coverage!$F$2:$F$1611,MATCH(A44, Coverage!$A$2:$A$1611,0)),0)</f>
        <v/>
      </c>
      <c r="I44" s="16">
        <f>IF(SUM(C44:H44)&lt;INDEX(Coverage!$D$2:$D$1611,MATCH(A44, Coverage!$A$2:$A$1611,0)),INDEX(Pop!$I$2:$I$1611,MATCH(A44, Pop!$A$2:$A$1611,0))/INDEX(Coverage!$F$2:$F$1611,MATCH(A44, Coverage!$A$2:$A$1611,0)),0)</f>
        <v/>
      </c>
      <c r="J44" s="16">
        <f>IF(SUM(C44:I44)&lt;INDEX(Coverage!$D$2:$D$1611,MATCH(A44, Coverage!$A$2:$A$1611,0)),INDEX(Pop!$J$2:$J$1611,MATCH(A44, Pop!$A$2:$A$1611,0))/INDEX(Coverage!$F$2:$F$1611,MATCH(A44, Coverage!$A$2:$A$1611,0)),0)</f>
        <v/>
      </c>
      <c r="K44" s="16">
        <f>IF(SUM(C44:J44)&lt;INDEX(Coverage!$D$2:$D$1611,MATCH(A44, Coverage!$A$2:$A$1611,0)),INDEX(Pop!$K$2:$K$1611,MATCH(A44, Pop!$A$2:$A$1611,0))/INDEX(Coverage!$F$2:$F$1611,MATCH(A44, Coverage!$A$2:$A$1611,0)),0)</f>
        <v/>
      </c>
      <c r="L44" s="16">
        <f>IF(SUM(C44:K44)&lt;INDEX(Coverage!$D$2:$D$1611,MATCH(A44, Coverage!$A$2:$A$1611,0)),INDEX(Pop!$L$2:$L$1611,MATCH(A44, Pop!$A$2:$A$1611,0))/INDEX(Coverage!$F$2:$F$1611,MATCH(A44, Coverage!$A$2:$A$1611,0)),0)</f>
        <v/>
      </c>
    </row>
    <row r="45">
      <c r="A45" s="16">
        <f>'Data'!A45</f>
        <v/>
      </c>
      <c r="B45" s="16">
        <f>'Data'!B45</f>
        <v/>
      </c>
      <c r="C45" s="16">
        <f>IFERROR(INDEX(Pop!$C$2:$C$1611,MATCH(A45, Pop!$A$2:$A$1611,0)) /INDEX(Coverage!$F$2:$F$1611,MATCH(A45, Coverage!$A$2:$A$1611,0)),0)</f>
        <v/>
      </c>
      <c r="D45" s="16">
        <f>IF(SUM(C45)&lt;INDEX(Coverage!$D$2:$D$1611,MATCH(A45, Coverage!$A$2:$A$1611,0)),INDEX(Pop!$D$2:$D$1611,MATCH(A45, Pop!$A$2:$A$1611,0))/INDEX(Coverage!$F$2:$F$1611,MATCH(A45, Coverage!$A$2:$A$1611,0)),0)</f>
        <v/>
      </c>
      <c r="E45" s="16">
        <f>IF(SUM(C45:D45)&lt;INDEX(Coverage!$D$2:$D$1611,MATCH(A45, Coverage!$A$2:$A$1611,0)),INDEX(Pop!$E$2:$E$1611,MATCH(A45, Pop!$A$2:$A$1611,0))/INDEX(Coverage!$F$2:$F$1611,MATCH(A45, Coverage!$A$2:$A$1611,0)),0)</f>
        <v/>
      </c>
      <c r="F45" s="16">
        <f>IF(SUM(C45:E45)&lt;INDEX(Coverage!$D$2:$D$1611,MATCH(A45, Coverage!$A$2:$A$1611,0)),INDEX(Pop!$F$2:$F$1611,MATCH(A45, Pop!$A$2:$A$1611,0))/INDEX(Coverage!$F$2:$F$1611,MATCH(A45, Coverage!$A$2:$A$1611,0)),0)</f>
        <v/>
      </c>
      <c r="G45" s="16">
        <f>IF(SUM(C45:F45)&lt;INDEX(Coverage!$D$2:$D$1611,MATCH(A45, Coverage!$A$2:$A$1611,0)),INDEX(Pop!$G$2:$G$1611,MATCH(A45, Pop!$A$2:$A$1611,0))/INDEX(Coverage!$F$2:$F$1611,MATCH(A45, Coverage!$A$2:$A$1611,0)),0)</f>
        <v/>
      </c>
      <c r="H45" s="16">
        <f>IF(SUM(C45:G45)&lt;INDEX(Coverage!$D$2:$D$1611,MATCH(A45, Coverage!$A$2:$A$1611,0)),INDEX(Pop!$H$2:$H$1611,MATCH(A45, Pop!$A$2:$A$1611,0))/INDEX(Coverage!$F$2:$F$1611,MATCH(A45, Coverage!$A$2:$A$1611,0)),0)</f>
        <v/>
      </c>
      <c r="I45" s="16">
        <f>IF(SUM(C45:H45)&lt;INDEX(Coverage!$D$2:$D$1611,MATCH(A45, Coverage!$A$2:$A$1611,0)),INDEX(Pop!$I$2:$I$1611,MATCH(A45, Pop!$A$2:$A$1611,0))/INDEX(Coverage!$F$2:$F$1611,MATCH(A45, Coverage!$A$2:$A$1611,0)),0)</f>
        <v/>
      </c>
      <c r="J45" s="16">
        <f>IF(SUM(C45:I45)&lt;INDEX(Coverage!$D$2:$D$1611,MATCH(A45, Coverage!$A$2:$A$1611,0)),INDEX(Pop!$J$2:$J$1611,MATCH(A45, Pop!$A$2:$A$1611,0))/INDEX(Coverage!$F$2:$F$1611,MATCH(A45, Coverage!$A$2:$A$1611,0)),0)</f>
        <v/>
      </c>
      <c r="K45" s="16">
        <f>IF(SUM(C45:J45)&lt;INDEX(Coverage!$D$2:$D$1611,MATCH(A45, Coverage!$A$2:$A$1611,0)),INDEX(Pop!$K$2:$K$1611,MATCH(A45, Pop!$A$2:$A$1611,0))/INDEX(Coverage!$F$2:$F$1611,MATCH(A45, Coverage!$A$2:$A$1611,0)),0)</f>
        <v/>
      </c>
      <c r="L45" s="16">
        <f>IF(SUM(C45:K45)&lt;INDEX(Coverage!$D$2:$D$1611,MATCH(A45, Coverage!$A$2:$A$1611,0)),INDEX(Pop!$L$2:$L$1611,MATCH(A45, Pop!$A$2:$A$1611,0))/INDEX(Coverage!$F$2:$F$1611,MATCH(A45, Coverage!$A$2:$A$1611,0)),0)</f>
        <v/>
      </c>
    </row>
    <row r="46">
      <c r="A46" s="16">
        <f>'Data'!A46</f>
        <v/>
      </c>
      <c r="B46" s="16">
        <f>'Data'!B46</f>
        <v/>
      </c>
      <c r="C46" s="16">
        <f>IFERROR(INDEX(Pop!$C$2:$C$1611,MATCH(A46, Pop!$A$2:$A$1611,0)) /INDEX(Coverage!$F$2:$F$1611,MATCH(A46, Coverage!$A$2:$A$1611,0)),0)</f>
        <v/>
      </c>
      <c r="D46" s="16">
        <f>IF(SUM(C46)&lt;INDEX(Coverage!$D$2:$D$1611,MATCH(A46, Coverage!$A$2:$A$1611,0)),INDEX(Pop!$D$2:$D$1611,MATCH(A46, Pop!$A$2:$A$1611,0))/INDEX(Coverage!$F$2:$F$1611,MATCH(A46, Coverage!$A$2:$A$1611,0)),0)</f>
        <v/>
      </c>
      <c r="E46" s="16">
        <f>IF(SUM(C46:D46)&lt;INDEX(Coverage!$D$2:$D$1611,MATCH(A46, Coverage!$A$2:$A$1611,0)),INDEX(Pop!$E$2:$E$1611,MATCH(A46, Pop!$A$2:$A$1611,0))/INDEX(Coverage!$F$2:$F$1611,MATCH(A46, Coverage!$A$2:$A$1611,0)),0)</f>
        <v/>
      </c>
      <c r="F46" s="16">
        <f>IF(SUM(C46:E46)&lt;INDEX(Coverage!$D$2:$D$1611,MATCH(A46, Coverage!$A$2:$A$1611,0)),INDEX(Pop!$F$2:$F$1611,MATCH(A46, Pop!$A$2:$A$1611,0))/INDEX(Coverage!$F$2:$F$1611,MATCH(A46, Coverage!$A$2:$A$1611,0)),0)</f>
        <v/>
      </c>
      <c r="G46" s="16">
        <f>IF(SUM(C46:F46)&lt;INDEX(Coverage!$D$2:$D$1611,MATCH(A46, Coverage!$A$2:$A$1611,0)),INDEX(Pop!$G$2:$G$1611,MATCH(A46, Pop!$A$2:$A$1611,0))/INDEX(Coverage!$F$2:$F$1611,MATCH(A46, Coverage!$A$2:$A$1611,0)),0)</f>
        <v/>
      </c>
      <c r="H46" s="16">
        <f>IF(SUM(C46:G46)&lt;INDEX(Coverage!$D$2:$D$1611,MATCH(A46, Coverage!$A$2:$A$1611,0)),INDEX(Pop!$H$2:$H$1611,MATCH(A46, Pop!$A$2:$A$1611,0))/INDEX(Coverage!$F$2:$F$1611,MATCH(A46, Coverage!$A$2:$A$1611,0)),0)</f>
        <v/>
      </c>
      <c r="I46" s="16">
        <f>IF(SUM(C46:H46)&lt;INDEX(Coverage!$D$2:$D$1611,MATCH(A46, Coverage!$A$2:$A$1611,0)),INDEX(Pop!$I$2:$I$1611,MATCH(A46, Pop!$A$2:$A$1611,0))/INDEX(Coverage!$F$2:$F$1611,MATCH(A46, Coverage!$A$2:$A$1611,0)),0)</f>
        <v/>
      </c>
      <c r="J46" s="16">
        <f>IF(SUM(C46:I46)&lt;INDEX(Coverage!$D$2:$D$1611,MATCH(A46, Coverage!$A$2:$A$1611,0)),INDEX(Pop!$J$2:$J$1611,MATCH(A46, Pop!$A$2:$A$1611,0))/INDEX(Coverage!$F$2:$F$1611,MATCH(A46, Coverage!$A$2:$A$1611,0)),0)</f>
        <v/>
      </c>
      <c r="K46" s="16">
        <f>IF(SUM(C46:J46)&lt;INDEX(Coverage!$D$2:$D$1611,MATCH(A46, Coverage!$A$2:$A$1611,0)),INDEX(Pop!$K$2:$K$1611,MATCH(A46, Pop!$A$2:$A$1611,0))/INDEX(Coverage!$F$2:$F$1611,MATCH(A46, Coverage!$A$2:$A$1611,0)),0)</f>
        <v/>
      </c>
      <c r="L46" s="16">
        <f>IF(SUM(C46:K46)&lt;INDEX(Coverage!$D$2:$D$1611,MATCH(A46, Coverage!$A$2:$A$1611,0)),INDEX(Pop!$L$2:$L$1611,MATCH(A46, Pop!$A$2:$A$1611,0))/INDEX(Coverage!$F$2:$F$1611,MATCH(A46, Coverage!$A$2:$A$1611,0)),0)</f>
        <v/>
      </c>
    </row>
    <row r="47">
      <c r="A47" s="16">
        <f>'Data'!A47</f>
        <v/>
      </c>
      <c r="B47" s="16">
        <f>'Data'!B47</f>
        <v/>
      </c>
      <c r="C47" s="16">
        <f>IFERROR(INDEX(Pop!$C$2:$C$1611,MATCH(A47, Pop!$A$2:$A$1611,0)) /INDEX(Coverage!$F$2:$F$1611,MATCH(A47, Coverage!$A$2:$A$1611,0)),0)</f>
        <v/>
      </c>
      <c r="D47" s="16">
        <f>IF(SUM(C47)&lt;INDEX(Coverage!$D$2:$D$1611,MATCH(A47, Coverage!$A$2:$A$1611,0)),INDEX(Pop!$D$2:$D$1611,MATCH(A47, Pop!$A$2:$A$1611,0))/INDEX(Coverage!$F$2:$F$1611,MATCH(A47, Coverage!$A$2:$A$1611,0)),0)</f>
        <v/>
      </c>
      <c r="E47" s="16">
        <f>IF(SUM(C47:D47)&lt;INDEX(Coverage!$D$2:$D$1611,MATCH(A47, Coverage!$A$2:$A$1611,0)),INDEX(Pop!$E$2:$E$1611,MATCH(A47, Pop!$A$2:$A$1611,0))/INDEX(Coverage!$F$2:$F$1611,MATCH(A47, Coverage!$A$2:$A$1611,0)),0)</f>
        <v/>
      </c>
      <c r="F47" s="16">
        <f>IF(SUM(C47:E47)&lt;INDEX(Coverage!$D$2:$D$1611,MATCH(A47, Coverage!$A$2:$A$1611,0)),INDEX(Pop!$F$2:$F$1611,MATCH(A47, Pop!$A$2:$A$1611,0))/INDEX(Coverage!$F$2:$F$1611,MATCH(A47, Coverage!$A$2:$A$1611,0)),0)</f>
        <v/>
      </c>
      <c r="G47" s="16">
        <f>IF(SUM(C47:F47)&lt;INDEX(Coverage!$D$2:$D$1611,MATCH(A47, Coverage!$A$2:$A$1611,0)),INDEX(Pop!$G$2:$G$1611,MATCH(A47, Pop!$A$2:$A$1611,0))/INDEX(Coverage!$F$2:$F$1611,MATCH(A47, Coverage!$A$2:$A$1611,0)),0)</f>
        <v/>
      </c>
      <c r="H47" s="16">
        <f>IF(SUM(C47:G47)&lt;INDEX(Coverage!$D$2:$D$1611,MATCH(A47, Coverage!$A$2:$A$1611,0)),INDEX(Pop!$H$2:$H$1611,MATCH(A47, Pop!$A$2:$A$1611,0))/INDEX(Coverage!$F$2:$F$1611,MATCH(A47, Coverage!$A$2:$A$1611,0)),0)</f>
        <v/>
      </c>
      <c r="I47" s="16">
        <f>IF(SUM(C47:H47)&lt;INDEX(Coverage!$D$2:$D$1611,MATCH(A47, Coverage!$A$2:$A$1611,0)),INDEX(Pop!$I$2:$I$1611,MATCH(A47, Pop!$A$2:$A$1611,0))/INDEX(Coverage!$F$2:$F$1611,MATCH(A47, Coverage!$A$2:$A$1611,0)),0)</f>
        <v/>
      </c>
      <c r="J47" s="16">
        <f>IF(SUM(C47:I47)&lt;INDEX(Coverage!$D$2:$D$1611,MATCH(A47, Coverage!$A$2:$A$1611,0)),INDEX(Pop!$J$2:$J$1611,MATCH(A47, Pop!$A$2:$A$1611,0))/INDEX(Coverage!$F$2:$F$1611,MATCH(A47, Coverage!$A$2:$A$1611,0)),0)</f>
        <v/>
      </c>
      <c r="K47" s="16">
        <f>IF(SUM(C47:J47)&lt;INDEX(Coverage!$D$2:$D$1611,MATCH(A47, Coverage!$A$2:$A$1611,0)),INDEX(Pop!$K$2:$K$1611,MATCH(A47, Pop!$A$2:$A$1611,0))/INDEX(Coverage!$F$2:$F$1611,MATCH(A47, Coverage!$A$2:$A$1611,0)),0)</f>
        <v/>
      </c>
      <c r="L47" s="16">
        <f>IF(SUM(C47:K47)&lt;INDEX(Coverage!$D$2:$D$1611,MATCH(A47, Coverage!$A$2:$A$1611,0)),INDEX(Pop!$L$2:$L$1611,MATCH(A47, Pop!$A$2:$A$1611,0))/INDEX(Coverage!$F$2:$F$1611,MATCH(A47, Coverage!$A$2:$A$1611,0)),0)</f>
        <v/>
      </c>
    </row>
    <row r="48">
      <c r="A48" s="16">
        <f>'Data'!A48</f>
        <v/>
      </c>
      <c r="B48" s="16">
        <f>'Data'!B48</f>
        <v/>
      </c>
      <c r="C48" s="16">
        <f>IFERROR(INDEX(Pop!$C$2:$C$1611,MATCH(A48, Pop!$A$2:$A$1611,0)) /INDEX(Coverage!$F$2:$F$1611,MATCH(A48, Coverage!$A$2:$A$1611,0)),0)</f>
        <v/>
      </c>
      <c r="D48" s="16">
        <f>IF(SUM(C48)&lt;INDEX(Coverage!$D$2:$D$1611,MATCH(A48, Coverage!$A$2:$A$1611,0)),INDEX(Pop!$D$2:$D$1611,MATCH(A48, Pop!$A$2:$A$1611,0))/INDEX(Coverage!$F$2:$F$1611,MATCH(A48, Coverage!$A$2:$A$1611,0)),0)</f>
        <v/>
      </c>
      <c r="E48" s="16">
        <f>IF(SUM(C48:D48)&lt;INDEX(Coverage!$D$2:$D$1611,MATCH(A48, Coverage!$A$2:$A$1611,0)),INDEX(Pop!$E$2:$E$1611,MATCH(A48, Pop!$A$2:$A$1611,0))/INDEX(Coverage!$F$2:$F$1611,MATCH(A48, Coverage!$A$2:$A$1611,0)),0)</f>
        <v/>
      </c>
      <c r="F48" s="16">
        <f>IF(SUM(C48:E48)&lt;INDEX(Coverage!$D$2:$D$1611,MATCH(A48, Coverage!$A$2:$A$1611,0)),INDEX(Pop!$F$2:$F$1611,MATCH(A48, Pop!$A$2:$A$1611,0))/INDEX(Coverage!$F$2:$F$1611,MATCH(A48, Coverage!$A$2:$A$1611,0)),0)</f>
        <v/>
      </c>
      <c r="G48" s="16">
        <f>IF(SUM(C48:F48)&lt;INDEX(Coverage!$D$2:$D$1611,MATCH(A48, Coverage!$A$2:$A$1611,0)),INDEX(Pop!$G$2:$G$1611,MATCH(A48, Pop!$A$2:$A$1611,0))/INDEX(Coverage!$F$2:$F$1611,MATCH(A48, Coverage!$A$2:$A$1611,0)),0)</f>
        <v/>
      </c>
      <c r="H48" s="16">
        <f>IF(SUM(C48:G48)&lt;INDEX(Coverage!$D$2:$D$1611,MATCH(A48, Coverage!$A$2:$A$1611,0)),INDEX(Pop!$H$2:$H$1611,MATCH(A48, Pop!$A$2:$A$1611,0))/INDEX(Coverage!$F$2:$F$1611,MATCH(A48, Coverage!$A$2:$A$1611,0)),0)</f>
        <v/>
      </c>
      <c r="I48" s="16">
        <f>IF(SUM(C48:H48)&lt;INDEX(Coverage!$D$2:$D$1611,MATCH(A48, Coverage!$A$2:$A$1611,0)),INDEX(Pop!$I$2:$I$1611,MATCH(A48, Pop!$A$2:$A$1611,0))/INDEX(Coverage!$F$2:$F$1611,MATCH(A48, Coverage!$A$2:$A$1611,0)),0)</f>
        <v/>
      </c>
      <c r="J48" s="16">
        <f>IF(SUM(C48:I48)&lt;INDEX(Coverage!$D$2:$D$1611,MATCH(A48, Coverage!$A$2:$A$1611,0)),INDEX(Pop!$J$2:$J$1611,MATCH(A48, Pop!$A$2:$A$1611,0))/INDEX(Coverage!$F$2:$F$1611,MATCH(A48, Coverage!$A$2:$A$1611,0)),0)</f>
        <v/>
      </c>
      <c r="K48" s="16">
        <f>IF(SUM(C48:J48)&lt;INDEX(Coverage!$D$2:$D$1611,MATCH(A48, Coverage!$A$2:$A$1611,0)),INDEX(Pop!$K$2:$K$1611,MATCH(A48, Pop!$A$2:$A$1611,0))/INDEX(Coverage!$F$2:$F$1611,MATCH(A48, Coverage!$A$2:$A$1611,0)),0)</f>
        <v/>
      </c>
      <c r="L48" s="16">
        <f>IF(SUM(C48:K48)&lt;INDEX(Coverage!$D$2:$D$1611,MATCH(A48, Coverage!$A$2:$A$1611,0)),INDEX(Pop!$L$2:$L$1611,MATCH(A48, Pop!$A$2:$A$1611,0))/INDEX(Coverage!$F$2:$F$1611,MATCH(A48, Coverage!$A$2:$A$1611,0)),0)</f>
        <v/>
      </c>
    </row>
    <row r="49">
      <c r="A49" s="16">
        <f>'Data'!A49</f>
        <v/>
      </c>
      <c r="B49" s="16">
        <f>'Data'!B49</f>
        <v/>
      </c>
      <c r="C49" s="16">
        <f>IFERROR(INDEX(Pop!$C$2:$C$1611,MATCH(A49, Pop!$A$2:$A$1611,0)) /INDEX(Coverage!$F$2:$F$1611,MATCH(A49, Coverage!$A$2:$A$1611,0)),0)</f>
        <v/>
      </c>
      <c r="D49" s="16">
        <f>IF(SUM(C49)&lt;INDEX(Coverage!$D$2:$D$1611,MATCH(A49, Coverage!$A$2:$A$1611,0)),INDEX(Pop!$D$2:$D$1611,MATCH(A49, Pop!$A$2:$A$1611,0))/INDEX(Coverage!$F$2:$F$1611,MATCH(A49, Coverage!$A$2:$A$1611,0)),0)</f>
        <v/>
      </c>
      <c r="E49" s="16">
        <f>IF(SUM(C49:D49)&lt;INDEX(Coverage!$D$2:$D$1611,MATCH(A49, Coverage!$A$2:$A$1611,0)),INDEX(Pop!$E$2:$E$1611,MATCH(A49, Pop!$A$2:$A$1611,0))/INDEX(Coverage!$F$2:$F$1611,MATCH(A49, Coverage!$A$2:$A$1611,0)),0)</f>
        <v/>
      </c>
      <c r="F49" s="16">
        <f>IF(SUM(C49:E49)&lt;INDEX(Coverage!$D$2:$D$1611,MATCH(A49, Coverage!$A$2:$A$1611,0)),INDEX(Pop!$F$2:$F$1611,MATCH(A49, Pop!$A$2:$A$1611,0))/INDEX(Coverage!$F$2:$F$1611,MATCH(A49, Coverage!$A$2:$A$1611,0)),0)</f>
        <v/>
      </c>
      <c r="G49" s="16">
        <f>IF(SUM(C49:F49)&lt;INDEX(Coverage!$D$2:$D$1611,MATCH(A49, Coverage!$A$2:$A$1611,0)),INDEX(Pop!$G$2:$G$1611,MATCH(A49, Pop!$A$2:$A$1611,0))/INDEX(Coverage!$F$2:$F$1611,MATCH(A49, Coverage!$A$2:$A$1611,0)),0)</f>
        <v/>
      </c>
      <c r="H49" s="16">
        <f>IF(SUM(C49:G49)&lt;INDEX(Coverage!$D$2:$D$1611,MATCH(A49, Coverage!$A$2:$A$1611,0)),INDEX(Pop!$H$2:$H$1611,MATCH(A49, Pop!$A$2:$A$1611,0))/INDEX(Coverage!$F$2:$F$1611,MATCH(A49, Coverage!$A$2:$A$1611,0)),0)</f>
        <v/>
      </c>
      <c r="I49" s="16">
        <f>IF(SUM(C49:H49)&lt;INDEX(Coverage!$D$2:$D$1611,MATCH(A49, Coverage!$A$2:$A$1611,0)),INDEX(Pop!$I$2:$I$1611,MATCH(A49, Pop!$A$2:$A$1611,0))/INDEX(Coverage!$F$2:$F$1611,MATCH(A49, Coverage!$A$2:$A$1611,0)),0)</f>
        <v/>
      </c>
      <c r="J49" s="16">
        <f>IF(SUM(C49:I49)&lt;INDEX(Coverage!$D$2:$D$1611,MATCH(A49, Coverage!$A$2:$A$1611,0)),INDEX(Pop!$J$2:$J$1611,MATCH(A49, Pop!$A$2:$A$1611,0))/INDEX(Coverage!$F$2:$F$1611,MATCH(A49, Coverage!$A$2:$A$1611,0)),0)</f>
        <v/>
      </c>
      <c r="K49" s="16">
        <f>IF(SUM(C49:J49)&lt;INDEX(Coverage!$D$2:$D$1611,MATCH(A49, Coverage!$A$2:$A$1611,0)),INDEX(Pop!$K$2:$K$1611,MATCH(A49, Pop!$A$2:$A$1611,0))/INDEX(Coverage!$F$2:$F$1611,MATCH(A49, Coverage!$A$2:$A$1611,0)),0)</f>
        <v/>
      </c>
      <c r="L49" s="16">
        <f>IF(SUM(C49:K49)&lt;INDEX(Coverage!$D$2:$D$1611,MATCH(A49, Coverage!$A$2:$A$1611,0)),INDEX(Pop!$L$2:$L$1611,MATCH(A49, Pop!$A$2:$A$1611,0))/INDEX(Coverage!$F$2:$F$1611,MATCH(A49, Coverage!$A$2:$A$1611,0)),0)</f>
        <v/>
      </c>
    </row>
    <row r="50">
      <c r="A50" s="16">
        <f>'Data'!A50</f>
        <v/>
      </c>
      <c r="B50" s="16">
        <f>'Data'!B50</f>
        <v/>
      </c>
      <c r="C50" s="16">
        <f>IFERROR(INDEX(Pop!$C$2:$C$1611,MATCH(A50, Pop!$A$2:$A$1611,0)) /INDEX(Coverage!$F$2:$F$1611,MATCH(A50, Coverage!$A$2:$A$1611,0)),0)</f>
        <v/>
      </c>
      <c r="D50" s="16">
        <f>IF(SUM(C50)&lt;INDEX(Coverage!$D$2:$D$1611,MATCH(A50, Coverage!$A$2:$A$1611,0)),INDEX(Pop!$D$2:$D$1611,MATCH(A50, Pop!$A$2:$A$1611,0))/INDEX(Coverage!$F$2:$F$1611,MATCH(A50, Coverage!$A$2:$A$1611,0)),0)</f>
        <v/>
      </c>
      <c r="E50" s="16">
        <f>IF(SUM(C50:D50)&lt;INDEX(Coverage!$D$2:$D$1611,MATCH(A50, Coverage!$A$2:$A$1611,0)),INDEX(Pop!$E$2:$E$1611,MATCH(A50, Pop!$A$2:$A$1611,0))/INDEX(Coverage!$F$2:$F$1611,MATCH(A50, Coverage!$A$2:$A$1611,0)),0)</f>
        <v/>
      </c>
      <c r="F50" s="16">
        <f>IF(SUM(C50:E50)&lt;INDEX(Coverage!$D$2:$D$1611,MATCH(A50, Coverage!$A$2:$A$1611,0)),INDEX(Pop!$F$2:$F$1611,MATCH(A50, Pop!$A$2:$A$1611,0))/INDEX(Coverage!$F$2:$F$1611,MATCH(A50, Coverage!$A$2:$A$1611,0)),0)</f>
        <v/>
      </c>
      <c r="G50" s="16">
        <f>IF(SUM(C50:F50)&lt;INDEX(Coverage!$D$2:$D$1611,MATCH(A50, Coverage!$A$2:$A$1611,0)),INDEX(Pop!$G$2:$G$1611,MATCH(A50, Pop!$A$2:$A$1611,0))/INDEX(Coverage!$F$2:$F$1611,MATCH(A50, Coverage!$A$2:$A$1611,0)),0)</f>
        <v/>
      </c>
      <c r="H50" s="16">
        <f>IF(SUM(C50:G50)&lt;INDEX(Coverage!$D$2:$D$1611,MATCH(A50, Coverage!$A$2:$A$1611,0)),INDEX(Pop!$H$2:$H$1611,MATCH(A50, Pop!$A$2:$A$1611,0))/INDEX(Coverage!$F$2:$F$1611,MATCH(A50, Coverage!$A$2:$A$1611,0)),0)</f>
        <v/>
      </c>
      <c r="I50" s="16">
        <f>IF(SUM(C50:H50)&lt;INDEX(Coverage!$D$2:$D$1611,MATCH(A50, Coverage!$A$2:$A$1611,0)),INDEX(Pop!$I$2:$I$1611,MATCH(A50, Pop!$A$2:$A$1611,0))/INDEX(Coverage!$F$2:$F$1611,MATCH(A50, Coverage!$A$2:$A$1611,0)),0)</f>
        <v/>
      </c>
      <c r="J50" s="16">
        <f>IF(SUM(C50:I50)&lt;INDEX(Coverage!$D$2:$D$1611,MATCH(A50, Coverage!$A$2:$A$1611,0)),INDEX(Pop!$J$2:$J$1611,MATCH(A50, Pop!$A$2:$A$1611,0))/INDEX(Coverage!$F$2:$F$1611,MATCH(A50, Coverage!$A$2:$A$1611,0)),0)</f>
        <v/>
      </c>
      <c r="K50" s="16">
        <f>IF(SUM(C50:J50)&lt;INDEX(Coverage!$D$2:$D$1611,MATCH(A50, Coverage!$A$2:$A$1611,0)),INDEX(Pop!$K$2:$K$1611,MATCH(A50, Pop!$A$2:$A$1611,0))/INDEX(Coverage!$F$2:$F$1611,MATCH(A50, Coverage!$A$2:$A$1611,0)),0)</f>
        <v/>
      </c>
      <c r="L50" s="16">
        <f>IF(SUM(C50:K50)&lt;INDEX(Coverage!$D$2:$D$1611,MATCH(A50, Coverage!$A$2:$A$1611,0)),INDEX(Pop!$L$2:$L$1611,MATCH(A50, Pop!$A$2:$A$1611,0))/INDEX(Coverage!$F$2:$F$1611,MATCH(A50, Coverage!$A$2:$A$1611,0)),0)</f>
        <v/>
      </c>
    </row>
    <row r="51">
      <c r="A51" s="16">
        <f>'Data'!A51</f>
        <v/>
      </c>
      <c r="B51" s="16">
        <f>'Data'!B51</f>
        <v/>
      </c>
      <c r="C51" s="16">
        <f>IFERROR(INDEX(Pop!$C$2:$C$1611,MATCH(A51, Pop!$A$2:$A$1611,0)) /INDEX(Coverage!$F$2:$F$1611,MATCH(A51, Coverage!$A$2:$A$1611,0)),0)</f>
        <v/>
      </c>
      <c r="D51" s="16">
        <f>IF(SUM(C51)&lt;INDEX(Coverage!$D$2:$D$1611,MATCH(A51, Coverage!$A$2:$A$1611,0)),INDEX(Pop!$D$2:$D$1611,MATCH(A51, Pop!$A$2:$A$1611,0))/INDEX(Coverage!$F$2:$F$1611,MATCH(A51, Coverage!$A$2:$A$1611,0)),0)</f>
        <v/>
      </c>
      <c r="E51" s="16">
        <f>IF(SUM(C51:D51)&lt;INDEX(Coverage!$D$2:$D$1611,MATCH(A51, Coverage!$A$2:$A$1611,0)),INDEX(Pop!$E$2:$E$1611,MATCH(A51, Pop!$A$2:$A$1611,0))/INDEX(Coverage!$F$2:$F$1611,MATCH(A51, Coverage!$A$2:$A$1611,0)),0)</f>
        <v/>
      </c>
      <c r="F51" s="16">
        <f>IF(SUM(C51:E51)&lt;INDEX(Coverage!$D$2:$D$1611,MATCH(A51, Coverage!$A$2:$A$1611,0)),INDEX(Pop!$F$2:$F$1611,MATCH(A51, Pop!$A$2:$A$1611,0))/INDEX(Coverage!$F$2:$F$1611,MATCH(A51, Coverage!$A$2:$A$1611,0)),0)</f>
        <v/>
      </c>
      <c r="G51" s="16">
        <f>IF(SUM(C51:F51)&lt;INDEX(Coverage!$D$2:$D$1611,MATCH(A51, Coverage!$A$2:$A$1611,0)),INDEX(Pop!$G$2:$G$1611,MATCH(A51, Pop!$A$2:$A$1611,0))/INDEX(Coverage!$F$2:$F$1611,MATCH(A51, Coverage!$A$2:$A$1611,0)),0)</f>
        <v/>
      </c>
      <c r="H51" s="16">
        <f>IF(SUM(C51:G51)&lt;INDEX(Coverage!$D$2:$D$1611,MATCH(A51, Coverage!$A$2:$A$1611,0)),INDEX(Pop!$H$2:$H$1611,MATCH(A51, Pop!$A$2:$A$1611,0))/INDEX(Coverage!$F$2:$F$1611,MATCH(A51, Coverage!$A$2:$A$1611,0)),0)</f>
        <v/>
      </c>
      <c r="I51" s="16">
        <f>IF(SUM(C51:H51)&lt;INDEX(Coverage!$D$2:$D$1611,MATCH(A51, Coverage!$A$2:$A$1611,0)),INDEX(Pop!$I$2:$I$1611,MATCH(A51, Pop!$A$2:$A$1611,0))/INDEX(Coverage!$F$2:$F$1611,MATCH(A51, Coverage!$A$2:$A$1611,0)),0)</f>
        <v/>
      </c>
      <c r="J51" s="16">
        <f>IF(SUM(C51:I51)&lt;INDEX(Coverage!$D$2:$D$1611,MATCH(A51, Coverage!$A$2:$A$1611,0)),INDEX(Pop!$J$2:$J$1611,MATCH(A51, Pop!$A$2:$A$1611,0))/INDEX(Coverage!$F$2:$F$1611,MATCH(A51, Coverage!$A$2:$A$1611,0)),0)</f>
        <v/>
      </c>
      <c r="K51" s="16">
        <f>IF(SUM(C51:J51)&lt;INDEX(Coverage!$D$2:$D$1611,MATCH(A51, Coverage!$A$2:$A$1611,0)),INDEX(Pop!$K$2:$K$1611,MATCH(A51, Pop!$A$2:$A$1611,0))/INDEX(Coverage!$F$2:$F$1611,MATCH(A51, Coverage!$A$2:$A$1611,0)),0)</f>
        <v/>
      </c>
      <c r="L51" s="16">
        <f>IF(SUM(C51:K51)&lt;INDEX(Coverage!$D$2:$D$1611,MATCH(A51, Coverage!$A$2:$A$1611,0)),INDEX(Pop!$L$2:$L$1611,MATCH(A51, Pop!$A$2:$A$1611,0))/INDEX(Coverage!$F$2:$F$1611,MATCH(A51, Coverage!$A$2:$A$1611,0)),0)</f>
        <v/>
      </c>
    </row>
    <row r="52">
      <c r="A52" s="16">
        <f>'Data'!A52</f>
        <v/>
      </c>
      <c r="B52" s="16">
        <f>'Data'!B52</f>
        <v/>
      </c>
      <c r="C52" s="16">
        <f>IFERROR(INDEX(Pop!$C$2:$C$1611,MATCH(A52, Pop!$A$2:$A$1611,0)) /INDEX(Coverage!$F$2:$F$1611,MATCH(A52, Coverage!$A$2:$A$1611,0)),0)</f>
        <v/>
      </c>
      <c r="D52" s="16">
        <f>IF(SUM(C52)&lt;INDEX(Coverage!$D$2:$D$1611,MATCH(A52, Coverage!$A$2:$A$1611,0)),INDEX(Pop!$D$2:$D$1611,MATCH(A52, Pop!$A$2:$A$1611,0))/INDEX(Coverage!$F$2:$F$1611,MATCH(A52, Coverage!$A$2:$A$1611,0)),0)</f>
        <v/>
      </c>
      <c r="E52" s="16">
        <f>IF(SUM(C52:D52)&lt;INDEX(Coverage!$D$2:$D$1611,MATCH(A52, Coverage!$A$2:$A$1611,0)),INDEX(Pop!$E$2:$E$1611,MATCH(A52, Pop!$A$2:$A$1611,0))/INDEX(Coverage!$F$2:$F$1611,MATCH(A52, Coverage!$A$2:$A$1611,0)),0)</f>
        <v/>
      </c>
      <c r="F52" s="16">
        <f>IF(SUM(C52:E52)&lt;INDEX(Coverage!$D$2:$D$1611,MATCH(A52, Coverage!$A$2:$A$1611,0)),INDEX(Pop!$F$2:$F$1611,MATCH(A52, Pop!$A$2:$A$1611,0))/INDEX(Coverage!$F$2:$F$1611,MATCH(A52, Coverage!$A$2:$A$1611,0)),0)</f>
        <v/>
      </c>
      <c r="G52" s="16">
        <f>IF(SUM(C52:F52)&lt;INDEX(Coverage!$D$2:$D$1611,MATCH(A52, Coverage!$A$2:$A$1611,0)),INDEX(Pop!$G$2:$G$1611,MATCH(A52, Pop!$A$2:$A$1611,0))/INDEX(Coverage!$F$2:$F$1611,MATCH(A52, Coverage!$A$2:$A$1611,0)),0)</f>
        <v/>
      </c>
      <c r="H52" s="16">
        <f>IF(SUM(C52:G52)&lt;INDEX(Coverage!$D$2:$D$1611,MATCH(A52, Coverage!$A$2:$A$1611,0)),INDEX(Pop!$H$2:$H$1611,MATCH(A52, Pop!$A$2:$A$1611,0))/INDEX(Coverage!$F$2:$F$1611,MATCH(A52, Coverage!$A$2:$A$1611,0)),0)</f>
        <v/>
      </c>
      <c r="I52" s="16">
        <f>IF(SUM(C52:H52)&lt;INDEX(Coverage!$D$2:$D$1611,MATCH(A52, Coverage!$A$2:$A$1611,0)),INDEX(Pop!$I$2:$I$1611,MATCH(A52, Pop!$A$2:$A$1611,0))/INDEX(Coverage!$F$2:$F$1611,MATCH(A52, Coverage!$A$2:$A$1611,0)),0)</f>
        <v/>
      </c>
      <c r="J52" s="16">
        <f>IF(SUM(C52:I52)&lt;INDEX(Coverage!$D$2:$D$1611,MATCH(A52, Coverage!$A$2:$A$1611,0)),INDEX(Pop!$J$2:$J$1611,MATCH(A52, Pop!$A$2:$A$1611,0))/INDEX(Coverage!$F$2:$F$1611,MATCH(A52, Coverage!$A$2:$A$1611,0)),0)</f>
        <v/>
      </c>
      <c r="K52" s="16">
        <f>IF(SUM(C52:J52)&lt;INDEX(Coverage!$D$2:$D$1611,MATCH(A52, Coverage!$A$2:$A$1611,0)),INDEX(Pop!$K$2:$K$1611,MATCH(A52, Pop!$A$2:$A$1611,0))/INDEX(Coverage!$F$2:$F$1611,MATCH(A52, Coverage!$A$2:$A$1611,0)),0)</f>
        <v/>
      </c>
      <c r="L52" s="16">
        <f>IF(SUM(C52:K52)&lt;INDEX(Coverage!$D$2:$D$1611,MATCH(A52, Coverage!$A$2:$A$1611,0)),INDEX(Pop!$L$2:$L$1611,MATCH(A52, Pop!$A$2:$A$1611,0))/INDEX(Coverage!$F$2:$F$1611,MATCH(A52, Coverage!$A$2:$A$1611,0)),0)</f>
        <v/>
      </c>
    </row>
    <row r="53">
      <c r="A53" s="16">
        <f>'Data'!A53</f>
        <v/>
      </c>
      <c r="B53" s="16">
        <f>'Data'!B53</f>
        <v/>
      </c>
      <c r="C53" s="16">
        <f>IFERROR(INDEX(Pop!$C$2:$C$1611,MATCH(A53, Pop!$A$2:$A$1611,0)) /INDEX(Coverage!$F$2:$F$1611,MATCH(A53, Coverage!$A$2:$A$1611,0)),0)</f>
        <v/>
      </c>
      <c r="D53" s="16">
        <f>IF(SUM(C53)&lt;INDEX(Coverage!$D$2:$D$1611,MATCH(A53, Coverage!$A$2:$A$1611,0)),INDEX(Pop!$D$2:$D$1611,MATCH(A53, Pop!$A$2:$A$1611,0))/INDEX(Coverage!$F$2:$F$1611,MATCH(A53, Coverage!$A$2:$A$1611,0)),0)</f>
        <v/>
      </c>
      <c r="E53" s="16">
        <f>IF(SUM(C53:D53)&lt;INDEX(Coverage!$D$2:$D$1611,MATCH(A53, Coverage!$A$2:$A$1611,0)),INDEX(Pop!$E$2:$E$1611,MATCH(A53, Pop!$A$2:$A$1611,0))/INDEX(Coverage!$F$2:$F$1611,MATCH(A53, Coverage!$A$2:$A$1611,0)),0)</f>
        <v/>
      </c>
      <c r="F53" s="16">
        <f>IF(SUM(C53:E53)&lt;INDEX(Coverage!$D$2:$D$1611,MATCH(A53, Coverage!$A$2:$A$1611,0)),INDEX(Pop!$F$2:$F$1611,MATCH(A53, Pop!$A$2:$A$1611,0))/INDEX(Coverage!$F$2:$F$1611,MATCH(A53, Coverage!$A$2:$A$1611,0)),0)</f>
        <v/>
      </c>
      <c r="G53" s="16">
        <f>IF(SUM(C53:F53)&lt;INDEX(Coverage!$D$2:$D$1611,MATCH(A53, Coverage!$A$2:$A$1611,0)),INDEX(Pop!$G$2:$G$1611,MATCH(A53, Pop!$A$2:$A$1611,0))/INDEX(Coverage!$F$2:$F$1611,MATCH(A53, Coverage!$A$2:$A$1611,0)),0)</f>
        <v/>
      </c>
      <c r="H53" s="16">
        <f>IF(SUM(C53:G53)&lt;INDEX(Coverage!$D$2:$D$1611,MATCH(A53, Coverage!$A$2:$A$1611,0)),INDEX(Pop!$H$2:$H$1611,MATCH(A53, Pop!$A$2:$A$1611,0))/INDEX(Coverage!$F$2:$F$1611,MATCH(A53, Coverage!$A$2:$A$1611,0)),0)</f>
        <v/>
      </c>
      <c r="I53" s="16">
        <f>IF(SUM(C53:H53)&lt;INDEX(Coverage!$D$2:$D$1611,MATCH(A53, Coverage!$A$2:$A$1611,0)),INDEX(Pop!$I$2:$I$1611,MATCH(A53, Pop!$A$2:$A$1611,0))/INDEX(Coverage!$F$2:$F$1611,MATCH(A53, Coverage!$A$2:$A$1611,0)),0)</f>
        <v/>
      </c>
      <c r="J53" s="16">
        <f>IF(SUM(C53:I53)&lt;INDEX(Coverage!$D$2:$D$1611,MATCH(A53, Coverage!$A$2:$A$1611,0)),INDEX(Pop!$J$2:$J$1611,MATCH(A53, Pop!$A$2:$A$1611,0))/INDEX(Coverage!$F$2:$F$1611,MATCH(A53, Coverage!$A$2:$A$1611,0)),0)</f>
        <v/>
      </c>
      <c r="K53" s="16">
        <f>IF(SUM(C53:J53)&lt;INDEX(Coverage!$D$2:$D$1611,MATCH(A53, Coverage!$A$2:$A$1611,0)),INDEX(Pop!$K$2:$K$1611,MATCH(A53, Pop!$A$2:$A$1611,0))/INDEX(Coverage!$F$2:$F$1611,MATCH(A53, Coverage!$A$2:$A$1611,0)),0)</f>
        <v/>
      </c>
      <c r="L53" s="16">
        <f>IF(SUM(C53:K53)&lt;INDEX(Coverage!$D$2:$D$1611,MATCH(A53, Coverage!$A$2:$A$1611,0)),INDEX(Pop!$L$2:$L$1611,MATCH(A53, Pop!$A$2:$A$1611,0))/INDEX(Coverage!$F$2:$F$1611,MATCH(A53, Coverage!$A$2:$A$1611,0)),0)</f>
        <v/>
      </c>
    </row>
    <row r="54">
      <c r="A54" s="16">
        <f>'Data'!A54</f>
        <v/>
      </c>
      <c r="B54" s="16">
        <f>'Data'!B54</f>
        <v/>
      </c>
      <c r="C54" s="16">
        <f>IFERROR(INDEX(Pop!$C$2:$C$1611,MATCH(A54, Pop!$A$2:$A$1611,0)) /INDEX(Coverage!$F$2:$F$1611,MATCH(A54, Coverage!$A$2:$A$1611,0)),0)</f>
        <v/>
      </c>
      <c r="D54" s="16">
        <f>IF(SUM(C54)&lt;INDEX(Coverage!$D$2:$D$1611,MATCH(A54, Coverage!$A$2:$A$1611,0)),INDEX(Pop!$D$2:$D$1611,MATCH(A54, Pop!$A$2:$A$1611,0))/INDEX(Coverage!$F$2:$F$1611,MATCH(A54, Coverage!$A$2:$A$1611,0)),0)</f>
        <v/>
      </c>
      <c r="E54" s="16">
        <f>IF(SUM(C54:D54)&lt;INDEX(Coverage!$D$2:$D$1611,MATCH(A54, Coverage!$A$2:$A$1611,0)),INDEX(Pop!$E$2:$E$1611,MATCH(A54, Pop!$A$2:$A$1611,0))/INDEX(Coverage!$F$2:$F$1611,MATCH(A54, Coverage!$A$2:$A$1611,0)),0)</f>
        <v/>
      </c>
      <c r="F54" s="16">
        <f>IF(SUM(C54:E54)&lt;INDEX(Coverage!$D$2:$D$1611,MATCH(A54, Coverage!$A$2:$A$1611,0)),INDEX(Pop!$F$2:$F$1611,MATCH(A54, Pop!$A$2:$A$1611,0))/INDEX(Coverage!$F$2:$F$1611,MATCH(A54, Coverage!$A$2:$A$1611,0)),0)</f>
        <v/>
      </c>
      <c r="G54" s="16">
        <f>IF(SUM(C54:F54)&lt;INDEX(Coverage!$D$2:$D$1611,MATCH(A54, Coverage!$A$2:$A$1611,0)),INDEX(Pop!$G$2:$G$1611,MATCH(A54, Pop!$A$2:$A$1611,0))/INDEX(Coverage!$F$2:$F$1611,MATCH(A54, Coverage!$A$2:$A$1611,0)),0)</f>
        <v/>
      </c>
      <c r="H54" s="16">
        <f>IF(SUM(C54:G54)&lt;INDEX(Coverage!$D$2:$D$1611,MATCH(A54, Coverage!$A$2:$A$1611,0)),INDEX(Pop!$H$2:$H$1611,MATCH(A54, Pop!$A$2:$A$1611,0))/INDEX(Coverage!$F$2:$F$1611,MATCH(A54, Coverage!$A$2:$A$1611,0)),0)</f>
        <v/>
      </c>
      <c r="I54" s="16">
        <f>IF(SUM(C54:H54)&lt;INDEX(Coverage!$D$2:$D$1611,MATCH(A54, Coverage!$A$2:$A$1611,0)),INDEX(Pop!$I$2:$I$1611,MATCH(A54, Pop!$A$2:$A$1611,0))/INDEX(Coverage!$F$2:$F$1611,MATCH(A54, Coverage!$A$2:$A$1611,0)),0)</f>
        <v/>
      </c>
      <c r="J54" s="16">
        <f>IF(SUM(C54:I54)&lt;INDEX(Coverage!$D$2:$D$1611,MATCH(A54, Coverage!$A$2:$A$1611,0)),INDEX(Pop!$J$2:$J$1611,MATCH(A54, Pop!$A$2:$A$1611,0))/INDEX(Coverage!$F$2:$F$1611,MATCH(A54, Coverage!$A$2:$A$1611,0)),0)</f>
        <v/>
      </c>
      <c r="K54" s="16">
        <f>IF(SUM(C54:J54)&lt;INDEX(Coverage!$D$2:$D$1611,MATCH(A54, Coverage!$A$2:$A$1611,0)),INDEX(Pop!$K$2:$K$1611,MATCH(A54, Pop!$A$2:$A$1611,0))/INDEX(Coverage!$F$2:$F$1611,MATCH(A54, Coverage!$A$2:$A$1611,0)),0)</f>
        <v/>
      </c>
      <c r="L54" s="16">
        <f>IF(SUM(C54:K54)&lt;INDEX(Coverage!$D$2:$D$1611,MATCH(A54, Coverage!$A$2:$A$1611,0)),INDEX(Pop!$L$2:$L$1611,MATCH(A54, Pop!$A$2:$A$1611,0))/INDEX(Coverage!$F$2:$F$1611,MATCH(A54, Coverage!$A$2:$A$1611,0)),0)</f>
        <v/>
      </c>
    </row>
    <row r="55">
      <c r="A55" s="16">
        <f>'Data'!A55</f>
        <v/>
      </c>
      <c r="B55" s="16">
        <f>'Data'!B55</f>
        <v/>
      </c>
      <c r="C55" s="16">
        <f>IFERROR(INDEX(Pop!$C$2:$C$1611,MATCH(A55, Pop!$A$2:$A$1611,0)) /INDEX(Coverage!$F$2:$F$1611,MATCH(A55, Coverage!$A$2:$A$1611,0)),0)</f>
        <v/>
      </c>
      <c r="D55" s="16">
        <f>IF(SUM(C55)&lt;INDEX(Coverage!$D$2:$D$1611,MATCH(A55, Coverage!$A$2:$A$1611,0)),INDEX(Pop!$D$2:$D$1611,MATCH(A55, Pop!$A$2:$A$1611,0))/INDEX(Coverage!$F$2:$F$1611,MATCH(A55, Coverage!$A$2:$A$1611,0)),0)</f>
        <v/>
      </c>
      <c r="E55" s="16">
        <f>IF(SUM(C55:D55)&lt;INDEX(Coverage!$D$2:$D$1611,MATCH(A55, Coverage!$A$2:$A$1611,0)),INDEX(Pop!$E$2:$E$1611,MATCH(A55, Pop!$A$2:$A$1611,0))/INDEX(Coverage!$F$2:$F$1611,MATCH(A55, Coverage!$A$2:$A$1611,0)),0)</f>
        <v/>
      </c>
      <c r="F55" s="16">
        <f>IF(SUM(C55:E55)&lt;INDEX(Coverage!$D$2:$D$1611,MATCH(A55, Coverage!$A$2:$A$1611,0)),INDEX(Pop!$F$2:$F$1611,MATCH(A55, Pop!$A$2:$A$1611,0))/INDEX(Coverage!$F$2:$F$1611,MATCH(A55, Coverage!$A$2:$A$1611,0)),0)</f>
        <v/>
      </c>
      <c r="G55" s="16">
        <f>IF(SUM(C55:F55)&lt;INDEX(Coverage!$D$2:$D$1611,MATCH(A55, Coverage!$A$2:$A$1611,0)),INDEX(Pop!$G$2:$G$1611,MATCH(A55, Pop!$A$2:$A$1611,0))/INDEX(Coverage!$F$2:$F$1611,MATCH(A55, Coverage!$A$2:$A$1611,0)),0)</f>
        <v/>
      </c>
      <c r="H55" s="16">
        <f>IF(SUM(C55:G55)&lt;INDEX(Coverage!$D$2:$D$1611,MATCH(A55, Coverage!$A$2:$A$1611,0)),INDEX(Pop!$H$2:$H$1611,MATCH(A55, Pop!$A$2:$A$1611,0))/INDEX(Coverage!$F$2:$F$1611,MATCH(A55, Coverage!$A$2:$A$1611,0)),0)</f>
        <v/>
      </c>
      <c r="I55" s="16">
        <f>IF(SUM(C55:H55)&lt;INDEX(Coverage!$D$2:$D$1611,MATCH(A55, Coverage!$A$2:$A$1611,0)),INDEX(Pop!$I$2:$I$1611,MATCH(A55, Pop!$A$2:$A$1611,0))/INDEX(Coverage!$F$2:$F$1611,MATCH(A55, Coverage!$A$2:$A$1611,0)),0)</f>
        <v/>
      </c>
      <c r="J55" s="16">
        <f>IF(SUM(C55:I55)&lt;INDEX(Coverage!$D$2:$D$1611,MATCH(A55, Coverage!$A$2:$A$1611,0)),INDEX(Pop!$J$2:$J$1611,MATCH(A55, Pop!$A$2:$A$1611,0))/INDEX(Coverage!$F$2:$F$1611,MATCH(A55, Coverage!$A$2:$A$1611,0)),0)</f>
        <v/>
      </c>
      <c r="K55" s="16">
        <f>IF(SUM(C55:J55)&lt;INDEX(Coverage!$D$2:$D$1611,MATCH(A55, Coverage!$A$2:$A$1611,0)),INDEX(Pop!$K$2:$K$1611,MATCH(A55, Pop!$A$2:$A$1611,0))/INDEX(Coverage!$F$2:$F$1611,MATCH(A55, Coverage!$A$2:$A$1611,0)),0)</f>
        <v/>
      </c>
      <c r="L55" s="16">
        <f>IF(SUM(C55:K55)&lt;INDEX(Coverage!$D$2:$D$1611,MATCH(A55, Coverage!$A$2:$A$1611,0)),INDEX(Pop!$L$2:$L$1611,MATCH(A55, Pop!$A$2:$A$1611,0))/INDEX(Coverage!$F$2:$F$1611,MATCH(A55, Coverage!$A$2:$A$1611,0)),0)</f>
        <v/>
      </c>
    </row>
    <row r="56">
      <c r="A56" s="16">
        <f>'Data'!A56</f>
        <v/>
      </c>
      <c r="B56" s="16">
        <f>'Data'!B56</f>
        <v/>
      </c>
      <c r="C56" s="16">
        <f>IFERROR(INDEX(Pop!$C$2:$C$1611,MATCH(A56, Pop!$A$2:$A$1611,0)) /INDEX(Coverage!$F$2:$F$1611,MATCH(A56, Coverage!$A$2:$A$1611,0)),0)</f>
        <v/>
      </c>
      <c r="D56" s="16">
        <f>IF(SUM(C56)&lt;INDEX(Coverage!$D$2:$D$1611,MATCH(A56, Coverage!$A$2:$A$1611,0)),INDEX(Pop!$D$2:$D$1611,MATCH(A56, Pop!$A$2:$A$1611,0))/INDEX(Coverage!$F$2:$F$1611,MATCH(A56, Coverage!$A$2:$A$1611,0)),0)</f>
        <v/>
      </c>
      <c r="E56" s="16">
        <f>IF(SUM(C56:D56)&lt;INDEX(Coverage!$D$2:$D$1611,MATCH(A56, Coverage!$A$2:$A$1611,0)),INDEX(Pop!$E$2:$E$1611,MATCH(A56, Pop!$A$2:$A$1611,0))/INDEX(Coverage!$F$2:$F$1611,MATCH(A56, Coverage!$A$2:$A$1611,0)),0)</f>
        <v/>
      </c>
      <c r="F56" s="16">
        <f>IF(SUM(C56:E56)&lt;INDEX(Coverage!$D$2:$D$1611,MATCH(A56, Coverage!$A$2:$A$1611,0)),INDEX(Pop!$F$2:$F$1611,MATCH(A56, Pop!$A$2:$A$1611,0))/INDEX(Coverage!$F$2:$F$1611,MATCH(A56, Coverage!$A$2:$A$1611,0)),0)</f>
        <v/>
      </c>
      <c r="G56" s="16">
        <f>IF(SUM(C56:F56)&lt;INDEX(Coverage!$D$2:$D$1611,MATCH(A56, Coverage!$A$2:$A$1611,0)),INDEX(Pop!$G$2:$G$1611,MATCH(A56, Pop!$A$2:$A$1611,0))/INDEX(Coverage!$F$2:$F$1611,MATCH(A56, Coverage!$A$2:$A$1611,0)),0)</f>
        <v/>
      </c>
      <c r="H56" s="16">
        <f>IF(SUM(C56:G56)&lt;INDEX(Coverage!$D$2:$D$1611,MATCH(A56, Coverage!$A$2:$A$1611,0)),INDEX(Pop!$H$2:$H$1611,MATCH(A56, Pop!$A$2:$A$1611,0))/INDEX(Coverage!$F$2:$F$1611,MATCH(A56, Coverage!$A$2:$A$1611,0)),0)</f>
        <v/>
      </c>
      <c r="I56" s="16">
        <f>IF(SUM(C56:H56)&lt;INDEX(Coverage!$D$2:$D$1611,MATCH(A56, Coverage!$A$2:$A$1611,0)),INDEX(Pop!$I$2:$I$1611,MATCH(A56, Pop!$A$2:$A$1611,0))/INDEX(Coverage!$F$2:$F$1611,MATCH(A56, Coverage!$A$2:$A$1611,0)),0)</f>
        <v/>
      </c>
      <c r="J56" s="16">
        <f>IF(SUM(C56:I56)&lt;INDEX(Coverage!$D$2:$D$1611,MATCH(A56, Coverage!$A$2:$A$1611,0)),INDEX(Pop!$J$2:$J$1611,MATCH(A56, Pop!$A$2:$A$1611,0))/INDEX(Coverage!$F$2:$F$1611,MATCH(A56, Coverage!$A$2:$A$1611,0)),0)</f>
        <v/>
      </c>
      <c r="K56" s="16">
        <f>IF(SUM(C56:J56)&lt;INDEX(Coverage!$D$2:$D$1611,MATCH(A56, Coverage!$A$2:$A$1611,0)),INDEX(Pop!$K$2:$K$1611,MATCH(A56, Pop!$A$2:$A$1611,0))/INDEX(Coverage!$F$2:$F$1611,MATCH(A56, Coverage!$A$2:$A$1611,0)),0)</f>
        <v/>
      </c>
      <c r="L56" s="16">
        <f>IF(SUM(C56:K56)&lt;INDEX(Coverage!$D$2:$D$1611,MATCH(A56, Coverage!$A$2:$A$1611,0)),INDEX(Pop!$L$2:$L$1611,MATCH(A56, Pop!$A$2:$A$1611,0))/INDEX(Coverage!$F$2:$F$1611,MATCH(A56, Coverage!$A$2:$A$1611,0)),0)</f>
        <v/>
      </c>
    </row>
    <row r="57">
      <c r="A57" s="16">
        <f>'Data'!A57</f>
        <v/>
      </c>
      <c r="B57" s="16">
        <f>'Data'!B57</f>
        <v/>
      </c>
      <c r="C57" s="16">
        <f>IFERROR(INDEX(Pop!$C$2:$C$1611,MATCH(A57, Pop!$A$2:$A$1611,0)) /INDEX(Coverage!$F$2:$F$1611,MATCH(A57, Coverage!$A$2:$A$1611,0)),0)</f>
        <v/>
      </c>
      <c r="D57" s="16">
        <f>IF(SUM(C57)&lt;INDEX(Coverage!$D$2:$D$1611,MATCH(A57, Coverage!$A$2:$A$1611,0)),INDEX(Pop!$D$2:$D$1611,MATCH(A57, Pop!$A$2:$A$1611,0))/INDEX(Coverage!$F$2:$F$1611,MATCH(A57, Coverage!$A$2:$A$1611,0)),0)</f>
        <v/>
      </c>
      <c r="E57" s="16">
        <f>IF(SUM(C57:D57)&lt;INDEX(Coverage!$D$2:$D$1611,MATCH(A57, Coverage!$A$2:$A$1611,0)),INDEX(Pop!$E$2:$E$1611,MATCH(A57, Pop!$A$2:$A$1611,0))/INDEX(Coverage!$F$2:$F$1611,MATCH(A57, Coverage!$A$2:$A$1611,0)),0)</f>
        <v/>
      </c>
      <c r="F57" s="16">
        <f>IF(SUM(C57:E57)&lt;INDEX(Coverage!$D$2:$D$1611,MATCH(A57, Coverage!$A$2:$A$1611,0)),INDEX(Pop!$F$2:$F$1611,MATCH(A57, Pop!$A$2:$A$1611,0))/INDEX(Coverage!$F$2:$F$1611,MATCH(A57, Coverage!$A$2:$A$1611,0)),0)</f>
        <v/>
      </c>
      <c r="G57" s="16">
        <f>IF(SUM(C57:F57)&lt;INDEX(Coverage!$D$2:$D$1611,MATCH(A57, Coverage!$A$2:$A$1611,0)),INDEX(Pop!$G$2:$G$1611,MATCH(A57, Pop!$A$2:$A$1611,0))/INDEX(Coverage!$F$2:$F$1611,MATCH(A57, Coverage!$A$2:$A$1611,0)),0)</f>
        <v/>
      </c>
      <c r="H57" s="16">
        <f>IF(SUM(C57:G57)&lt;INDEX(Coverage!$D$2:$D$1611,MATCH(A57, Coverage!$A$2:$A$1611,0)),INDEX(Pop!$H$2:$H$1611,MATCH(A57, Pop!$A$2:$A$1611,0))/INDEX(Coverage!$F$2:$F$1611,MATCH(A57, Coverage!$A$2:$A$1611,0)),0)</f>
        <v/>
      </c>
      <c r="I57" s="16">
        <f>IF(SUM(C57:H57)&lt;INDEX(Coverage!$D$2:$D$1611,MATCH(A57, Coverage!$A$2:$A$1611,0)),INDEX(Pop!$I$2:$I$1611,MATCH(A57, Pop!$A$2:$A$1611,0))/INDEX(Coverage!$F$2:$F$1611,MATCH(A57, Coverage!$A$2:$A$1611,0)),0)</f>
        <v/>
      </c>
      <c r="J57" s="16">
        <f>IF(SUM(C57:I57)&lt;INDEX(Coverage!$D$2:$D$1611,MATCH(A57, Coverage!$A$2:$A$1611,0)),INDEX(Pop!$J$2:$J$1611,MATCH(A57, Pop!$A$2:$A$1611,0))/INDEX(Coverage!$F$2:$F$1611,MATCH(A57, Coverage!$A$2:$A$1611,0)),0)</f>
        <v/>
      </c>
      <c r="K57" s="16">
        <f>IF(SUM(C57:J57)&lt;INDEX(Coverage!$D$2:$D$1611,MATCH(A57, Coverage!$A$2:$A$1611,0)),INDEX(Pop!$K$2:$K$1611,MATCH(A57, Pop!$A$2:$A$1611,0))/INDEX(Coverage!$F$2:$F$1611,MATCH(A57, Coverage!$A$2:$A$1611,0)),0)</f>
        <v/>
      </c>
      <c r="L57" s="16">
        <f>IF(SUM(C57:K57)&lt;INDEX(Coverage!$D$2:$D$1611,MATCH(A57, Coverage!$A$2:$A$1611,0)),INDEX(Pop!$L$2:$L$1611,MATCH(A57, Pop!$A$2:$A$1611,0))/INDEX(Coverage!$F$2:$F$1611,MATCH(A57, Coverage!$A$2:$A$1611,0)),0)</f>
        <v/>
      </c>
    </row>
    <row r="58">
      <c r="A58" s="16">
        <f>'Data'!A58</f>
        <v/>
      </c>
      <c r="B58" s="16">
        <f>'Data'!B58</f>
        <v/>
      </c>
      <c r="C58" s="16">
        <f>IFERROR(INDEX(Pop!$C$2:$C$1611,MATCH(A58, Pop!$A$2:$A$1611,0)) /INDEX(Coverage!$F$2:$F$1611,MATCH(A58, Coverage!$A$2:$A$1611,0)),0)</f>
        <v/>
      </c>
      <c r="D58" s="16">
        <f>IF(SUM(C58)&lt;INDEX(Coverage!$D$2:$D$1611,MATCH(A58, Coverage!$A$2:$A$1611,0)),INDEX(Pop!$D$2:$D$1611,MATCH(A58, Pop!$A$2:$A$1611,0))/INDEX(Coverage!$F$2:$F$1611,MATCH(A58, Coverage!$A$2:$A$1611,0)),0)</f>
        <v/>
      </c>
      <c r="E58" s="16">
        <f>IF(SUM(C58:D58)&lt;INDEX(Coverage!$D$2:$D$1611,MATCH(A58, Coverage!$A$2:$A$1611,0)),INDEX(Pop!$E$2:$E$1611,MATCH(A58, Pop!$A$2:$A$1611,0))/INDEX(Coverage!$F$2:$F$1611,MATCH(A58, Coverage!$A$2:$A$1611,0)),0)</f>
        <v/>
      </c>
      <c r="F58" s="16">
        <f>IF(SUM(C58:E58)&lt;INDEX(Coverage!$D$2:$D$1611,MATCH(A58, Coverage!$A$2:$A$1611,0)),INDEX(Pop!$F$2:$F$1611,MATCH(A58, Pop!$A$2:$A$1611,0))/INDEX(Coverage!$F$2:$F$1611,MATCH(A58, Coverage!$A$2:$A$1611,0)),0)</f>
        <v/>
      </c>
      <c r="G58" s="16">
        <f>IF(SUM(C58:F58)&lt;INDEX(Coverage!$D$2:$D$1611,MATCH(A58, Coverage!$A$2:$A$1611,0)),INDEX(Pop!$G$2:$G$1611,MATCH(A58, Pop!$A$2:$A$1611,0))/INDEX(Coverage!$F$2:$F$1611,MATCH(A58, Coverage!$A$2:$A$1611,0)),0)</f>
        <v/>
      </c>
      <c r="H58" s="16">
        <f>IF(SUM(C58:G58)&lt;INDEX(Coverage!$D$2:$D$1611,MATCH(A58, Coverage!$A$2:$A$1611,0)),INDEX(Pop!$H$2:$H$1611,MATCH(A58, Pop!$A$2:$A$1611,0))/INDEX(Coverage!$F$2:$F$1611,MATCH(A58, Coverage!$A$2:$A$1611,0)),0)</f>
        <v/>
      </c>
      <c r="I58" s="16">
        <f>IF(SUM(C58:H58)&lt;INDEX(Coverage!$D$2:$D$1611,MATCH(A58, Coverage!$A$2:$A$1611,0)),INDEX(Pop!$I$2:$I$1611,MATCH(A58, Pop!$A$2:$A$1611,0))/INDEX(Coverage!$F$2:$F$1611,MATCH(A58, Coverage!$A$2:$A$1611,0)),0)</f>
        <v/>
      </c>
      <c r="J58" s="16">
        <f>IF(SUM(C58:I58)&lt;INDEX(Coverage!$D$2:$D$1611,MATCH(A58, Coverage!$A$2:$A$1611,0)),INDEX(Pop!$J$2:$J$1611,MATCH(A58, Pop!$A$2:$A$1611,0))/INDEX(Coverage!$F$2:$F$1611,MATCH(A58, Coverage!$A$2:$A$1611,0)),0)</f>
        <v/>
      </c>
      <c r="K58" s="16">
        <f>IF(SUM(C58:J58)&lt;INDEX(Coverage!$D$2:$D$1611,MATCH(A58, Coverage!$A$2:$A$1611,0)),INDEX(Pop!$K$2:$K$1611,MATCH(A58, Pop!$A$2:$A$1611,0))/INDEX(Coverage!$F$2:$F$1611,MATCH(A58, Coverage!$A$2:$A$1611,0)),0)</f>
        <v/>
      </c>
      <c r="L58" s="16">
        <f>IF(SUM(C58:K58)&lt;INDEX(Coverage!$D$2:$D$1611,MATCH(A58, Coverage!$A$2:$A$1611,0)),INDEX(Pop!$L$2:$L$1611,MATCH(A58, Pop!$A$2:$A$1611,0))/INDEX(Coverage!$F$2:$F$1611,MATCH(A58, Coverage!$A$2:$A$1611,0)),0)</f>
        <v/>
      </c>
    </row>
    <row r="59">
      <c r="A59" s="16">
        <f>'Data'!A59</f>
        <v/>
      </c>
      <c r="B59" s="16">
        <f>'Data'!B59</f>
        <v/>
      </c>
      <c r="C59" s="16">
        <f>IFERROR(INDEX(Pop!$C$2:$C$1611,MATCH(A59, Pop!$A$2:$A$1611,0)) /INDEX(Coverage!$F$2:$F$1611,MATCH(A59, Coverage!$A$2:$A$1611,0)),0)</f>
        <v/>
      </c>
      <c r="D59" s="16">
        <f>IF(SUM(C59)&lt;INDEX(Coverage!$D$2:$D$1611,MATCH(A59, Coverage!$A$2:$A$1611,0)),INDEX(Pop!$D$2:$D$1611,MATCH(A59, Pop!$A$2:$A$1611,0))/INDEX(Coverage!$F$2:$F$1611,MATCH(A59, Coverage!$A$2:$A$1611,0)),0)</f>
        <v/>
      </c>
      <c r="E59" s="16">
        <f>IF(SUM(C59:D59)&lt;INDEX(Coverage!$D$2:$D$1611,MATCH(A59, Coverage!$A$2:$A$1611,0)),INDEX(Pop!$E$2:$E$1611,MATCH(A59, Pop!$A$2:$A$1611,0))/INDEX(Coverage!$F$2:$F$1611,MATCH(A59, Coverage!$A$2:$A$1611,0)),0)</f>
        <v/>
      </c>
      <c r="F59" s="16">
        <f>IF(SUM(C59:E59)&lt;INDEX(Coverage!$D$2:$D$1611,MATCH(A59, Coverage!$A$2:$A$1611,0)),INDEX(Pop!$F$2:$F$1611,MATCH(A59, Pop!$A$2:$A$1611,0))/INDEX(Coverage!$F$2:$F$1611,MATCH(A59, Coverage!$A$2:$A$1611,0)),0)</f>
        <v/>
      </c>
      <c r="G59" s="16">
        <f>IF(SUM(C59:F59)&lt;INDEX(Coverage!$D$2:$D$1611,MATCH(A59, Coverage!$A$2:$A$1611,0)),INDEX(Pop!$G$2:$G$1611,MATCH(A59, Pop!$A$2:$A$1611,0))/INDEX(Coverage!$F$2:$F$1611,MATCH(A59, Coverage!$A$2:$A$1611,0)),0)</f>
        <v/>
      </c>
      <c r="H59" s="16">
        <f>IF(SUM(C59:G59)&lt;INDEX(Coverage!$D$2:$D$1611,MATCH(A59, Coverage!$A$2:$A$1611,0)),INDEX(Pop!$H$2:$H$1611,MATCH(A59, Pop!$A$2:$A$1611,0))/INDEX(Coverage!$F$2:$F$1611,MATCH(A59, Coverage!$A$2:$A$1611,0)),0)</f>
        <v/>
      </c>
      <c r="I59" s="16">
        <f>IF(SUM(C59:H59)&lt;INDEX(Coverage!$D$2:$D$1611,MATCH(A59, Coverage!$A$2:$A$1611,0)),INDEX(Pop!$I$2:$I$1611,MATCH(A59, Pop!$A$2:$A$1611,0))/INDEX(Coverage!$F$2:$F$1611,MATCH(A59, Coverage!$A$2:$A$1611,0)),0)</f>
        <v/>
      </c>
      <c r="J59" s="16">
        <f>IF(SUM(C59:I59)&lt;INDEX(Coverage!$D$2:$D$1611,MATCH(A59, Coverage!$A$2:$A$1611,0)),INDEX(Pop!$J$2:$J$1611,MATCH(A59, Pop!$A$2:$A$1611,0))/INDEX(Coverage!$F$2:$F$1611,MATCH(A59, Coverage!$A$2:$A$1611,0)),0)</f>
        <v/>
      </c>
      <c r="K59" s="16">
        <f>IF(SUM(C59:J59)&lt;INDEX(Coverage!$D$2:$D$1611,MATCH(A59, Coverage!$A$2:$A$1611,0)),INDEX(Pop!$K$2:$K$1611,MATCH(A59, Pop!$A$2:$A$1611,0))/INDEX(Coverage!$F$2:$F$1611,MATCH(A59, Coverage!$A$2:$A$1611,0)),0)</f>
        <v/>
      </c>
      <c r="L59" s="16">
        <f>IF(SUM(C59:K59)&lt;INDEX(Coverage!$D$2:$D$1611,MATCH(A59, Coverage!$A$2:$A$1611,0)),INDEX(Pop!$L$2:$L$1611,MATCH(A59, Pop!$A$2:$A$1611,0))/INDEX(Coverage!$F$2:$F$1611,MATCH(A59, Coverage!$A$2:$A$1611,0)),0)</f>
        <v/>
      </c>
    </row>
    <row r="60">
      <c r="A60" s="16">
        <f>'Data'!A60</f>
        <v/>
      </c>
      <c r="B60" s="16">
        <f>'Data'!B60</f>
        <v/>
      </c>
      <c r="C60" s="16">
        <f>IFERROR(INDEX(Pop!$C$2:$C$1611,MATCH(A60, Pop!$A$2:$A$1611,0)) /INDEX(Coverage!$F$2:$F$1611,MATCH(A60, Coverage!$A$2:$A$1611,0)),0)</f>
        <v/>
      </c>
      <c r="D60" s="16">
        <f>IF(SUM(C60)&lt;INDEX(Coverage!$D$2:$D$1611,MATCH(A60, Coverage!$A$2:$A$1611,0)),INDEX(Pop!$D$2:$D$1611,MATCH(A60, Pop!$A$2:$A$1611,0))/INDEX(Coverage!$F$2:$F$1611,MATCH(A60, Coverage!$A$2:$A$1611,0)),0)</f>
        <v/>
      </c>
      <c r="E60" s="16">
        <f>IF(SUM(C60:D60)&lt;INDEX(Coverage!$D$2:$D$1611,MATCH(A60, Coverage!$A$2:$A$1611,0)),INDEX(Pop!$E$2:$E$1611,MATCH(A60, Pop!$A$2:$A$1611,0))/INDEX(Coverage!$F$2:$F$1611,MATCH(A60, Coverage!$A$2:$A$1611,0)),0)</f>
        <v/>
      </c>
      <c r="F60" s="16">
        <f>IF(SUM(C60:E60)&lt;INDEX(Coverage!$D$2:$D$1611,MATCH(A60, Coverage!$A$2:$A$1611,0)),INDEX(Pop!$F$2:$F$1611,MATCH(A60, Pop!$A$2:$A$1611,0))/INDEX(Coverage!$F$2:$F$1611,MATCH(A60, Coverage!$A$2:$A$1611,0)),0)</f>
        <v/>
      </c>
      <c r="G60" s="16">
        <f>IF(SUM(C60:F60)&lt;INDEX(Coverage!$D$2:$D$1611,MATCH(A60, Coverage!$A$2:$A$1611,0)),INDEX(Pop!$G$2:$G$1611,MATCH(A60, Pop!$A$2:$A$1611,0))/INDEX(Coverage!$F$2:$F$1611,MATCH(A60, Coverage!$A$2:$A$1611,0)),0)</f>
        <v/>
      </c>
      <c r="H60" s="16">
        <f>IF(SUM(C60:G60)&lt;INDEX(Coverage!$D$2:$D$1611,MATCH(A60, Coverage!$A$2:$A$1611,0)),INDEX(Pop!$H$2:$H$1611,MATCH(A60, Pop!$A$2:$A$1611,0))/INDEX(Coverage!$F$2:$F$1611,MATCH(A60, Coverage!$A$2:$A$1611,0)),0)</f>
        <v/>
      </c>
      <c r="I60" s="16">
        <f>IF(SUM(C60:H60)&lt;INDEX(Coverage!$D$2:$D$1611,MATCH(A60, Coverage!$A$2:$A$1611,0)),INDEX(Pop!$I$2:$I$1611,MATCH(A60, Pop!$A$2:$A$1611,0))/INDEX(Coverage!$F$2:$F$1611,MATCH(A60, Coverage!$A$2:$A$1611,0)),0)</f>
        <v/>
      </c>
      <c r="J60" s="16">
        <f>IF(SUM(C60:I60)&lt;INDEX(Coverage!$D$2:$D$1611,MATCH(A60, Coverage!$A$2:$A$1611,0)),INDEX(Pop!$J$2:$J$1611,MATCH(A60, Pop!$A$2:$A$1611,0))/INDEX(Coverage!$F$2:$F$1611,MATCH(A60, Coverage!$A$2:$A$1611,0)),0)</f>
        <v/>
      </c>
      <c r="K60" s="16">
        <f>IF(SUM(C60:J60)&lt;INDEX(Coverage!$D$2:$D$1611,MATCH(A60, Coverage!$A$2:$A$1611,0)),INDEX(Pop!$K$2:$K$1611,MATCH(A60, Pop!$A$2:$A$1611,0))/INDEX(Coverage!$F$2:$F$1611,MATCH(A60, Coverage!$A$2:$A$1611,0)),0)</f>
        <v/>
      </c>
      <c r="L60" s="16">
        <f>IF(SUM(C60:K60)&lt;INDEX(Coverage!$D$2:$D$1611,MATCH(A60, Coverage!$A$2:$A$1611,0)),INDEX(Pop!$L$2:$L$1611,MATCH(A60, Pop!$A$2:$A$1611,0))/INDEX(Coverage!$F$2:$F$1611,MATCH(A60, Coverage!$A$2:$A$1611,0)),0)</f>
        <v/>
      </c>
    </row>
    <row r="61">
      <c r="A61" s="16">
        <f>'Data'!A61</f>
        <v/>
      </c>
      <c r="B61" s="16">
        <f>'Data'!B61</f>
        <v/>
      </c>
      <c r="C61" s="16">
        <f>IFERROR(INDEX(Pop!$C$2:$C$1611,MATCH(A61, Pop!$A$2:$A$1611,0)) /INDEX(Coverage!$F$2:$F$1611,MATCH(A61, Coverage!$A$2:$A$1611,0)),0)</f>
        <v/>
      </c>
      <c r="D61" s="16">
        <f>IF(SUM(C61)&lt;INDEX(Coverage!$D$2:$D$1611,MATCH(A61, Coverage!$A$2:$A$1611,0)),INDEX(Pop!$D$2:$D$1611,MATCH(A61, Pop!$A$2:$A$1611,0))/INDEX(Coverage!$F$2:$F$1611,MATCH(A61, Coverage!$A$2:$A$1611,0)),0)</f>
        <v/>
      </c>
      <c r="E61" s="16">
        <f>IF(SUM(C61:D61)&lt;INDEX(Coverage!$D$2:$D$1611,MATCH(A61, Coverage!$A$2:$A$1611,0)),INDEX(Pop!$E$2:$E$1611,MATCH(A61, Pop!$A$2:$A$1611,0))/INDEX(Coverage!$F$2:$F$1611,MATCH(A61, Coverage!$A$2:$A$1611,0)),0)</f>
        <v/>
      </c>
      <c r="F61" s="16">
        <f>IF(SUM(C61:E61)&lt;INDEX(Coverage!$D$2:$D$1611,MATCH(A61, Coverage!$A$2:$A$1611,0)),INDEX(Pop!$F$2:$F$1611,MATCH(A61, Pop!$A$2:$A$1611,0))/INDEX(Coverage!$F$2:$F$1611,MATCH(A61, Coverage!$A$2:$A$1611,0)),0)</f>
        <v/>
      </c>
      <c r="G61" s="16">
        <f>IF(SUM(C61:F61)&lt;INDEX(Coverage!$D$2:$D$1611,MATCH(A61, Coverage!$A$2:$A$1611,0)),INDEX(Pop!$G$2:$G$1611,MATCH(A61, Pop!$A$2:$A$1611,0))/INDEX(Coverage!$F$2:$F$1611,MATCH(A61, Coverage!$A$2:$A$1611,0)),0)</f>
        <v/>
      </c>
      <c r="H61" s="16">
        <f>IF(SUM(C61:G61)&lt;INDEX(Coverage!$D$2:$D$1611,MATCH(A61, Coverage!$A$2:$A$1611,0)),INDEX(Pop!$H$2:$H$1611,MATCH(A61, Pop!$A$2:$A$1611,0))/INDEX(Coverage!$F$2:$F$1611,MATCH(A61, Coverage!$A$2:$A$1611,0)),0)</f>
        <v/>
      </c>
      <c r="I61" s="16">
        <f>IF(SUM(C61:H61)&lt;INDEX(Coverage!$D$2:$D$1611,MATCH(A61, Coverage!$A$2:$A$1611,0)),INDEX(Pop!$I$2:$I$1611,MATCH(A61, Pop!$A$2:$A$1611,0))/INDEX(Coverage!$F$2:$F$1611,MATCH(A61, Coverage!$A$2:$A$1611,0)),0)</f>
        <v/>
      </c>
      <c r="J61" s="16">
        <f>IF(SUM(C61:I61)&lt;INDEX(Coverage!$D$2:$D$1611,MATCH(A61, Coverage!$A$2:$A$1611,0)),INDEX(Pop!$J$2:$J$1611,MATCH(A61, Pop!$A$2:$A$1611,0))/INDEX(Coverage!$F$2:$F$1611,MATCH(A61, Coverage!$A$2:$A$1611,0)),0)</f>
        <v/>
      </c>
      <c r="K61" s="16">
        <f>IF(SUM(C61:J61)&lt;INDEX(Coverage!$D$2:$D$1611,MATCH(A61, Coverage!$A$2:$A$1611,0)),INDEX(Pop!$K$2:$K$1611,MATCH(A61, Pop!$A$2:$A$1611,0))/INDEX(Coverage!$F$2:$F$1611,MATCH(A61, Coverage!$A$2:$A$1611,0)),0)</f>
        <v/>
      </c>
      <c r="L61" s="16">
        <f>IF(SUM(C61:K61)&lt;INDEX(Coverage!$D$2:$D$1611,MATCH(A61, Coverage!$A$2:$A$1611,0)),INDEX(Pop!$L$2:$L$1611,MATCH(A61, Pop!$A$2:$A$1611,0))/INDEX(Coverage!$F$2:$F$1611,MATCH(A61, Coverage!$A$2:$A$1611,0)),0)</f>
        <v/>
      </c>
    </row>
    <row r="62">
      <c r="A62" s="16">
        <f>'Data'!A62</f>
        <v/>
      </c>
      <c r="B62" s="16">
        <f>'Data'!B62</f>
        <v/>
      </c>
      <c r="C62" s="16">
        <f>IFERROR(INDEX(Pop!$C$2:$C$1611,MATCH(A62, Pop!$A$2:$A$1611,0)) /INDEX(Coverage!$F$2:$F$1611,MATCH(A62, Coverage!$A$2:$A$1611,0)),0)</f>
        <v/>
      </c>
      <c r="D62" s="16">
        <f>IF(SUM(C62)&lt;INDEX(Coverage!$D$2:$D$1611,MATCH(A62, Coverage!$A$2:$A$1611,0)),INDEX(Pop!$D$2:$D$1611,MATCH(A62, Pop!$A$2:$A$1611,0))/INDEX(Coverage!$F$2:$F$1611,MATCH(A62, Coverage!$A$2:$A$1611,0)),0)</f>
        <v/>
      </c>
      <c r="E62" s="16">
        <f>IF(SUM(C62:D62)&lt;INDEX(Coverage!$D$2:$D$1611,MATCH(A62, Coverage!$A$2:$A$1611,0)),INDEX(Pop!$E$2:$E$1611,MATCH(A62, Pop!$A$2:$A$1611,0))/INDEX(Coverage!$F$2:$F$1611,MATCH(A62, Coverage!$A$2:$A$1611,0)),0)</f>
        <v/>
      </c>
      <c r="F62" s="16">
        <f>IF(SUM(C62:E62)&lt;INDEX(Coverage!$D$2:$D$1611,MATCH(A62, Coverage!$A$2:$A$1611,0)),INDEX(Pop!$F$2:$F$1611,MATCH(A62, Pop!$A$2:$A$1611,0))/INDEX(Coverage!$F$2:$F$1611,MATCH(A62, Coverage!$A$2:$A$1611,0)),0)</f>
        <v/>
      </c>
      <c r="G62" s="16">
        <f>IF(SUM(C62:F62)&lt;INDEX(Coverage!$D$2:$D$1611,MATCH(A62, Coverage!$A$2:$A$1611,0)),INDEX(Pop!$G$2:$G$1611,MATCH(A62, Pop!$A$2:$A$1611,0))/INDEX(Coverage!$F$2:$F$1611,MATCH(A62, Coverage!$A$2:$A$1611,0)),0)</f>
        <v/>
      </c>
      <c r="H62" s="16">
        <f>IF(SUM(C62:G62)&lt;INDEX(Coverage!$D$2:$D$1611,MATCH(A62, Coverage!$A$2:$A$1611,0)),INDEX(Pop!$H$2:$H$1611,MATCH(A62, Pop!$A$2:$A$1611,0))/INDEX(Coverage!$F$2:$F$1611,MATCH(A62, Coverage!$A$2:$A$1611,0)),0)</f>
        <v/>
      </c>
      <c r="I62" s="16">
        <f>IF(SUM(C62:H62)&lt;INDEX(Coverage!$D$2:$D$1611,MATCH(A62, Coverage!$A$2:$A$1611,0)),INDEX(Pop!$I$2:$I$1611,MATCH(A62, Pop!$A$2:$A$1611,0))/INDEX(Coverage!$F$2:$F$1611,MATCH(A62, Coverage!$A$2:$A$1611,0)),0)</f>
        <v/>
      </c>
      <c r="J62" s="16">
        <f>IF(SUM(C62:I62)&lt;INDEX(Coverage!$D$2:$D$1611,MATCH(A62, Coverage!$A$2:$A$1611,0)),INDEX(Pop!$J$2:$J$1611,MATCH(A62, Pop!$A$2:$A$1611,0))/INDEX(Coverage!$F$2:$F$1611,MATCH(A62, Coverage!$A$2:$A$1611,0)),0)</f>
        <v/>
      </c>
      <c r="K62" s="16">
        <f>IF(SUM(C62:J62)&lt;INDEX(Coverage!$D$2:$D$1611,MATCH(A62, Coverage!$A$2:$A$1611,0)),INDEX(Pop!$K$2:$K$1611,MATCH(A62, Pop!$A$2:$A$1611,0))/INDEX(Coverage!$F$2:$F$1611,MATCH(A62, Coverage!$A$2:$A$1611,0)),0)</f>
        <v/>
      </c>
      <c r="L62" s="16">
        <f>IF(SUM(C62:K62)&lt;INDEX(Coverage!$D$2:$D$1611,MATCH(A62, Coverage!$A$2:$A$1611,0)),INDEX(Pop!$L$2:$L$1611,MATCH(A62, Pop!$A$2:$A$1611,0))/INDEX(Coverage!$F$2:$F$1611,MATCH(A62, Coverage!$A$2:$A$1611,0)),0)</f>
        <v/>
      </c>
    </row>
    <row r="63">
      <c r="A63" s="16">
        <f>'Data'!A63</f>
        <v/>
      </c>
      <c r="B63" s="16">
        <f>'Data'!B63</f>
        <v/>
      </c>
      <c r="C63" s="16">
        <f>IFERROR(INDEX(Pop!$C$2:$C$1611,MATCH(A63, Pop!$A$2:$A$1611,0)) /INDEX(Coverage!$F$2:$F$1611,MATCH(A63, Coverage!$A$2:$A$1611,0)),0)</f>
        <v/>
      </c>
      <c r="D63" s="16">
        <f>IF(SUM(C63)&lt;INDEX(Coverage!$D$2:$D$1611,MATCH(A63, Coverage!$A$2:$A$1611,0)),INDEX(Pop!$D$2:$D$1611,MATCH(A63, Pop!$A$2:$A$1611,0))/INDEX(Coverage!$F$2:$F$1611,MATCH(A63, Coverage!$A$2:$A$1611,0)),0)</f>
        <v/>
      </c>
      <c r="E63" s="16">
        <f>IF(SUM(C63:D63)&lt;INDEX(Coverage!$D$2:$D$1611,MATCH(A63, Coverage!$A$2:$A$1611,0)),INDEX(Pop!$E$2:$E$1611,MATCH(A63, Pop!$A$2:$A$1611,0))/INDEX(Coverage!$F$2:$F$1611,MATCH(A63, Coverage!$A$2:$A$1611,0)),0)</f>
        <v/>
      </c>
      <c r="F63" s="16">
        <f>IF(SUM(C63:E63)&lt;INDEX(Coverage!$D$2:$D$1611,MATCH(A63, Coverage!$A$2:$A$1611,0)),INDEX(Pop!$F$2:$F$1611,MATCH(A63, Pop!$A$2:$A$1611,0))/INDEX(Coverage!$F$2:$F$1611,MATCH(A63, Coverage!$A$2:$A$1611,0)),0)</f>
        <v/>
      </c>
      <c r="G63" s="16">
        <f>IF(SUM(C63:F63)&lt;INDEX(Coverage!$D$2:$D$1611,MATCH(A63, Coverage!$A$2:$A$1611,0)),INDEX(Pop!$G$2:$G$1611,MATCH(A63, Pop!$A$2:$A$1611,0))/INDEX(Coverage!$F$2:$F$1611,MATCH(A63, Coverage!$A$2:$A$1611,0)),0)</f>
        <v/>
      </c>
      <c r="H63" s="16">
        <f>IF(SUM(C63:G63)&lt;INDEX(Coverage!$D$2:$D$1611,MATCH(A63, Coverage!$A$2:$A$1611,0)),INDEX(Pop!$H$2:$H$1611,MATCH(A63, Pop!$A$2:$A$1611,0))/INDEX(Coverage!$F$2:$F$1611,MATCH(A63, Coverage!$A$2:$A$1611,0)),0)</f>
        <v/>
      </c>
      <c r="I63" s="16">
        <f>IF(SUM(C63:H63)&lt;INDEX(Coverage!$D$2:$D$1611,MATCH(A63, Coverage!$A$2:$A$1611,0)),INDEX(Pop!$I$2:$I$1611,MATCH(A63, Pop!$A$2:$A$1611,0))/INDEX(Coverage!$F$2:$F$1611,MATCH(A63, Coverage!$A$2:$A$1611,0)),0)</f>
        <v/>
      </c>
      <c r="J63" s="16">
        <f>IF(SUM(C63:I63)&lt;INDEX(Coverage!$D$2:$D$1611,MATCH(A63, Coverage!$A$2:$A$1611,0)),INDEX(Pop!$J$2:$J$1611,MATCH(A63, Pop!$A$2:$A$1611,0))/INDEX(Coverage!$F$2:$F$1611,MATCH(A63, Coverage!$A$2:$A$1611,0)),0)</f>
        <v/>
      </c>
      <c r="K63" s="16">
        <f>IF(SUM(C63:J63)&lt;INDEX(Coverage!$D$2:$D$1611,MATCH(A63, Coverage!$A$2:$A$1611,0)),INDEX(Pop!$K$2:$K$1611,MATCH(A63, Pop!$A$2:$A$1611,0))/INDEX(Coverage!$F$2:$F$1611,MATCH(A63, Coverage!$A$2:$A$1611,0)),0)</f>
        <v/>
      </c>
      <c r="L63" s="16">
        <f>IF(SUM(C63:K63)&lt;INDEX(Coverage!$D$2:$D$1611,MATCH(A63, Coverage!$A$2:$A$1611,0)),INDEX(Pop!$L$2:$L$1611,MATCH(A63, Pop!$A$2:$A$1611,0))/INDEX(Coverage!$F$2:$F$1611,MATCH(A63, Coverage!$A$2:$A$1611,0)),0)</f>
        <v/>
      </c>
    </row>
    <row r="64">
      <c r="A64" s="16">
        <f>'Data'!A64</f>
        <v/>
      </c>
      <c r="B64" s="16">
        <f>'Data'!B64</f>
        <v/>
      </c>
      <c r="C64" s="16">
        <f>IFERROR(INDEX(Pop!$C$2:$C$1611,MATCH(A64, Pop!$A$2:$A$1611,0)) /INDEX(Coverage!$F$2:$F$1611,MATCH(A64, Coverage!$A$2:$A$1611,0)),0)</f>
        <v/>
      </c>
      <c r="D64" s="16">
        <f>IF(SUM(C64)&lt;INDEX(Coverage!$D$2:$D$1611,MATCH(A64, Coverage!$A$2:$A$1611,0)),INDEX(Pop!$D$2:$D$1611,MATCH(A64, Pop!$A$2:$A$1611,0))/INDEX(Coverage!$F$2:$F$1611,MATCH(A64, Coverage!$A$2:$A$1611,0)),0)</f>
        <v/>
      </c>
      <c r="E64" s="16">
        <f>IF(SUM(C64:D64)&lt;INDEX(Coverage!$D$2:$D$1611,MATCH(A64, Coverage!$A$2:$A$1611,0)),INDEX(Pop!$E$2:$E$1611,MATCH(A64, Pop!$A$2:$A$1611,0))/INDEX(Coverage!$F$2:$F$1611,MATCH(A64, Coverage!$A$2:$A$1611,0)),0)</f>
        <v/>
      </c>
      <c r="F64" s="16">
        <f>IF(SUM(C64:E64)&lt;INDEX(Coverage!$D$2:$D$1611,MATCH(A64, Coverage!$A$2:$A$1611,0)),INDEX(Pop!$F$2:$F$1611,MATCH(A64, Pop!$A$2:$A$1611,0))/INDEX(Coverage!$F$2:$F$1611,MATCH(A64, Coverage!$A$2:$A$1611,0)),0)</f>
        <v/>
      </c>
      <c r="G64" s="16">
        <f>IF(SUM(C64:F64)&lt;INDEX(Coverage!$D$2:$D$1611,MATCH(A64, Coverage!$A$2:$A$1611,0)),INDEX(Pop!$G$2:$G$1611,MATCH(A64, Pop!$A$2:$A$1611,0))/INDEX(Coverage!$F$2:$F$1611,MATCH(A64, Coverage!$A$2:$A$1611,0)),0)</f>
        <v/>
      </c>
      <c r="H64" s="16">
        <f>IF(SUM(C64:G64)&lt;INDEX(Coverage!$D$2:$D$1611,MATCH(A64, Coverage!$A$2:$A$1611,0)),INDEX(Pop!$H$2:$H$1611,MATCH(A64, Pop!$A$2:$A$1611,0))/INDEX(Coverage!$F$2:$F$1611,MATCH(A64, Coverage!$A$2:$A$1611,0)),0)</f>
        <v/>
      </c>
      <c r="I64" s="16">
        <f>IF(SUM(C64:H64)&lt;INDEX(Coverage!$D$2:$D$1611,MATCH(A64, Coverage!$A$2:$A$1611,0)),INDEX(Pop!$I$2:$I$1611,MATCH(A64, Pop!$A$2:$A$1611,0))/INDEX(Coverage!$F$2:$F$1611,MATCH(A64, Coverage!$A$2:$A$1611,0)),0)</f>
        <v/>
      </c>
      <c r="J64" s="16">
        <f>IF(SUM(C64:I64)&lt;INDEX(Coverage!$D$2:$D$1611,MATCH(A64, Coverage!$A$2:$A$1611,0)),INDEX(Pop!$J$2:$J$1611,MATCH(A64, Pop!$A$2:$A$1611,0))/INDEX(Coverage!$F$2:$F$1611,MATCH(A64, Coverage!$A$2:$A$1611,0)),0)</f>
        <v/>
      </c>
      <c r="K64" s="16">
        <f>IF(SUM(C64:J64)&lt;INDEX(Coverage!$D$2:$D$1611,MATCH(A64, Coverage!$A$2:$A$1611,0)),INDEX(Pop!$K$2:$K$1611,MATCH(A64, Pop!$A$2:$A$1611,0))/INDEX(Coverage!$F$2:$F$1611,MATCH(A64, Coverage!$A$2:$A$1611,0)),0)</f>
        <v/>
      </c>
      <c r="L64" s="16">
        <f>IF(SUM(C64:K64)&lt;INDEX(Coverage!$D$2:$D$1611,MATCH(A64, Coverage!$A$2:$A$1611,0)),INDEX(Pop!$L$2:$L$1611,MATCH(A64, Pop!$A$2:$A$1611,0))/INDEX(Coverage!$F$2:$F$1611,MATCH(A64, Coverage!$A$2:$A$1611,0)),0)</f>
        <v/>
      </c>
    </row>
    <row r="65">
      <c r="A65" s="16">
        <f>'Data'!A65</f>
        <v/>
      </c>
      <c r="B65" s="16">
        <f>'Data'!B65</f>
        <v/>
      </c>
      <c r="C65" s="16">
        <f>IFERROR(INDEX(Pop!$C$2:$C$1611,MATCH(A65, Pop!$A$2:$A$1611,0)) /INDEX(Coverage!$F$2:$F$1611,MATCH(A65, Coverage!$A$2:$A$1611,0)),0)</f>
        <v/>
      </c>
      <c r="D65" s="16">
        <f>IF(SUM(C65)&lt;INDEX(Coverage!$D$2:$D$1611,MATCH(A65, Coverage!$A$2:$A$1611,0)),INDEX(Pop!$D$2:$D$1611,MATCH(A65, Pop!$A$2:$A$1611,0))/INDEX(Coverage!$F$2:$F$1611,MATCH(A65, Coverage!$A$2:$A$1611,0)),0)</f>
        <v/>
      </c>
      <c r="E65" s="16">
        <f>IF(SUM(C65:D65)&lt;INDEX(Coverage!$D$2:$D$1611,MATCH(A65, Coverage!$A$2:$A$1611,0)),INDEX(Pop!$E$2:$E$1611,MATCH(A65, Pop!$A$2:$A$1611,0))/INDEX(Coverage!$F$2:$F$1611,MATCH(A65, Coverage!$A$2:$A$1611,0)),0)</f>
        <v/>
      </c>
      <c r="F65" s="16">
        <f>IF(SUM(C65:E65)&lt;INDEX(Coverage!$D$2:$D$1611,MATCH(A65, Coverage!$A$2:$A$1611,0)),INDEX(Pop!$F$2:$F$1611,MATCH(A65, Pop!$A$2:$A$1611,0))/INDEX(Coverage!$F$2:$F$1611,MATCH(A65, Coverage!$A$2:$A$1611,0)),0)</f>
        <v/>
      </c>
      <c r="G65" s="16">
        <f>IF(SUM(C65:F65)&lt;INDEX(Coverage!$D$2:$D$1611,MATCH(A65, Coverage!$A$2:$A$1611,0)),INDEX(Pop!$G$2:$G$1611,MATCH(A65, Pop!$A$2:$A$1611,0))/INDEX(Coverage!$F$2:$F$1611,MATCH(A65, Coverage!$A$2:$A$1611,0)),0)</f>
        <v/>
      </c>
      <c r="H65" s="16">
        <f>IF(SUM(C65:G65)&lt;INDEX(Coverage!$D$2:$D$1611,MATCH(A65, Coverage!$A$2:$A$1611,0)),INDEX(Pop!$H$2:$H$1611,MATCH(A65, Pop!$A$2:$A$1611,0))/INDEX(Coverage!$F$2:$F$1611,MATCH(A65, Coverage!$A$2:$A$1611,0)),0)</f>
        <v/>
      </c>
      <c r="I65" s="16">
        <f>IF(SUM(C65:H65)&lt;INDEX(Coverage!$D$2:$D$1611,MATCH(A65, Coverage!$A$2:$A$1611,0)),INDEX(Pop!$I$2:$I$1611,MATCH(A65, Pop!$A$2:$A$1611,0))/INDEX(Coverage!$F$2:$F$1611,MATCH(A65, Coverage!$A$2:$A$1611,0)),0)</f>
        <v/>
      </c>
      <c r="J65" s="16">
        <f>IF(SUM(C65:I65)&lt;INDEX(Coverage!$D$2:$D$1611,MATCH(A65, Coverage!$A$2:$A$1611,0)),INDEX(Pop!$J$2:$J$1611,MATCH(A65, Pop!$A$2:$A$1611,0))/INDEX(Coverage!$F$2:$F$1611,MATCH(A65, Coverage!$A$2:$A$1611,0)),0)</f>
        <v/>
      </c>
      <c r="K65" s="16">
        <f>IF(SUM(C65:J65)&lt;INDEX(Coverage!$D$2:$D$1611,MATCH(A65, Coverage!$A$2:$A$1611,0)),INDEX(Pop!$K$2:$K$1611,MATCH(A65, Pop!$A$2:$A$1611,0))/INDEX(Coverage!$F$2:$F$1611,MATCH(A65, Coverage!$A$2:$A$1611,0)),0)</f>
        <v/>
      </c>
      <c r="L65" s="16">
        <f>IF(SUM(C65:K65)&lt;INDEX(Coverage!$D$2:$D$1611,MATCH(A65, Coverage!$A$2:$A$1611,0)),INDEX(Pop!$L$2:$L$1611,MATCH(A65, Pop!$A$2:$A$1611,0))/INDEX(Coverage!$F$2:$F$1611,MATCH(A65, Coverage!$A$2:$A$1611,0)),0)</f>
        <v/>
      </c>
    </row>
    <row r="66">
      <c r="A66" s="16">
        <f>'Data'!A66</f>
        <v/>
      </c>
      <c r="B66" s="16">
        <f>'Data'!B66</f>
        <v/>
      </c>
      <c r="C66" s="16">
        <f>IFERROR(INDEX(Pop!$C$2:$C$1611,MATCH(A66, Pop!$A$2:$A$1611,0)) /INDEX(Coverage!$F$2:$F$1611,MATCH(A66, Coverage!$A$2:$A$1611,0)),0)</f>
        <v/>
      </c>
      <c r="D66" s="16">
        <f>IF(SUM(C66)&lt;INDEX(Coverage!$D$2:$D$1611,MATCH(A66, Coverage!$A$2:$A$1611,0)),INDEX(Pop!$D$2:$D$1611,MATCH(A66, Pop!$A$2:$A$1611,0))/INDEX(Coverage!$F$2:$F$1611,MATCH(A66, Coverage!$A$2:$A$1611,0)),0)</f>
        <v/>
      </c>
      <c r="E66" s="16">
        <f>IF(SUM(C66:D66)&lt;INDEX(Coverage!$D$2:$D$1611,MATCH(A66, Coverage!$A$2:$A$1611,0)),INDEX(Pop!$E$2:$E$1611,MATCH(A66, Pop!$A$2:$A$1611,0))/INDEX(Coverage!$F$2:$F$1611,MATCH(A66, Coverage!$A$2:$A$1611,0)),0)</f>
        <v/>
      </c>
      <c r="F66" s="16">
        <f>IF(SUM(C66:E66)&lt;INDEX(Coverage!$D$2:$D$1611,MATCH(A66, Coverage!$A$2:$A$1611,0)),INDEX(Pop!$F$2:$F$1611,MATCH(A66, Pop!$A$2:$A$1611,0))/INDEX(Coverage!$F$2:$F$1611,MATCH(A66, Coverage!$A$2:$A$1611,0)),0)</f>
        <v/>
      </c>
      <c r="G66" s="16">
        <f>IF(SUM(C66:F66)&lt;INDEX(Coverage!$D$2:$D$1611,MATCH(A66, Coverage!$A$2:$A$1611,0)),INDEX(Pop!$G$2:$G$1611,MATCH(A66, Pop!$A$2:$A$1611,0))/INDEX(Coverage!$F$2:$F$1611,MATCH(A66, Coverage!$A$2:$A$1611,0)),0)</f>
        <v/>
      </c>
      <c r="H66" s="16">
        <f>IF(SUM(C66:G66)&lt;INDEX(Coverage!$D$2:$D$1611,MATCH(A66, Coverage!$A$2:$A$1611,0)),INDEX(Pop!$H$2:$H$1611,MATCH(A66, Pop!$A$2:$A$1611,0))/INDEX(Coverage!$F$2:$F$1611,MATCH(A66, Coverage!$A$2:$A$1611,0)),0)</f>
        <v/>
      </c>
      <c r="I66" s="16">
        <f>IF(SUM(C66:H66)&lt;INDEX(Coverage!$D$2:$D$1611,MATCH(A66, Coverage!$A$2:$A$1611,0)),INDEX(Pop!$I$2:$I$1611,MATCH(A66, Pop!$A$2:$A$1611,0))/INDEX(Coverage!$F$2:$F$1611,MATCH(A66, Coverage!$A$2:$A$1611,0)),0)</f>
        <v/>
      </c>
      <c r="J66" s="16">
        <f>IF(SUM(C66:I66)&lt;INDEX(Coverage!$D$2:$D$1611,MATCH(A66, Coverage!$A$2:$A$1611,0)),INDEX(Pop!$J$2:$J$1611,MATCH(A66, Pop!$A$2:$A$1611,0))/INDEX(Coverage!$F$2:$F$1611,MATCH(A66, Coverage!$A$2:$A$1611,0)),0)</f>
        <v/>
      </c>
      <c r="K66" s="16">
        <f>IF(SUM(C66:J66)&lt;INDEX(Coverage!$D$2:$D$1611,MATCH(A66, Coverage!$A$2:$A$1611,0)),INDEX(Pop!$K$2:$K$1611,MATCH(A66, Pop!$A$2:$A$1611,0))/INDEX(Coverage!$F$2:$F$1611,MATCH(A66, Coverage!$A$2:$A$1611,0)),0)</f>
        <v/>
      </c>
      <c r="L66" s="16">
        <f>IF(SUM(C66:K66)&lt;INDEX(Coverage!$D$2:$D$1611,MATCH(A66, Coverage!$A$2:$A$1611,0)),INDEX(Pop!$L$2:$L$1611,MATCH(A66, Pop!$A$2:$A$1611,0))/INDEX(Coverage!$F$2:$F$1611,MATCH(A66, Coverage!$A$2:$A$1611,0)),0)</f>
        <v/>
      </c>
    </row>
    <row r="67">
      <c r="A67" s="16">
        <f>'Data'!A67</f>
        <v/>
      </c>
      <c r="B67" s="16">
        <f>'Data'!B67</f>
        <v/>
      </c>
      <c r="C67" s="16">
        <f>IFERROR(INDEX(Pop!$C$2:$C$1611,MATCH(A67, Pop!$A$2:$A$1611,0)) /INDEX(Coverage!$F$2:$F$1611,MATCH(A67, Coverage!$A$2:$A$1611,0)),0)</f>
        <v/>
      </c>
      <c r="D67" s="16">
        <f>IF(SUM(C67)&lt;INDEX(Coverage!$D$2:$D$1611,MATCH(A67, Coverage!$A$2:$A$1611,0)),INDEX(Pop!$D$2:$D$1611,MATCH(A67, Pop!$A$2:$A$1611,0))/INDEX(Coverage!$F$2:$F$1611,MATCH(A67, Coverage!$A$2:$A$1611,0)),0)</f>
        <v/>
      </c>
      <c r="E67" s="16">
        <f>IF(SUM(C67:D67)&lt;INDEX(Coverage!$D$2:$D$1611,MATCH(A67, Coverage!$A$2:$A$1611,0)),INDEX(Pop!$E$2:$E$1611,MATCH(A67, Pop!$A$2:$A$1611,0))/INDEX(Coverage!$F$2:$F$1611,MATCH(A67, Coverage!$A$2:$A$1611,0)),0)</f>
        <v/>
      </c>
      <c r="F67" s="16">
        <f>IF(SUM(C67:E67)&lt;INDEX(Coverage!$D$2:$D$1611,MATCH(A67, Coverage!$A$2:$A$1611,0)),INDEX(Pop!$F$2:$F$1611,MATCH(A67, Pop!$A$2:$A$1611,0))/INDEX(Coverage!$F$2:$F$1611,MATCH(A67, Coverage!$A$2:$A$1611,0)),0)</f>
        <v/>
      </c>
      <c r="G67" s="16">
        <f>IF(SUM(C67:F67)&lt;INDEX(Coverage!$D$2:$D$1611,MATCH(A67, Coverage!$A$2:$A$1611,0)),INDEX(Pop!$G$2:$G$1611,MATCH(A67, Pop!$A$2:$A$1611,0))/INDEX(Coverage!$F$2:$F$1611,MATCH(A67, Coverage!$A$2:$A$1611,0)),0)</f>
        <v/>
      </c>
      <c r="H67" s="16">
        <f>IF(SUM(C67:G67)&lt;INDEX(Coverage!$D$2:$D$1611,MATCH(A67, Coverage!$A$2:$A$1611,0)),INDEX(Pop!$H$2:$H$1611,MATCH(A67, Pop!$A$2:$A$1611,0))/INDEX(Coverage!$F$2:$F$1611,MATCH(A67, Coverage!$A$2:$A$1611,0)),0)</f>
        <v/>
      </c>
      <c r="I67" s="16">
        <f>IF(SUM(C67:H67)&lt;INDEX(Coverage!$D$2:$D$1611,MATCH(A67, Coverage!$A$2:$A$1611,0)),INDEX(Pop!$I$2:$I$1611,MATCH(A67, Pop!$A$2:$A$1611,0))/INDEX(Coverage!$F$2:$F$1611,MATCH(A67, Coverage!$A$2:$A$1611,0)),0)</f>
        <v/>
      </c>
      <c r="J67" s="16">
        <f>IF(SUM(C67:I67)&lt;INDEX(Coverage!$D$2:$D$1611,MATCH(A67, Coverage!$A$2:$A$1611,0)),INDEX(Pop!$J$2:$J$1611,MATCH(A67, Pop!$A$2:$A$1611,0))/INDEX(Coverage!$F$2:$F$1611,MATCH(A67, Coverage!$A$2:$A$1611,0)),0)</f>
        <v/>
      </c>
      <c r="K67" s="16">
        <f>IF(SUM(C67:J67)&lt;INDEX(Coverage!$D$2:$D$1611,MATCH(A67, Coverage!$A$2:$A$1611,0)),INDEX(Pop!$K$2:$K$1611,MATCH(A67, Pop!$A$2:$A$1611,0))/INDEX(Coverage!$F$2:$F$1611,MATCH(A67, Coverage!$A$2:$A$1611,0)),0)</f>
        <v/>
      </c>
      <c r="L67" s="16">
        <f>IF(SUM(C67:K67)&lt;INDEX(Coverage!$D$2:$D$1611,MATCH(A67, Coverage!$A$2:$A$1611,0)),INDEX(Pop!$L$2:$L$1611,MATCH(A67, Pop!$A$2:$A$1611,0))/INDEX(Coverage!$F$2:$F$1611,MATCH(A67, Coverage!$A$2:$A$1611,0)),0)</f>
        <v/>
      </c>
    </row>
    <row r="68">
      <c r="A68" s="16">
        <f>'Data'!A68</f>
        <v/>
      </c>
      <c r="B68" s="16">
        <f>'Data'!B68</f>
        <v/>
      </c>
      <c r="C68" s="16">
        <f>IFERROR(INDEX(Pop!$C$2:$C$1611,MATCH(A68, Pop!$A$2:$A$1611,0)) /INDEX(Coverage!$F$2:$F$1611,MATCH(A68, Coverage!$A$2:$A$1611,0)),0)</f>
        <v/>
      </c>
      <c r="D68" s="16">
        <f>IF(SUM(C68)&lt;INDEX(Coverage!$D$2:$D$1611,MATCH(A68, Coverage!$A$2:$A$1611,0)),INDEX(Pop!$D$2:$D$1611,MATCH(A68, Pop!$A$2:$A$1611,0))/INDEX(Coverage!$F$2:$F$1611,MATCH(A68, Coverage!$A$2:$A$1611,0)),0)</f>
        <v/>
      </c>
      <c r="E68" s="16">
        <f>IF(SUM(C68:D68)&lt;INDEX(Coverage!$D$2:$D$1611,MATCH(A68, Coverage!$A$2:$A$1611,0)),INDEX(Pop!$E$2:$E$1611,MATCH(A68, Pop!$A$2:$A$1611,0))/INDEX(Coverage!$F$2:$F$1611,MATCH(A68, Coverage!$A$2:$A$1611,0)),0)</f>
        <v/>
      </c>
      <c r="F68" s="16">
        <f>IF(SUM(C68:E68)&lt;INDEX(Coverage!$D$2:$D$1611,MATCH(A68, Coverage!$A$2:$A$1611,0)),INDEX(Pop!$F$2:$F$1611,MATCH(A68, Pop!$A$2:$A$1611,0))/INDEX(Coverage!$F$2:$F$1611,MATCH(A68, Coverage!$A$2:$A$1611,0)),0)</f>
        <v/>
      </c>
      <c r="G68" s="16">
        <f>IF(SUM(C68:F68)&lt;INDEX(Coverage!$D$2:$D$1611,MATCH(A68, Coverage!$A$2:$A$1611,0)),INDEX(Pop!$G$2:$G$1611,MATCH(A68, Pop!$A$2:$A$1611,0))/INDEX(Coverage!$F$2:$F$1611,MATCH(A68, Coverage!$A$2:$A$1611,0)),0)</f>
        <v/>
      </c>
      <c r="H68" s="16">
        <f>IF(SUM(C68:G68)&lt;INDEX(Coverage!$D$2:$D$1611,MATCH(A68, Coverage!$A$2:$A$1611,0)),INDEX(Pop!$H$2:$H$1611,MATCH(A68, Pop!$A$2:$A$1611,0))/INDEX(Coverage!$F$2:$F$1611,MATCH(A68, Coverage!$A$2:$A$1611,0)),0)</f>
        <v/>
      </c>
      <c r="I68" s="16">
        <f>IF(SUM(C68:H68)&lt;INDEX(Coverage!$D$2:$D$1611,MATCH(A68, Coverage!$A$2:$A$1611,0)),INDEX(Pop!$I$2:$I$1611,MATCH(A68, Pop!$A$2:$A$1611,0))/INDEX(Coverage!$F$2:$F$1611,MATCH(A68, Coverage!$A$2:$A$1611,0)),0)</f>
        <v/>
      </c>
      <c r="J68" s="16">
        <f>IF(SUM(C68:I68)&lt;INDEX(Coverage!$D$2:$D$1611,MATCH(A68, Coverage!$A$2:$A$1611,0)),INDEX(Pop!$J$2:$J$1611,MATCH(A68, Pop!$A$2:$A$1611,0))/INDEX(Coverage!$F$2:$F$1611,MATCH(A68, Coverage!$A$2:$A$1611,0)),0)</f>
        <v/>
      </c>
      <c r="K68" s="16">
        <f>IF(SUM(C68:J68)&lt;INDEX(Coverage!$D$2:$D$1611,MATCH(A68, Coverage!$A$2:$A$1611,0)),INDEX(Pop!$K$2:$K$1611,MATCH(A68, Pop!$A$2:$A$1611,0))/INDEX(Coverage!$F$2:$F$1611,MATCH(A68, Coverage!$A$2:$A$1611,0)),0)</f>
        <v/>
      </c>
      <c r="L68" s="16">
        <f>IF(SUM(C68:K68)&lt;INDEX(Coverage!$D$2:$D$1611,MATCH(A68, Coverage!$A$2:$A$1611,0)),INDEX(Pop!$L$2:$L$1611,MATCH(A68, Pop!$A$2:$A$1611,0))/INDEX(Coverage!$F$2:$F$1611,MATCH(A68, Coverage!$A$2:$A$1611,0)),0)</f>
        <v/>
      </c>
    </row>
    <row r="69">
      <c r="A69" s="16">
        <f>'Data'!A69</f>
        <v/>
      </c>
      <c r="B69" s="16">
        <f>'Data'!B69</f>
        <v/>
      </c>
      <c r="C69" s="16">
        <f>IFERROR(INDEX(Pop!$C$2:$C$1611,MATCH(A69, Pop!$A$2:$A$1611,0)) /INDEX(Coverage!$F$2:$F$1611,MATCH(A69, Coverage!$A$2:$A$1611,0)),0)</f>
        <v/>
      </c>
      <c r="D69" s="16">
        <f>IF(SUM(C69)&lt;INDEX(Coverage!$D$2:$D$1611,MATCH(A69, Coverage!$A$2:$A$1611,0)),INDEX(Pop!$D$2:$D$1611,MATCH(A69, Pop!$A$2:$A$1611,0))/INDEX(Coverage!$F$2:$F$1611,MATCH(A69, Coverage!$A$2:$A$1611,0)),0)</f>
        <v/>
      </c>
      <c r="E69" s="16">
        <f>IF(SUM(C69:D69)&lt;INDEX(Coverage!$D$2:$D$1611,MATCH(A69, Coverage!$A$2:$A$1611,0)),INDEX(Pop!$E$2:$E$1611,MATCH(A69, Pop!$A$2:$A$1611,0))/INDEX(Coverage!$F$2:$F$1611,MATCH(A69, Coverage!$A$2:$A$1611,0)),0)</f>
        <v/>
      </c>
      <c r="F69" s="16">
        <f>IF(SUM(C69:E69)&lt;INDEX(Coverage!$D$2:$D$1611,MATCH(A69, Coverage!$A$2:$A$1611,0)),INDEX(Pop!$F$2:$F$1611,MATCH(A69, Pop!$A$2:$A$1611,0))/INDEX(Coverage!$F$2:$F$1611,MATCH(A69, Coverage!$A$2:$A$1611,0)),0)</f>
        <v/>
      </c>
      <c r="G69" s="16">
        <f>IF(SUM(C69:F69)&lt;INDEX(Coverage!$D$2:$D$1611,MATCH(A69, Coverage!$A$2:$A$1611,0)),INDEX(Pop!$G$2:$G$1611,MATCH(A69, Pop!$A$2:$A$1611,0))/INDEX(Coverage!$F$2:$F$1611,MATCH(A69, Coverage!$A$2:$A$1611,0)),0)</f>
        <v/>
      </c>
      <c r="H69" s="16">
        <f>IF(SUM(C69:G69)&lt;INDEX(Coverage!$D$2:$D$1611,MATCH(A69, Coverage!$A$2:$A$1611,0)),INDEX(Pop!$H$2:$H$1611,MATCH(A69, Pop!$A$2:$A$1611,0))/INDEX(Coverage!$F$2:$F$1611,MATCH(A69, Coverage!$A$2:$A$1611,0)),0)</f>
        <v/>
      </c>
      <c r="I69" s="16">
        <f>IF(SUM(C69:H69)&lt;INDEX(Coverage!$D$2:$D$1611,MATCH(A69, Coverage!$A$2:$A$1611,0)),INDEX(Pop!$I$2:$I$1611,MATCH(A69, Pop!$A$2:$A$1611,0))/INDEX(Coverage!$F$2:$F$1611,MATCH(A69, Coverage!$A$2:$A$1611,0)),0)</f>
        <v/>
      </c>
      <c r="J69" s="16">
        <f>IF(SUM(C69:I69)&lt;INDEX(Coverage!$D$2:$D$1611,MATCH(A69, Coverage!$A$2:$A$1611,0)),INDEX(Pop!$J$2:$J$1611,MATCH(A69, Pop!$A$2:$A$1611,0))/INDEX(Coverage!$F$2:$F$1611,MATCH(A69, Coverage!$A$2:$A$1611,0)),0)</f>
        <v/>
      </c>
      <c r="K69" s="16">
        <f>IF(SUM(C69:J69)&lt;INDEX(Coverage!$D$2:$D$1611,MATCH(A69, Coverage!$A$2:$A$1611,0)),INDEX(Pop!$K$2:$K$1611,MATCH(A69, Pop!$A$2:$A$1611,0))/INDEX(Coverage!$F$2:$F$1611,MATCH(A69, Coverage!$A$2:$A$1611,0)),0)</f>
        <v/>
      </c>
      <c r="L69" s="16">
        <f>IF(SUM(C69:K69)&lt;INDEX(Coverage!$D$2:$D$1611,MATCH(A69, Coverage!$A$2:$A$1611,0)),INDEX(Pop!$L$2:$L$1611,MATCH(A69, Pop!$A$2:$A$1611,0))/INDEX(Coverage!$F$2:$F$1611,MATCH(A69, Coverage!$A$2:$A$1611,0)),0)</f>
        <v/>
      </c>
    </row>
    <row r="70">
      <c r="A70" s="16">
        <f>'Data'!A70</f>
        <v/>
      </c>
      <c r="B70" s="16">
        <f>'Data'!B70</f>
        <v/>
      </c>
      <c r="C70" s="16">
        <f>IFERROR(INDEX(Pop!$C$2:$C$1611,MATCH(A70, Pop!$A$2:$A$1611,0)) /INDEX(Coverage!$F$2:$F$1611,MATCH(A70, Coverage!$A$2:$A$1611,0)),0)</f>
        <v/>
      </c>
      <c r="D70" s="16">
        <f>IF(SUM(C70)&lt;INDEX(Coverage!$D$2:$D$1611,MATCH(A70, Coverage!$A$2:$A$1611,0)),INDEX(Pop!$D$2:$D$1611,MATCH(A70, Pop!$A$2:$A$1611,0))/INDEX(Coverage!$F$2:$F$1611,MATCH(A70, Coverage!$A$2:$A$1611,0)),0)</f>
        <v/>
      </c>
      <c r="E70" s="16">
        <f>IF(SUM(C70:D70)&lt;INDEX(Coverage!$D$2:$D$1611,MATCH(A70, Coverage!$A$2:$A$1611,0)),INDEX(Pop!$E$2:$E$1611,MATCH(A70, Pop!$A$2:$A$1611,0))/INDEX(Coverage!$F$2:$F$1611,MATCH(A70, Coverage!$A$2:$A$1611,0)),0)</f>
        <v/>
      </c>
      <c r="F70" s="16">
        <f>IF(SUM(C70:E70)&lt;INDEX(Coverage!$D$2:$D$1611,MATCH(A70, Coverage!$A$2:$A$1611,0)),INDEX(Pop!$F$2:$F$1611,MATCH(A70, Pop!$A$2:$A$1611,0))/INDEX(Coverage!$F$2:$F$1611,MATCH(A70, Coverage!$A$2:$A$1611,0)),0)</f>
        <v/>
      </c>
      <c r="G70" s="16">
        <f>IF(SUM(C70:F70)&lt;INDEX(Coverage!$D$2:$D$1611,MATCH(A70, Coverage!$A$2:$A$1611,0)),INDEX(Pop!$G$2:$G$1611,MATCH(A70, Pop!$A$2:$A$1611,0))/INDEX(Coverage!$F$2:$F$1611,MATCH(A70, Coverage!$A$2:$A$1611,0)),0)</f>
        <v/>
      </c>
      <c r="H70" s="16">
        <f>IF(SUM(C70:G70)&lt;INDEX(Coverage!$D$2:$D$1611,MATCH(A70, Coverage!$A$2:$A$1611,0)),INDEX(Pop!$H$2:$H$1611,MATCH(A70, Pop!$A$2:$A$1611,0))/INDEX(Coverage!$F$2:$F$1611,MATCH(A70, Coverage!$A$2:$A$1611,0)),0)</f>
        <v/>
      </c>
      <c r="I70" s="16">
        <f>IF(SUM(C70:H70)&lt;INDEX(Coverage!$D$2:$D$1611,MATCH(A70, Coverage!$A$2:$A$1611,0)),INDEX(Pop!$I$2:$I$1611,MATCH(A70, Pop!$A$2:$A$1611,0))/INDEX(Coverage!$F$2:$F$1611,MATCH(A70, Coverage!$A$2:$A$1611,0)),0)</f>
        <v/>
      </c>
      <c r="J70" s="16">
        <f>IF(SUM(C70:I70)&lt;INDEX(Coverage!$D$2:$D$1611,MATCH(A70, Coverage!$A$2:$A$1611,0)),INDEX(Pop!$J$2:$J$1611,MATCH(A70, Pop!$A$2:$A$1611,0))/INDEX(Coverage!$F$2:$F$1611,MATCH(A70, Coverage!$A$2:$A$1611,0)),0)</f>
        <v/>
      </c>
      <c r="K70" s="16">
        <f>IF(SUM(C70:J70)&lt;INDEX(Coverage!$D$2:$D$1611,MATCH(A70, Coverage!$A$2:$A$1611,0)),INDEX(Pop!$K$2:$K$1611,MATCH(A70, Pop!$A$2:$A$1611,0))/INDEX(Coverage!$F$2:$F$1611,MATCH(A70, Coverage!$A$2:$A$1611,0)),0)</f>
        <v/>
      </c>
      <c r="L70" s="16">
        <f>IF(SUM(C70:K70)&lt;INDEX(Coverage!$D$2:$D$1611,MATCH(A70, Coverage!$A$2:$A$1611,0)),INDEX(Pop!$L$2:$L$1611,MATCH(A70, Pop!$A$2:$A$1611,0))/INDEX(Coverage!$F$2:$F$1611,MATCH(A70, Coverage!$A$2:$A$1611,0)),0)</f>
        <v/>
      </c>
    </row>
    <row r="71">
      <c r="A71" s="16">
        <f>'Data'!A71</f>
        <v/>
      </c>
      <c r="B71" s="16">
        <f>'Data'!B71</f>
        <v/>
      </c>
      <c r="C71" s="16">
        <f>IFERROR(INDEX(Pop!$C$2:$C$1611,MATCH(A71, Pop!$A$2:$A$1611,0)) /INDEX(Coverage!$F$2:$F$1611,MATCH(A71, Coverage!$A$2:$A$1611,0)),0)</f>
        <v/>
      </c>
      <c r="D71" s="16">
        <f>IF(SUM(C71)&lt;INDEX(Coverage!$D$2:$D$1611,MATCH(A71, Coverage!$A$2:$A$1611,0)),INDEX(Pop!$D$2:$D$1611,MATCH(A71, Pop!$A$2:$A$1611,0))/INDEX(Coverage!$F$2:$F$1611,MATCH(A71, Coverage!$A$2:$A$1611,0)),0)</f>
        <v/>
      </c>
      <c r="E71" s="16">
        <f>IF(SUM(C71:D71)&lt;INDEX(Coverage!$D$2:$D$1611,MATCH(A71, Coverage!$A$2:$A$1611,0)),INDEX(Pop!$E$2:$E$1611,MATCH(A71, Pop!$A$2:$A$1611,0))/INDEX(Coverage!$F$2:$F$1611,MATCH(A71, Coverage!$A$2:$A$1611,0)),0)</f>
        <v/>
      </c>
      <c r="F71" s="16">
        <f>IF(SUM(C71:E71)&lt;INDEX(Coverage!$D$2:$D$1611,MATCH(A71, Coverage!$A$2:$A$1611,0)),INDEX(Pop!$F$2:$F$1611,MATCH(A71, Pop!$A$2:$A$1611,0))/INDEX(Coverage!$F$2:$F$1611,MATCH(A71, Coverage!$A$2:$A$1611,0)),0)</f>
        <v/>
      </c>
      <c r="G71" s="16">
        <f>IF(SUM(C71:F71)&lt;INDEX(Coverage!$D$2:$D$1611,MATCH(A71, Coverage!$A$2:$A$1611,0)),INDEX(Pop!$G$2:$G$1611,MATCH(A71, Pop!$A$2:$A$1611,0))/INDEX(Coverage!$F$2:$F$1611,MATCH(A71, Coverage!$A$2:$A$1611,0)),0)</f>
        <v/>
      </c>
      <c r="H71" s="16">
        <f>IF(SUM(C71:G71)&lt;INDEX(Coverage!$D$2:$D$1611,MATCH(A71, Coverage!$A$2:$A$1611,0)),INDEX(Pop!$H$2:$H$1611,MATCH(A71, Pop!$A$2:$A$1611,0))/INDEX(Coverage!$F$2:$F$1611,MATCH(A71, Coverage!$A$2:$A$1611,0)),0)</f>
        <v/>
      </c>
      <c r="I71" s="16">
        <f>IF(SUM(C71:H71)&lt;INDEX(Coverage!$D$2:$D$1611,MATCH(A71, Coverage!$A$2:$A$1611,0)),INDEX(Pop!$I$2:$I$1611,MATCH(A71, Pop!$A$2:$A$1611,0))/INDEX(Coverage!$F$2:$F$1611,MATCH(A71, Coverage!$A$2:$A$1611,0)),0)</f>
        <v/>
      </c>
      <c r="J71" s="16">
        <f>IF(SUM(C71:I71)&lt;INDEX(Coverage!$D$2:$D$1611,MATCH(A71, Coverage!$A$2:$A$1611,0)),INDEX(Pop!$J$2:$J$1611,MATCH(A71, Pop!$A$2:$A$1611,0))/INDEX(Coverage!$F$2:$F$1611,MATCH(A71, Coverage!$A$2:$A$1611,0)),0)</f>
        <v/>
      </c>
      <c r="K71" s="16">
        <f>IF(SUM(C71:J71)&lt;INDEX(Coverage!$D$2:$D$1611,MATCH(A71, Coverage!$A$2:$A$1611,0)),INDEX(Pop!$K$2:$K$1611,MATCH(A71, Pop!$A$2:$A$1611,0))/INDEX(Coverage!$F$2:$F$1611,MATCH(A71, Coverage!$A$2:$A$1611,0)),0)</f>
        <v/>
      </c>
      <c r="L71" s="16">
        <f>IF(SUM(C71:K71)&lt;INDEX(Coverage!$D$2:$D$1611,MATCH(A71, Coverage!$A$2:$A$1611,0)),INDEX(Pop!$L$2:$L$1611,MATCH(A71, Pop!$A$2:$A$1611,0))/INDEX(Coverage!$F$2:$F$1611,MATCH(A71, Coverage!$A$2:$A$1611,0)),0)</f>
        <v/>
      </c>
    </row>
    <row r="72">
      <c r="A72" s="16">
        <f>'Data'!A72</f>
        <v/>
      </c>
      <c r="B72" s="16">
        <f>'Data'!B72</f>
        <v/>
      </c>
      <c r="C72" s="16">
        <f>IFERROR(INDEX(Pop!$C$2:$C$1611,MATCH(A72, Pop!$A$2:$A$1611,0)) /INDEX(Coverage!$F$2:$F$1611,MATCH(A72, Coverage!$A$2:$A$1611,0)),0)</f>
        <v/>
      </c>
      <c r="D72" s="16">
        <f>IF(SUM(C72)&lt;INDEX(Coverage!$D$2:$D$1611,MATCH(A72, Coverage!$A$2:$A$1611,0)),INDEX(Pop!$D$2:$D$1611,MATCH(A72, Pop!$A$2:$A$1611,0))/INDEX(Coverage!$F$2:$F$1611,MATCH(A72, Coverage!$A$2:$A$1611,0)),0)</f>
        <v/>
      </c>
      <c r="E72" s="16">
        <f>IF(SUM(C72:D72)&lt;INDEX(Coverage!$D$2:$D$1611,MATCH(A72, Coverage!$A$2:$A$1611,0)),INDEX(Pop!$E$2:$E$1611,MATCH(A72, Pop!$A$2:$A$1611,0))/INDEX(Coverage!$F$2:$F$1611,MATCH(A72, Coverage!$A$2:$A$1611,0)),0)</f>
        <v/>
      </c>
      <c r="F72" s="16">
        <f>IF(SUM(C72:E72)&lt;INDEX(Coverage!$D$2:$D$1611,MATCH(A72, Coverage!$A$2:$A$1611,0)),INDEX(Pop!$F$2:$F$1611,MATCH(A72, Pop!$A$2:$A$1611,0))/INDEX(Coverage!$F$2:$F$1611,MATCH(A72, Coverage!$A$2:$A$1611,0)),0)</f>
        <v/>
      </c>
      <c r="G72" s="16">
        <f>IF(SUM(C72:F72)&lt;INDEX(Coverage!$D$2:$D$1611,MATCH(A72, Coverage!$A$2:$A$1611,0)),INDEX(Pop!$G$2:$G$1611,MATCH(A72, Pop!$A$2:$A$1611,0))/INDEX(Coverage!$F$2:$F$1611,MATCH(A72, Coverage!$A$2:$A$1611,0)),0)</f>
        <v/>
      </c>
      <c r="H72" s="16">
        <f>IF(SUM(C72:G72)&lt;INDEX(Coverage!$D$2:$D$1611,MATCH(A72, Coverage!$A$2:$A$1611,0)),INDEX(Pop!$H$2:$H$1611,MATCH(A72, Pop!$A$2:$A$1611,0))/INDEX(Coverage!$F$2:$F$1611,MATCH(A72, Coverage!$A$2:$A$1611,0)),0)</f>
        <v/>
      </c>
      <c r="I72" s="16">
        <f>IF(SUM(C72:H72)&lt;INDEX(Coverage!$D$2:$D$1611,MATCH(A72, Coverage!$A$2:$A$1611,0)),INDEX(Pop!$I$2:$I$1611,MATCH(A72, Pop!$A$2:$A$1611,0))/INDEX(Coverage!$F$2:$F$1611,MATCH(A72, Coverage!$A$2:$A$1611,0)),0)</f>
        <v/>
      </c>
      <c r="J72" s="16">
        <f>IF(SUM(C72:I72)&lt;INDEX(Coverage!$D$2:$D$1611,MATCH(A72, Coverage!$A$2:$A$1611,0)),INDEX(Pop!$J$2:$J$1611,MATCH(A72, Pop!$A$2:$A$1611,0))/INDEX(Coverage!$F$2:$F$1611,MATCH(A72, Coverage!$A$2:$A$1611,0)),0)</f>
        <v/>
      </c>
      <c r="K72" s="16">
        <f>IF(SUM(C72:J72)&lt;INDEX(Coverage!$D$2:$D$1611,MATCH(A72, Coverage!$A$2:$A$1611,0)),INDEX(Pop!$K$2:$K$1611,MATCH(A72, Pop!$A$2:$A$1611,0))/INDEX(Coverage!$F$2:$F$1611,MATCH(A72, Coverage!$A$2:$A$1611,0)),0)</f>
        <v/>
      </c>
      <c r="L72" s="16">
        <f>IF(SUM(C72:K72)&lt;INDEX(Coverage!$D$2:$D$1611,MATCH(A72, Coverage!$A$2:$A$1611,0)),INDEX(Pop!$L$2:$L$1611,MATCH(A72, Pop!$A$2:$A$1611,0))/INDEX(Coverage!$F$2:$F$1611,MATCH(A72, Coverage!$A$2:$A$1611,0)),0)</f>
        <v/>
      </c>
    </row>
    <row r="73">
      <c r="A73" s="16">
        <f>'Data'!A73</f>
        <v/>
      </c>
      <c r="B73" s="16">
        <f>'Data'!B73</f>
        <v/>
      </c>
      <c r="C73" s="16">
        <f>IFERROR(INDEX(Pop!$C$2:$C$1611,MATCH(A73, Pop!$A$2:$A$1611,0)) /INDEX(Coverage!$F$2:$F$1611,MATCH(A73, Coverage!$A$2:$A$1611,0)),0)</f>
        <v/>
      </c>
      <c r="D73" s="16">
        <f>IF(SUM(C73)&lt;INDEX(Coverage!$D$2:$D$1611,MATCH(A73, Coverage!$A$2:$A$1611,0)),INDEX(Pop!$D$2:$D$1611,MATCH(A73, Pop!$A$2:$A$1611,0))/INDEX(Coverage!$F$2:$F$1611,MATCH(A73, Coverage!$A$2:$A$1611,0)),0)</f>
        <v/>
      </c>
      <c r="E73" s="16">
        <f>IF(SUM(C73:D73)&lt;INDEX(Coverage!$D$2:$D$1611,MATCH(A73, Coverage!$A$2:$A$1611,0)),INDEX(Pop!$E$2:$E$1611,MATCH(A73, Pop!$A$2:$A$1611,0))/INDEX(Coverage!$F$2:$F$1611,MATCH(A73, Coverage!$A$2:$A$1611,0)),0)</f>
        <v/>
      </c>
      <c r="F73" s="16">
        <f>IF(SUM(C73:E73)&lt;INDEX(Coverage!$D$2:$D$1611,MATCH(A73, Coverage!$A$2:$A$1611,0)),INDEX(Pop!$F$2:$F$1611,MATCH(A73, Pop!$A$2:$A$1611,0))/INDEX(Coverage!$F$2:$F$1611,MATCH(A73, Coverage!$A$2:$A$1611,0)),0)</f>
        <v/>
      </c>
      <c r="G73" s="16">
        <f>IF(SUM(C73:F73)&lt;INDEX(Coverage!$D$2:$D$1611,MATCH(A73, Coverage!$A$2:$A$1611,0)),INDEX(Pop!$G$2:$G$1611,MATCH(A73, Pop!$A$2:$A$1611,0))/INDEX(Coverage!$F$2:$F$1611,MATCH(A73, Coverage!$A$2:$A$1611,0)),0)</f>
        <v/>
      </c>
      <c r="H73" s="16">
        <f>IF(SUM(C73:G73)&lt;INDEX(Coverage!$D$2:$D$1611,MATCH(A73, Coverage!$A$2:$A$1611,0)),INDEX(Pop!$H$2:$H$1611,MATCH(A73, Pop!$A$2:$A$1611,0))/INDEX(Coverage!$F$2:$F$1611,MATCH(A73, Coverage!$A$2:$A$1611,0)),0)</f>
        <v/>
      </c>
      <c r="I73" s="16">
        <f>IF(SUM(C73:H73)&lt;INDEX(Coverage!$D$2:$D$1611,MATCH(A73, Coverage!$A$2:$A$1611,0)),INDEX(Pop!$I$2:$I$1611,MATCH(A73, Pop!$A$2:$A$1611,0))/INDEX(Coverage!$F$2:$F$1611,MATCH(A73, Coverage!$A$2:$A$1611,0)),0)</f>
        <v/>
      </c>
      <c r="J73" s="16">
        <f>IF(SUM(C73:I73)&lt;INDEX(Coverage!$D$2:$D$1611,MATCH(A73, Coverage!$A$2:$A$1611,0)),INDEX(Pop!$J$2:$J$1611,MATCH(A73, Pop!$A$2:$A$1611,0))/INDEX(Coverage!$F$2:$F$1611,MATCH(A73, Coverage!$A$2:$A$1611,0)),0)</f>
        <v/>
      </c>
      <c r="K73" s="16">
        <f>IF(SUM(C73:J73)&lt;INDEX(Coverage!$D$2:$D$1611,MATCH(A73, Coverage!$A$2:$A$1611,0)),INDEX(Pop!$K$2:$K$1611,MATCH(A73, Pop!$A$2:$A$1611,0))/INDEX(Coverage!$F$2:$F$1611,MATCH(A73, Coverage!$A$2:$A$1611,0)),0)</f>
        <v/>
      </c>
      <c r="L73" s="16">
        <f>IF(SUM(C73:K73)&lt;INDEX(Coverage!$D$2:$D$1611,MATCH(A73, Coverage!$A$2:$A$1611,0)),INDEX(Pop!$L$2:$L$1611,MATCH(A73, Pop!$A$2:$A$1611,0))/INDEX(Coverage!$F$2:$F$1611,MATCH(A73, Coverage!$A$2:$A$1611,0)),0)</f>
        <v/>
      </c>
    </row>
    <row r="74">
      <c r="A74" s="16">
        <f>'Data'!A74</f>
        <v/>
      </c>
      <c r="B74" s="16">
        <f>'Data'!B74</f>
        <v/>
      </c>
      <c r="C74" s="16">
        <f>IFERROR(INDEX(Pop!$C$2:$C$1611,MATCH(A74, Pop!$A$2:$A$1611,0)) /INDEX(Coverage!$F$2:$F$1611,MATCH(A74, Coverage!$A$2:$A$1611,0)),0)</f>
        <v/>
      </c>
      <c r="D74" s="16">
        <f>IF(SUM(C74)&lt;INDEX(Coverage!$D$2:$D$1611,MATCH(A74, Coverage!$A$2:$A$1611,0)),INDEX(Pop!$D$2:$D$1611,MATCH(A74, Pop!$A$2:$A$1611,0))/INDEX(Coverage!$F$2:$F$1611,MATCH(A74, Coverage!$A$2:$A$1611,0)),0)</f>
        <v/>
      </c>
      <c r="E74" s="16">
        <f>IF(SUM(C74:D74)&lt;INDEX(Coverage!$D$2:$D$1611,MATCH(A74, Coverage!$A$2:$A$1611,0)),INDEX(Pop!$E$2:$E$1611,MATCH(A74, Pop!$A$2:$A$1611,0))/INDEX(Coverage!$F$2:$F$1611,MATCH(A74, Coverage!$A$2:$A$1611,0)),0)</f>
        <v/>
      </c>
      <c r="F74" s="16">
        <f>IF(SUM(C74:E74)&lt;INDEX(Coverage!$D$2:$D$1611,MATCH(A74, Coverage!$A$2:$A$1611,0)),INDEX(Pop!$F$2:$F$1611,MATCH(A74, Pop!$A$2:$A$1611,0))/INDEX(Coverage!$F$2:$F$1611,MATCH(A74, Coverage!$A$2:$A$1611,0)),0)</f>
        <v/>
      </c>
      <c r="G74" s="16">
        <f>IF(SUM(C74:F74)&lt;INDEX(Coverage!$D$2:$D$1611,MATCH(A74, Coverage!$A$2:$A$1611,0)),INDEX(Pop!$G$2:$G$1611,MATCH(A74, Pop!$A$2:$A$1611,0))/INDEX(Coverage!$F$2:$F$1611,MATCH(A74, Coverage!$A$2:$A$1611,0)),0)</f>
        <v/>
      </c>
      <c r="H74" s="16">
        <f>IF(SUM(C74:G74)&lt;INDEX(Coverage!$D$2:$D$1611,MATCH(A74, Coverage!$A$2:$A$1611,0)),INDEX(Pop!$H$2:$H$1611,MATCH(A74, Pop!$A$2:$A$1611,0))/INDEX(Coverage!$F$2:$F$1611,MATCH(A74, Coverage!$A$2:$A$1611,0)),0)</f>
        <v/>
      </c>
      <c r="I74" s="16">
        <f>IF(SUM(C74:H74)&lt;INDEX(Coverage!$D$2:$D$1611,MATCH(A74, Coverage!$A$2:$A$1611,0)),INDEX(Pop!$I$2:$I$1611,MATCH(A74, Pop!$A$2:$A$1611,0))/INDEX(Coverage!$F$2:$F$1611,MATCH(A74, Coverage!$A$2:$A$1611,0)),0)</f>
        <v/>
      </c>
      <c r="J74" s="16">
        <f>IF(SUM(C74:I74)&lt;INDEX(Coverage!$D$2:$D$1611,MATCH(A74, Coverage!$A$2:$A$1611,0)),INDEX(Pop!$J$2:$J$1611,MATCH(A74, Pop!$A$2:$A$1611,0))/INDEX(Coverage!$F$2:$F$1611,MATCH(A74, Coverage!$A$2:$A$1611,0)),0)</f>
        <v/>
      </c>
      <c r="K74" s="16">
        <f>IF(SUM(C74:J74)&lt;INDEX(Coverage!$D$2:$D$1611,MATCH(A74, Coverage!$A$2:$A$1611,0)),INDEX(Pop!$K$2:$K$1611,MATCH(A74, Pop!$A$2:$A$1611,0))/INDEX(Coverage!$F$2:$F$1611,MATCH(A74, Coverage!$A$2:$A$1611,0)),0)</f>
        <v/>
      </c>
      <c r="L74" s="16">
        <f>IF(SUM(C74:K74)&lt;INDEX(Coverage!$D$2:$D$1611,MATCH(A74, Coverage!$A$2:$A$1611,0)),INDEX(Pop!$L$2:$L$1611,MATCH(A74, Pop!$A$2:$A$1611,0))/INDEX(Coverage!$F$2:$F$1611,MATCH(A74, Coverage!$A$2:$A$1611,0)),0)</f>
        <v/>
      </c>
    </row>
    <row r="75">
      <c r="A75" s="16">
        <f>'Data'!A75</f>
        <v/>
      </c>
      <c r="B75" s="16">
        <f>'Data'!B75</f>
        <v/>
      </c>
      <c r="C75" s="16">
        <f>IFERROR(INDEX(Pop!$C$2:$C$1611,MATCH(A75, Pop!$A$2:$A$1611,0)) /INDEX(Coverage!$F$2:$F$1611,MATCH(A75, Coverage!$A$2:$A$1611,0)),0)</f>
        <v/>
      </c>
      <c r="D75" s="16">
        <f>IF(SUM(C75)&lt;INDEX(Coverage!$D$2:$D$1611,MATCH(A75, Coverage!$A$2:$A$1611,0)),INDEX(Pop!$D$2:$D$1611,MATCH(A75, Pop!$A$2:$A$1611,0))/INDEX(Coverage!$F$2:$F$1611,MATCH(A75, Coverage!$A$2:$A$1611,0)),0)</f>
        <v/>
      </c>
      <c r="E75" s="16">
        <f>IF(SUM(C75:D75)&lt;INDEX(Coverage!$D$2:$D$1611,MATCH(A75, Coverage!$A$2:$A$1611,0)),INDEX(Pop!$E$2:$E$1611,MATCH(A75, Pop!$A$2:$A$1611,0))/INDEX(Coverage!$F$2:$F$1611,MATCH(A75, Coverage!$A$2:$A$1611,0)),0)</f>
        <v/>
      </c>
      <c r="F75" s="16">
        <f>IF(SUM(C75:E75)&lt;INDEX(Coverage!$D$2:$D$1611,MATCH(A75, Coverage!$A$2:$A$1611,0)),INDEX(Pop!$F$2:$F$1611,MATCH(A75, Pop!$A$2:$A$1611,0))/INDEX(Coverage!$F$2:$F$1611,MATCH(A75, Coverage!$A$2:$A$1611,0)),0)</f>
        <v/>
      </c>
      <c r="G75" s="16">
        <f>IF(SUM(C75:F75)&lt;INDEX(Coverage!$D$2:$D$1611,MATCH(A75, Coverage!$A$2:$A$1611,0)),INDEX(Pop!$G$2:$G$1611,MATCH(A75, Pop!$A$2:$A$1611,0))/INDEX(Coverage!$F$2:$F$1611,MATCH(A75, Coverage!$A$2:$A$1611,0)),0)</f>
        <v/>
      </c>
      <c r="H75" s="16">
        <f>IF(SUM(C75:G75)&lt;INDEX(Coverage!$D$2:$D$1611,MATCH(A75, Coverage!$A$2:$A$1611,0)),INDEX(Pop!$H$2:$H$1611,MATCH(A75, Pop!$A$2:$A$1611,0))/INDEX(Coverage!$F$2:$F$1611,MATCH(A75, Coverage!$A$2:$A$1611,0)),0)</f>
        <v/>
      </c>
      <c r="I75" s="16">
        <f>IF(SUM(C75:H75)&lt;INDEX(Coverage!$D$2:$D$1611,MATCH(A75, Coverage!$A$2:$A$1611,0)),INDEX(Pop!$I$2:$I$1611,MATCH(A75, Pop!$A$2:$A$1611,0))/INDEX(Coverage!$F$2:$F$1611,MATCH(A75, Coverage!$A$2:$A$1611,0)),0)</f>
        <v/>
      </c>
      <c r="J75" s="16">
        <f>IF(SUM(C75:I75)&lt;INDEX(Coverage!$D$2:$D$1611,MATCH(A75, Coverage!$A$2:$A$1611,0)),INDEX(Pop!$J$2:$J$1611,MATCH(A75, Pop!$A$2:$A$1611,0))/INDEX(Coverage!$F$2:$F$1611,MATCH(A75, Coverage!$A$2:$A$1611,0)),0)</f>
        <v/>
      </c>
      <c r="K75" s="16">
        <f>IF(SUM(C75:J75)&lt;INDEX(Coverage!$D$2:$D$1611,MATCH(A75, Coverage!$A$2:$A$1611,0)),INDEX(Pop!$K$2:$K$1611,MATCH(A75, Pop!$A$2:$A$1611,0))/INDEX(Coverage!$F$2:$F$1611,MATCH(A75, Coverage!$A$2:$A$1611,0)),0)</f>
        <v/>
      </c>
      <c r="L75" s="16">
        <f>IF(SUM(C75:K75)&lt;INDEX(Coverage!$D$2:$D$1611,MATCH(A75, Coverage!$A$2:$A$1611,0)),INDEX(Pop!$L$2:$L$1611,MATCH(A75, Pop!$A$2:$A$1611,0))/INDEX(Coverage!$F$2:$F$1611,MATCH(A75, Coverage!$A$2:$A$1611,0)),0)</f>
        <v/>
      </c>
    </row>
    <row r="76">
      <c r="A76" s="16">
        <f>'Data'!A76</f>
        <v/>
      </c>
      <c r="B76" s="16">
        <f>'Data'!B76</f>
        <v/>
      </c>
      <c r="C76" s="16">
        <f>IFERROR(INDEX(Pop!$C$2:$C$1611,MATCH(A76, Pop!$A$2:$A$1611,0)) /INDEX(Coverage!$F$2:$F$1611,MATCH(A76, Coverage!$A$2:$A$1611,0)),0)</f>
        <v/>
      </c>
      <c r="D76" s="16">
        <f>IF(SUM(C76)&lt;INDEX(Coverage!$D$2:$D$1611,MATCH(A76, Coverage!$A$2:$A$1611,0)),INDEX(Pop!$D$2:$D$1611,MATCH(A76, Pop!$A$2:$A$1611,0))/INDEX(Coverage!$F$2:$F$1611,MATCH(A76, Coverage!$A$2:$A$1611,0)),0)</f>
        <v/>
      </c>
      <c r="E76" s="16">
        <f>IF(SUM(C76:D76)&lt;INDEX(Coverage!$D$2:$D$1611,MATCH(A76, Coverage!$A$2:$A$1611,0)),INDEX(Pop!$E$2:$E$1611,MATCH(A76, Pop!$A$2:$A$1611,0))/INDEX(Coverage!$F$2:$F$1611,MATCH(A76, Coverage!$A$2:$A$1611,0)),0)</f>
        <v/>
      </c>
      <c r="F76" s="16">
        <f>IF(SUM(C76:E76)&lt;INDEX(Coverage!$D$2:$D$1611,MATCH(A76, Coverage!$A$2:$A$1611,0)),INDEX(Pop!$F$2:$F$1611,MATCH(A76, Pop!$A$2:$A$1611,0))/INDEX(Coverage!$F$2:$F$1611,MATCH(A76, Coverage!$A$2:$A$1611,0)),0)</f>
        <v/>
      </c>
      <c r="G76" s="16">
        <f>IF(SUM(C76:F76)&lt;INDEX(Coverage!$D$2:$D$1611,MATCH(A76, Coverage!$A$2:$A$1611,0)),INDEX(Pop!$G$2:$G$1611,MATCH(A76, Pop!$A$2:$A$1611,0))/INDEX(Coverage!$F$2:$F$1611,MATCH(A76, Coverage!$A$2:$A$1611,0)),0)</f>
        <v/>
      </c>
      <c r="H76" s="16">
        <f>IF(SUM(C76:G76)&lt;INDEX(Coverage!$D$2:$D$1611,MATCH(A76, Coverage!$A$2:$A$1611,0)),INDEX(Pop!$H$2:$H$1611,MATCH(A76, Pop!$A$2:$A$1611,0))/INDEX(Coverage!$F$2:$F$1611,MATCH(A76, Coverage!$A$2:$A$1611,0)),0)</f>
        <v/>
      </c>
      <c r="I76" s="16">
        <f>IF(SUM(C76:H76)&lt;INDEX(Coverage!$D$2:$D$1611,MATCH(A76, Coverage!$A$2:$A$1611,0)),INDEX(Pop!$I$2:$I$1611,MATCH(A76, Pop!$A$2:$A$1611,0))/INDEX(Coverage!$F$2:$F$1611,MATCH(A76, Coverage!$A$2:$A$1611,0)),0)</f>
        <v/>
      </c>
      <c r="J76" s="16">
        <f>IF(SUM(C76:I76)&lt;INDEX(Coverage!$D$2:$D$1611,MATCH(A76, Coverage!$A$2:$A$1611,0)),INDEX(Pop!$J$2:$J$1611,MATCH(A76, Pop!$A$2:$A$1611,0))/INDEX(Coverage!$F$2:$F$1611,MATCH(A76, Coverage!$A$2:$A$1611,0)),0)</f>
        <v/>
      </c>
      <c r="K76" s="16">
        <f>IF(SUM(C76:J76)&lt;INDEX(Coverage!$D$2:$D$1611,MATCH(A76, Coverage!$A$2:$A$1611,0)),INDEX(Pop!$K$2:$K$1611,MATCH(A76, Pop!$A$2:$A$1611,0))/INDEX(Coverage!$F$2:$F$1611,MATCH(A76, Coverage!$A$2:$A$1611,0)),0)</f>
        <v/>
      </c>
      <c r="L76" s="16">
        <f>IF(SUM(C76:K76)&lt;INDEX(Coverage!$D$2:$D$1611,MATCH(A76, Coverage!$A$2:$A$1611,0)),INDEX(Pop!$L$2:$L$1611,MATCH(A76, Pop!$A$2:$A$1611,0))/INDEX(Coverage!$F$2:$F$1611,MATCH(A76, Coverage!$A$2:$A$1611,0)),0)</f>
        <v/>
      </c>
    </row>
    <row r="77">
      <c r="A77" s="16">
        <f>'Data'!A77</f>
        <v/>
      </c>
      <c r="B77" s="16">
        <f>'Data'!B77</f>
        <v/>
      </c>
      <c r="C77" s="16">
        <f>IFERROR(INDEX(Pop!$C$2:$C$1611,MATCH(A77, Pop!$A$2:$A$1611,0)) /INDEX(Coverage!$F$2:$F$1611,MATCH(A77, Coverage!$A$2:$A$1611,0)),0)</f>
        <v/>
      </c>
      <c r="D77" s="16">
        <f>IF(SUM(C77)&lt;INDEX(Coverage!$D$2:$D$1611,MATCH(A77, Coverage!$A$2:$A$1611,0)),INDEX(Pop!$D$2:$D$1611,MATCH(A77, Pop!$A$2:$A$1611,0))/INDEX(Coverage!$F$2:$F$1611,MATCH(A77, Coverage!$A$2:$A$1611,0)),0)</f>
        <v/>
      </c>
      <c r="E77" s="16">
        <f>IF(SUM(C77:D77)&lt;INDEX(Coverage!$D$2:$D$1611,MATCH(A77, Coverage!$A$2:$A$1611,0)),INDEX(Pop!$E$2:$E$1611,MATCH(A77, Pop!$A$2:$A$1611,0))/INDEX(Coverage!$F$2:$F$1611,MATCH(A77, Coverage!$A$2:$A$1611,0)),0)</f>
        <v/>
      </c>
      <c r="F77" s="16">
        <f>IF(SUM(C77:E77)&lt;INDEX(Coverage!$D$2:$D$1611,MATCH(A77, Coverage!$A$2:$A$1611,0)),INDEX(Pop!$F$2:$F$1611,MATCH(A77, Pop!$A$2:$A$1611,0))/INDEX(Coverage!$F$2:$F$1611,MATCH(A77, Coverage!$A$2:$A$1611,0)),0)</f>
        <v/>
      </c>
      <c r="G77" s="16">
        <f>IF(SUM(C77:F77)&lt;INDEX(Coverage!$D$2:$D$1611,MATCH(A77, Coverage!$A$2:$A$1611,0)),INDEX(Pop!$G$2:$G$1611,MATCH(A77, Pop!$A$2:$A$1611,0))/INDEX(Coverage!$F$2:$F$1611,MATCH(A77, Coverage!$A$2:$A$1611,0)),0)</f>
        <v/>
      </c>
      <c r="H77" s="16">
        <f>IF(SUM(C77:G77)&lt;INDEX(Coverage!$D$2:$D$1611,MATCH(A77, Coverage!$A$2:$A$1611,0)),INDEX(Pop!$H$2:$H$1611,MATCH(A77, Pop!$A$2:$A$1611,0))/INDEX(Coverage!$F$2:$F$1611,MATCH(A77, Coverage!$A$2:$A$1611,0)),0)</f>
        <v/>
      </c>
      <c r="I77" s="16">
        <f>IF(SUM(C77:H77)&lt;INDEX(Coverage!$D$2:$D$1611,MATCH(A77, Coverage!$A$2:$A$1611,0)),INDEX(Pop!$I$2:$I$1611,MATCH(A77, Pop!$A$2:$A$1611,0))/INDEX(Coverage!$F$2:$F$1611,MATCH(A77, Coverage!$A$2:$A$1611,0)),0)</f>
        <v/>
      </c>
      <c r="J77" s="16">
        <f>IF(SUM(C77:I77)&lt;INDEX(Coverage!$D$2:$D$1611,MATCH(A77, Coverage!$A$2:$A$1611,0)),INDEX(Pop!$J$2:$J$1611,MATCH(A77, Pop!$A$2:$A$1611,0))/INDEX(Coverage!$F$2:$F$1611,MATCH(A77, Coverage!$A$2:$A$1611,0)),0)</f>
        <v/>
      </c>
      <c r="K77" s="16">
        <f>IF(SUM(C77:J77)&lt;INDEX(Coverage!$D$2:$D$1611,MATCH(A77, Coverage!$A$2:$A$1611,0)),INDEX(Pop!$K$2:$K$1611,MATCH(A77, Pop!$A$2:$A$1611,0))/INDEX(Coverage!$F$2:$F$1611,MATCH(A77, Coverage!$A$2:$A$1611,0)),0)</f>
        <v/>
      </c>
      <c r="L77" s="16">
        <f>IF(SUM(C77:K77)&lt;INDEX(Coverage!$D$2:$D$1611,MATCH(A77, Coverage!$A$2:$A$1611,0)),INDEX(Pop!$L$2:$L$1611,MATCH(A77, Pop!$A$2:$A$1611,0))/INDEX(Coverage!$F$2:$F$1611,MATCH(A77, Coverage!$A$2:$A$1611,0)),0)</f>
        <v/>
      </c>
    </row>
    <row r="78">
      <c r="A78" s="16">
        <f>'Data'!A78</f>
        <v/>
      </c>
      <c r="B78" s="16">
        <f>'Data'!B78</f>
        <v/>
      </c>
      <c r="C78" s="16">
        <f>IFERROR(INDEX(Pop!$C$2:$C$1611,MATCH(A78, Pop!$A$2:$A$1611,0)) /INDEX(Coverage!$F$2:$F$1611,MATCH(A78, Coverage!$A$2:$A$1611,0)),0)</f>
        <v/>
      </c>
      <c r="D78" s="16">
        <f>IF(SUM(C78)&lt;INDEX(Coverage!$D$2:$D$1611,MATCH(A78, Coverage!$A$2:$A$1611,0)),INDEX(Pop!$D$2:$D$1611,MATCH(A78, Pop!$A$2:$A$1611,0))/INDEX(Coverage!$F$2:$F$1611,MATCH(A78, Coverage!$A$2:$A$1611,0)),0)</f>
        <v/>
      </c>
      <c r="E78" s="16">
        <f>IF(SUM(C78:D78)&lt;INDEX(Coverage!$D$2:$D$1611,MATCH(A78, Coverage!$A$2:$A$1611,0)),INDEX(Pop!$E$2:$E$1611,MATCH(A78, Pop!$A$2:$A$1611,0))/INDEX(Coverage!$F$2:$F$1611,MATCH(A78, Coverage!$A$2:$A$1611,0)),0)</f>
        <v/>
      </c>
      <c r="F78" s="16">
        <f>IF(SUM(C78:E78)&lt;INDEX(Coverage!$D$2:$D$1611,MATCH(A78, Coverage!$A$2:$A$1611,0)),INDEX(Pop!$F$2:$F$1611,MATCH(A78, Pop!$A$2:$A$1611,0))/INDEX(Coverage!$F$2:$F$1611,MATCH(A78, Coverage!$A$2:$A$1611,0)),0)</f>
        <v/>
      </c>
      <c r="G78" s="16">
        <f>IF(SUM(C78:F78)&lt;INDEX(Coverage!$D$2:$D$1611,MATCH(A78, Coverage!$A$2:$A$1611,0)),INDEX(Pop!$G$2:$G$1611,MATCH(A78, Pop!$A$2:$A$1611,0))/INDEX(Coverage!$F$2:$F$1611,MATCH(A78, Coverage!$A$2:$A$1611,0)),0)</f>
        <v/>
      </c>
      <c r="H78" s="16">
        <f>IF(SUM(C78:G78)&lt;INDEX(Coverage!$D$2:$D$1611,MATCH(A78, Coverage!$A$2:$A$1611,0)),INDEX(Pop!$H$2:$H$1611,MATCH(A78, Pop!$A$2:$A$1611,0))/INDEX(Coverage!$F$2:$F$1611,MATCH(A78, Coverage!$A$2:$A$1611,0)),0)</f>
        <v/>
      </c>
      <c r="I78" s="16">
        <f>IF(SUM(C78:H78)&lt;INDEX(Coverage!$D$2:$D$1611,MATCH(A78, Coverage!$A$2:$A$1611,0)),INDEX(Pop!$I$2:$I$1611,MATCH(A78, Pop!$A$2:$A$1611,0))/INDEX(Coverage!$F$2:$F$1611,MATCH(A78, Coverage!$A$2:$A$1611,0)),0)</f>
        <v/>
      </c>
      <c r="J78" s="16">
        <f>IF(SUM(C78:I78)&lt;INDEX(Coverage!$D$2:$D$1611,MATCH(A78, Coverage!$A$2:$A$1611,0)),INDEX(Pop!$J$2:$J$1611,MATCH(A78, Pop!$A$2:$A$1611,0))/INDEX(Coverage!$F$2:$F$1611,MATCH(A78, Coverage!$A$2:$A$1611,0)),0)</f>
        <v/>
      </c>
      <c r="K78" s="16">
        <f>IF(SUM(C78:J78)&lt;INDEX(Coverage!$D$2:$D$1611,MATCH(A78, Coverage!$A$2:$A$1611,0)),INDEX(Pop!$K$2:$K$1611,MATCH(A78, Pop!$A$2:$A$1611,0))/INDEX(Coverage!$F$2:$F$1611,MATCH(A78, Coverage!$A$2:$A$1611,0)),0)</f>
        <v/>
      </c>
      <c r="L78" s="16">
        <f>IF(SUM(C78:K78)&lt;INDEX(Coverage!$D$2:$D$1611,MATCH(A78, Coverage!$A$2:$A$1611,0)),INDEX(Pop!$L$2:$L$1611,MATCH(A78, Pop!$A$2:$A$1611,0))/INDEX(Coverage!$F$2:$F$1611,MATCH(A78, Coverage!$A$2:$A$1611,0)),0)</f>
        <v/>
      </c>
    </row>
    <row r="79">
      <c r="A79" s="16">
        <f>'Data'!A79</f>
        <v/>
      </c>
      <c r="B79" s="16">
        <f>'Data'!B79</f>
        <v/>
      </c>
      <c r="C79" s="16">
        <f>IFERROR(INDEX(Pop!$C$2:$C$1611,MATCH(A79, Pop!$A$2:$A$1611,0)) /INDEX(Coverage!$F$2:$F$1611,MATCH(A79, Coverage!$A$2:$A$1611,0)),0)</f>
        <v/>
      </c>
      <c r="D79" s="16">
        <f>IF(SUM(C79)&lt;INDEX(Coverage!$D$2:$D$1611,MATCH(A79, Coverage!$A$2:$A$1611,0)),INDEX(Pop!$D$2:$D$1611,MATCH(A79, Pop!$A$2:$A$1611,0))/INDEX(Coverage!$F$2:$F$1611,MATCH(A79, Coverage!$A$2:$A$1611,0)),0)</f>
        <v/>
      </c>
      <c r="E79" s="16">
        <f>IF(SUM(C79:D79)&lt;INDEX(Coverage!$D$2:$D$1611,MATCH(A79, Coverage!$A$2:$A$1611,0)),INDEX(Pop!$E$2:$E$1611,MATCH(A79, Pop!$A$2:$A$1611,0))/INDEX(Coverage!$F$2:$F$1611,MATCH(A79, Coverage!$A$2:$A$1611,0)),0)</f>
        <v/>
      </c>
      <c r="F79" s="16">
        <f>IF(SUM(C79:E79)&lt;INDEX(Coverage!$D$2:$D$1611,MATCH(A79, Coverage!$A$2:$A$1611,0)),INDEX(Pop!$F$2:$F$1611,MATCH(A79, Pop!$A$2:$A$1611,0))/INDEX(Coverage!$F$2:$F$1611,MATCH(A79, Coverage!$A$2:$A$1611,0)),0)</f>
        <v/>
      </c>
      <c r="G79" s="16">
        <f>IF(SUM(C79:F79)&lt;INDEX(Coverage!$D$2:$D$1611,MATCH(A79, Coverage!$A$2:$A$1611,0)),INDEX(Pop!$G$2:$G$1611,MATCH(A79, Pop!$A$2:$A$1611,0))/INDEX(Coverage!$F$2:$F$1611,MATCH(A79, Coverage!$A$2:$A$1611,0)),0)</f>
        <v/>
      </c>
      <c r="H79" s="16">
        <f>IF(SUM(C79:G79)&lt;INDEX(Coverage!$D$2:$D$1611,MATCH(A79, Coverage!$A$2:$A$1611,0)),INDEX(Pop!$H$2:$H$1611,MATCH(A79, Pop!$A$2:$A$1611,0))/INDEX(Coverage!$F$2:$F$1611,MATCH(A79, Coverage!$A$2:$A$1611,0)),0)</f>
        <v/>
      </c>
      <c r="I79" s="16">
        <f>IF(SUM(C79:H79)&lt;INDEX(Coverage!$D$2:$D$1611,MATCH(A79, Coverage!$A$2:$A$1611,0)),INDEX(Pop!$I$2:$I$1611,MATCH(A79, Pop!$A$2:$A$1611,0))/INDEX(Coverage!$F$2:$F$1611,MATCH(A79, Coverage!$A$2:$A$1611,0)),0)</f>
        <v/>
      </c>
      <c r="J79" s="16">
        <f>IF(SUM(C79:I79)&lt;INDEX(Coverage!$D$2:$D$1611,MATCH(A79, Coverage!$A$2:$A$1611,0)),INDEX(Pop!$J$2:$J$1611,MATCH(A79, Pop!$A$2:$A$1611,0))/INDEX(Coverage!$F$2:$F$1611,MATCH(A79, Coverage!$A$2:$A$1611,0)),0)</f>
        <v/>
      </c>
      <c r="K79" s="16">
        <f>IF(SUM(C79:J79)&lt;INDEX(Coverage!$D$2:$D$1611,MATCH(A79, Coverage!$A$2:$A$1611,0)),INDEX(Pop!$K$2:$K$1611,MATCH(A79, Pop!$A$2:$A$1611,0))/INDEX(Coverage!$F$2:$F$1611,MATCH(A79, Coverage!$A$2:$A$1611,0)),0)</f>
        <v/>
      </c>
      <c r="L79" s="16">
        <f>IF(SUM(C79:K79)&lt;INDEX(Coverage!$D$2:$D$1611,MATCH(A79, Coverage!$A$2:$A$1611,0)),INDEX(Pop!$L$2:$L$1611,MATCH(A79, Pop!$A$2:$A$1611,0))/INDEX(Coverage!$F$2:$F$1611,MATCH(A79, Coverage!$A$2:$A$1611,0)),0)</f>
        <v/>
      </c>
    </row>
    <row r="80">
      <c r="A80" s="16">
        <f>'Data'!A80</f>
        <v/>
      </c>
      <c r="B80" s="16">
        <f>'Data'!B80</f>
        <v/>
      </c>
      <c r="C80" s="16">
        <f>IFERROR(INDEX(Pop!$C$2:$C$1611,MATCH(A80, Pop!$A$2:$A$1611,0)) /INDEX(Coverage!$F$2:$F$1611,MATCH(A80, Coverage!$A$2:$A$1611,0)),0)</f>
        <v/>
      </c>
      <c r="D80" s="16">
        <f>IF(SUM(C80)&lt;INDEX(Coverage!$D$2:$D$1611,MATCH(A80, Coverage!$A$2:$A$1611,0)),INDEX(Pop!$D$2:$D$1611,MATCH(A80, Pop!$A$2:$A$1611,0))/INDEX(Coverage!$F$2:$F$1611,MATCH(A80, Coverage!$A$2:$A$1611,0)),0)</f>
        <v/>
      </c>
      <c r="E80" s="16">
        <f>IF(SUM(C80:D80)&lt;INDEX(Coverage!$D$2:$D$1611,MATCH(A80, Coverage!$A$2:$A$1611,0)),INDEX(Pop!$E$2:$E$1611,MATCH(A80, Pop!$A$2:$A$1611,0))/INDEX(Coverage!$F$2:$F$1611,MATCH(A80, Coverage!$A$2:$A$1611,0)),0)</f>
        <v/>
      </c>
      <c r="F80" s="16">
        <f>IF(SUM(C80:E80)&lt;INDEX(Coverage!$D$2:$D$1611,MATCH(A80, Coverage!$A$2:$A$1611,0)),INDEX(Pop!$F$2:$F$1611,MATCH(A80, Pop!$A$2:$A$1611,0))/INDEX(Coverage!$F$2:$F$1611,MATCH(A80, Coverage!$A$2:$A$1611,0)),0)</f>
        <v/>
      </c>
      <c r="G80" s="16">
        <f>IF(SUM(C80:F80)&lt;INDEX(Coverage!$D$2:$D$1611,MATCH(A80, Coverage!$A$2:$A$1611,0)),INDEX(Pop!$G$2:$G$1611,MATCH(A80, Pop!$A$2:$A$1611,0))/INDEX(Coverage!$F$2:$F$1611,MATCH(A80, Coverage!$A$2:$A$1611,0)),0)</f>
        <v/>
      </c>
      <c r="H80" s="16">
        <f>IF(SUM(C80:G80)&lt;INDEX(Coverage!$D$2:$D$1611,MATCH(A80, Coverage!$A$2:$A$1611,0)),INDEX(Pop!$H$2:$H$1611,MATCH(A80, Pop!$A$2:$A$1611,0))/INDEX(Coverage!$F$2:$F$1611,MATCH(A80, Coverage!$A$2:$A$1611,0)),0)</f>
        <v/>
      </c>
      <c r="I80" s="16">
        <f>IF(SUM(C80:H80)&lt;INDEX(Coverage!$D$2:$D$1611,MATCH(A80, Coverage!$A$2:$A$1611,0)),INDEX(Pop!$I$2:$I$1611,MATCH(A80, Pop!$A$2:$A$1611,0))/INDEX(Coverage!$F$2:$F$1611,MATCH(A80, Coverage!$A$2:$A$1611,0)),0)</f>
        <v/>
      </c>
      <c r="J80" s="16">
        <f>IF(SUM(C80:I80)&lt;INDEX(Coverage!$D$2:$D$1611,MATCH(A80, Coverage!$A$2:$A$1611,0)),INDEX(Pop!$J$2:$J$1611,MATCH(A80, Pop!$A$2:$A$1611,0))/INDEX(Coverage!$F$2:$F$1611,MATCH(A80, Coverage!$A$2:$A$1611,0)),0)</f>
        <v/>
      </c>
      <c r="K80" s="16">
        <f>IF(SUM(C80:J80)&lt;INDEX(Coverage!$D$2:$D$1611,MATCH(A80, Coverage!$A$2:$A$1611,0)),INDEX(Pop!$K$2:$K$1611,MATCH(A80, Pop!$A$2:$A$1611,0))/INDEX(Coverage!$F$2:$F$1611,MATCH(A80, Coverage!$A$2:$A$1611,0)),0)</f>
        <v/>
      </c>
      <c r="L80" s="16">
        <f>IF(SUM(C80:K80)&lt;INDEX(Coverage!$D$2:$D$1611,MATCH(A80, Coverage!$A$2:$A$1611,0)),INDEX(Pop!$L$2:$L$1611,MATCH(A80, Pop!$A$2:$A$1611,0))/INDEX(Coverage!$F$2:$F$1611,MATCH(A80, Coverage!$A$2:$A$1611,0)),0)</f>
        <v/>
      </c>
    </row>
    <row r="81">
      <c r="A81" s="16">
        <f>'Data'!A81</f>
        <v/>
      </c>
      <c r="B81" s="16">
        <f>'Data'!B81</f>
        <v/>
      </c>
      <c r="C81" s="16">
        <f>IFERROR(INDEX(Pop!$C$2:$C$1611,MATCH(A81, Pop!$A$2:$A$1611,0)) /INDEX(Coverage!$F$2:$F$1611,MATCH(A81, Coverage!$A$2:$A$1611,0)),0)</f>
        <v/>
      </c>
      <c r="D81" s="16">
        <f>IF(SUM(C81)&lt;INDEX(Coverage!$D$2:$D$1611,MATCH(A81, Coverage!$A$2:$A$1611,0)),INDEX(Pop!$D$2:$D$1611,MATCH(A81, Pop!$A$2:$A$1611,0))/INDEX(Coverage!$F$2:$F$1611,MATCH(A81, Coverage!$A$2:$A$1611,0)),0)</f>
        <v/>
      </c>
      <c r="E81" s="16">
        <f>IF(SUM(C81:D81)&lt;INDEX(Coverage!$D$2:$D$1611,MATCH(A81, Coverage!$A$2:$A$1611,0)),INDEX(Pop!$E$2:$E$1611,MATCH(A81, Pop!$A$2:$A$1611,0))/INDEX(Coverage!$F$2:$F$1611,MATCH(A81, Coverage!$A$2:$A$1611,0)),0)</f>
        <v/>
      </c>
      <c r="F81" s="16">
        <f>IF(SUM(C81:E81)&lt;INDEX(Coverage!$D$2:$D$1611,MATCH(A81, Coverage!$A$2:$A$1611,0)),INDEX(Pop!$F$2:$F$1611,MATCH(A81, Pop!$A$2:$A$1611,0))/INDEX(Coverage!$F$2:$F$1611,MATCH(A81, Coverage!$A$2:$A$1611,0)),0)</f>
        <v/>
      </c>
      <c r="G81" s="16">
        <f>IF(SUM(C81:F81)&lt;INDEX(Coverage!$D$2:$D$1611,MATCH(A81, Coverage!$A$2:$A$1611,0)),INDEX(Pop!$G$2:$G$1611,MATCH(A81, Pop!$A$2:$A$1611,0))/INDEX(Coverage!$F$2:$F$1611,MATCH(A81, Coverage!$A$2:$A$1611,0)),0)</f>
        <v/>
      </c>
      <c r="H81" s="16">
        <f>IF(SUM(C81:G81)&lt;INDEX(Coverage!$D$2:$D$1611,MATCH(A81, Coverage!$A$2:$A$1611,0)),INDEX(Pop!$H$2:$H$1611,MATCH(A81, Pop!$A$2:$A$1611,0))/INDEX(Coverage!$F$2:$F$1611,MATCH(A81, Coverage!$A$2:$A$1611,0)),0)</f>
        <v/>
      </c>
      <c r="I81" s="16">
        <f>IF(SUM(C81:H81)&lt;INDEX(Coverage!$D$2:$D$1611,MATCH(A81, Coverage!$A$2:$A$1611,0)),INDEX(Pop!$I$2:$I$1611,MATCH(A81, Pop!$A$2:$A$1611,0))/INDEX(Coverage!$F$2:$F$1611,MATCH(A81, Coverage!$A$2:$A$1611,0)),0)</f>
        <v/>
      </c>
      <c r="J81" s="16">
        <f>IF(SUM(C81:I81)&lt;INDEX(Coverage!$D$2:$D$1611,MATCH(A81, Coverage!$A$2:$A$1611,0)),INDEX(Pop!$J$2:$J$1611,MATCH(A81, Pop!$A$2:$A$1611,0))/INDEX(Coverage!$F$2:$F$1611,MATCH(A81, Coverage!$A$2:$A$1611,0)),0)</f>
        <v/>
      </c>
      <c r="K81" s="16">
        <f>IF(SUM(C81:J81)&lt;INDEX(Coverage!$D$2:$D$1611,MATCH(A81, Coverage!$A$2:$A$1611,0)),INDEX(Pop!$K$2:$K$1611,MATCH(A81, Pop!$A$2:$A$1611,0))/INDEX(Coverage!$F$2:$F$1611,MATCH(A81, Coverage!$A$2:$A$1611,0)),0)</f>
        <v/>
      </c>
      <c r="L81" s="16">
        <f>IF(SUM(C81:K81)&lt;INDEX(Coverage!$D$2:$D$1611,MATCH(A81, Coverage!$A$2:$A$1611,0)),INDEX(Pop!$L$2:$L$1611,MATCH(A81, Pop!$A$2:$A$1611,0))/INDEX(Coverage!$F$2:$F$1611,MATCH(A81, Coverage!$A$2:$A$1611,0)),0)</f>
        <v/>
      </c>
    </row>
    <row r="82">
      <c r="A82" s="16">
        <f>'Data'!A82</f>
        <v/>
      </c>
      <c r="B82" s="16">
        <f>'Data'!B82</f>
        <v/>
      </c>
      <c r="C82" s="16">
        <f>IFERROR(INDEX(Pop!$C$2:$C$1611,MATCH(A82, Pop!$A$2:$A$1611,0)) /INDEX(Coverage!$F$2:$F$1611,MATCH(A82, Coverage!$A$2:$A$1611,0)),0)</f>
        <v/>
      </c>
      <c r="D82" s="16">
        <f>IF(SUM(C82)&lt;INDEX(Coverage!$D$2:$D$1611,MATCH(A82, Coverage!$A$2:$A$1611,0)),INDEX(Pop!$D$2:$D$1611,MATCH(A82, Pop!$A$2:$A$1611,0))/INDEX(Coverage!$F$2:$F$1611,MATCH(A82, Coverage!$A$2:$A$1611,0)),0)</f>
        <v/>
      </c>
      <c r="E82" s="16">
        <f>IF(SUM(C82:D82)&lt;INDEX(Coverage!$D$2:$D$1611,MATCH(A82, Coverage!$A$2:$A$1611,0)),INDEX(Pop!$E$2:$E$1611,MATCH(A82, Pop!$A$2:$A$1611,0))/INDEX(Coverage!$F$2:$F$1611,MATCH(A82, Coverage!$A$2:$A$1611,0)),0)</f>
        <v/>
      </c>
      <c r="F82" s="16">
        <f>IF(SUM(C82:E82)&lt;INDEX(Coverage!$D$2:$D$1611,MATCH(A82, Coverage!$A$2:$A$1611,0)),INDEX(Pop!$F$2:$F$1611,MATCH(A82, Pop!$A$2:$A$1611,0))/INDEX(Coverage!$F$2:$F$1611,MATCH(A82, Coverage!$A$2:$A$1611,0)),0)</f>
        <v/>
      </c>
      <c r="G82" s="16">
        <f>IF(SUM(C82:F82)&lt;INDEX(Coverage!$D$2:$D$1611,MATCH(A82, Coverage!$A$2:$A$1611,0)),INDEX(Pop!$G$2:$G$1611,MATCH(A82, Pop!$A$2:$A$1611,0))/INDEX(Coverage!$F$2:$F$1611,MATCH(A82, Coverage!$A$2:$A$1611,0)),0)</f>
        <v/>
      </c>
      <c r="H82" s="16">
        <f>IF(SUM(C82:G82)&lt;INDEX(Coverage!$D$2:$D$1611,MATCH(A82, Coverage!$A$2:$A$1611,0)),INDEX(Pop!$H$2:$H$1611,MATCH(A82, Pop!$A$2:$A$1611,0))/INDEX(Coverage!$F$2:$F$1611,MATCH(A82, Coverage!$A$2:$A$1611,0)),0)</f>
        <v/>
      </c>
      <c r="I82" s="16">
        <f>IF(SUM(C82:H82)&lt;INDEX(Coverage!$D$2:$D$1611,MATCH(A82, Coverage!$A$2:$A$1611,0)),INDEX(Pop!$I$2:$I$1611,MATCH(A82, Pop!$A$2:$A$1611,0))/INDEX(Coverage!$F$2:$F$1611,MATCH(A82, Coverage!$A$2:$A$1611,0)),0)</f>
        <v/>
      </c>
      <c r="J82" s="16">
        <f>IF(SUM(C82:I82)&lt;INDEX(Coverage!$D$2:$D$1611,MATCH(A82, Coverage!$A$2:$A$1611,0)),INDEX(Pop!$J$2:$J$1611,MATCH(A82, Pop!$A$2:$A$1611,0))/INDEX(Coverage!$F$2:$F$1611,MATCH(A82, Coverage!$A$2:$A$1611,0)),0)</f>
        <v/>
      </c>
      <c r="K82" s="16">
        <f>IF(SUM(C82:J82)&lt;INDEX(Coverage!$D$2:$D$1611,MATCH(A82, Coverage!$A$2:$A$1611,0)),INDEX(Pop!$K$2:$K$1611,MATCH(A82, Pop!$A$2:$A$1611,0))/INDEX(Coverage!$F$2:$F$1611,MATCH(A82, Coverage!$A$2:$A$1611,0)),0)</f>
        <v/>
      </c>
      <c r="L82" s="16">
        <f>IF(SUM(C82:K82)&lt;INDEX(Coverage!$D$2:$D$1611,MATCH(A82, Coverage!$A$2:$A$1611,0)),INDEX(Pop!$L$2:$L$1611,MATCH(A82, Pop!$A$2:$A$1611,0))/INDEX(Coverage!$F$2:$F$1611,MATCH(A82, Coverage!$A$2:$A$1611,0)),0)</f>
        <v/>
      </c>
    </row>
    <row r="83">
      <c r="A83" s="16">
        <f>'Data'!A83</f>
        <v/>
      </c>
      <c r="B83" s="16">
        <f>'Data'!B83</f>
        <v/>
      </c>
      <c r="C83" s="16">
        <f>IFERROR(INDEX(Pop!$C$2:$C$1611,MATCH(A83, Pop!$A$2:$A$1611,0)) /INDEX(Coverage!$F$2:$F$1611,MATCH(A83, Coverage!$A$2:$A$1611,0)),0)</f>
        <v/>
      </c>
      <c r="D83" s="16">
        <f>IF(SUM(C83)&lt;INDEX(Coverage!$D$2:$D$1611,MATCH(A83, Coverage!$A$2:$A$1611,0)),INDEX(Pop!$D$2:$D$1611,MATCH(A83, Pop!$A$2:$A$1611,0))/INDEX(Coverage!$F$2:$F$1611,MATCH(A83, Coverage!$A$2:$A$1611,0)),0)</f>
        <v/>
      </c>
      <c r="E83" s="16">
        <f>IF(SUM(C83:D83)&lt;INDEX(Coverage!$D$2:$D$1611,MATCH(A83, Coverage!$A$2:$A$1611,0)),INDEX(Pop!$E$2:$E$1611,MATCH(A83, Pop!$A$2:$A$1611,0))/INDEX(Coverage!$F$2:$F$1611,MATCH(A83, Coverage!$A$2:$A$1611,0)),0)</f>
        <v/>
      </c>
      <c r="F83" s="16">
        <f>IF(SUM(C83:E83)&lt;INDEX(Coverage!$D$2:$D$1611,MATCH(A83, Coverage!$A$2:$A$1611,0)),INDEX(Pop!$F$2:$F$1611,MATCH(A83, Pop!$A$2:$A$1611,0))/INDEX(Coverage!$F$2:$F$1611,MATCH(A83, Coverage!$A$2:$A$1611,0)),0)</f>
        <v/>
      </c>
      <c r="G83" s="16">
        <f>IF(SUM(C83:F83)&lt;INDEX(Coverage!$D$2:$D$1611,MATCH(A83, Coverage!$A$2:$A$1611,0)),INDEX(Pop!$G$2:$G$1611,MATCH(A83, Pop!$A$2:$A$1611,0))/INDEX(Coverage!$F$2:$F$1611,MATCH(A83, Coverage!$A$2:$A$1611,0)),0)</f>
        <v/>
      </c>
      <c r="H83" s="16">
        <f>IF(SUM(C83:G83)&lt;INDEX(Coverage!$D$2:$D$1611,MATCH(A83, Coverage!$A$2:$A$1611,0)),INDEX(Pop!$H$2:$H$1611,MATCH(A83, Pop!$A$2:$A$1611,0))/INDEX(Coverage!$F$2:$F$1611,MATCH(A83, Coverage!$A$2:$A$1611,0)),0)</f>
        <v/>
      </c>
      <c r="I83" s="16">
        <f>IF(SUM(C83:H83)&lt;INDEX(Coverage!$D$2:$D$1611,MATCH(A83, Coverage!$A$2:$A$1611,0)),INDEX(Pop!$I$2:$I$1611,MATCH(A83, Pop!$A$2:$A$1611,0))/INDEX(Coverage!$F$2:$F$1611,MATCH(A83, Coverage!$A$2:$A$1611,0)),0)</f>
        <v/>
      </c>
      <c r="J83" s="16">
        <f>IF(SUM(C83:I83)&lt;INDEX(Coverage!$D$2:$D$1611,MATCH(A83, Coverage!$A$2:$A$1611,0)),INDEX(Pop!$J$2:$J$1611,MATCH(A83, Pop!$A$2:$A$1611,0))/INDEX(Coverage!$F$2:$F$1611,MATCH(A83, Coverage!$A$2:$A$1611,0)),0)</f>
        <v/>
      </c>
      <c r="K83" s="16">
        <f>IF(SUM(C83:J83)&lt;INDEX(Coverage!$D$2:$D$1611,MATCH(A83, Coverage!$A$2:$A$1611,0)),INDEX(Pop!$K$2:$K$1611,MATCH(A83, Pop!$A$2:$A$1611,0))/INDEX(Coverage!$F$2:$F$1611,MATCH(A83, Coverage!$A$2:$A$1611,0)),0)</f>
        <v/>
      </c>
      <c r="L83" s="16">
        <f>IF(SUM(C83:K83)&lt;INDEX(Coverage!$D$2:$D$1611,MATCH(A83, Coverage!$A$2:$A$1611,0)),INDEX(Pop!$L$2:$L$1611,MATCH(A83, Pop!$A$2:$A$1611,0))/INDEX(Coverage!$F$2:$F$1611,MATCH(A83, Coverage!$A$2:$A$1611,0)),0)</f>
        <v/>
      </c>
    </row>
    <row r="84">
      <c r="A84" s="16">
        <f>'Data'!A84</f>
        <v/>
      </c>
      <c r="B84" s="16">
        <f>'Data'!B84</f>
        <v/>
      </c>
      <c r="C84" s="16">
        <f>IFERROR(INDEX(Pop!$C$2:$C$1611,MATCH(A84, Pop!$A$2:$A$1611,0)) /INDEX(Coverage!$F$2:$F$1611,MATCH(A84, Coverage!$A$2:$A$1611,0)),0)</f>
        <v/>
      </c>
      <c r="D84" s="16">
        <f>IF(SUM(C84)&lt;INDEX(Coverage!$D$2:$D$1611,MATCH(A84, Coverage!$A$2:$A$1611,0)),INDEX(Pop!$D$2:$D$1611,MATCH(A84, Pop!$A$2:$A$1611,0))/INDEX(Coverage!$F$2:$F$1611,MATCH(A84, Coverage!$A$2:$A$1611,0)),0)</f>
        <v/>
      </c>
      <c r="E84" s="16">
        <f>IF(SUM(C84:D84)&lt;INDEX(Coverage!$D$2:$D$1611,MATCH(A84, Coverage!$A$2:$A$1611,0)),INDEX(Pop!$E$2:$E$1611,MATCH(A84, Pop!$A$2:$A$1611,0))/INDEX(Coverage!$F$2:$F$1611,MATCH(A84, Coverage!$A$2:$A$1611,0)),0)</f>
        <v/>
      </c>
      <c r="F84" s="16">
        <f>IF(SUM(C84:E84)&lt;INDEX(Coverage!$D$2:$D$1611,MATCH(A84, Coverage!$A$2:$A$1611,0)),INDEX(Pop!$F$2:$F$1611,MATCH(A84, Pop!$A$2:$A$1611,0))/INDEX(Coverage!$F$2:$F$1611,MATCH(A84, Coverage!$A$2:$A$1611,0)),0)</f>
        <v/>
      </c>
      <c r="G84" s="16">
        <f>IF(SUM(C84:F84)&lt;INDEX(Coverage!$D$2:$D$1611,MATCH(A84, Coverage!$A$2:$A$1611,0)),INDEX(Pop!$G$2:$G$1611,MATCH(A84, Pop!$A$2:$A$1611,0))/INDEX(Coverage!$F$2:$F$1611,MATCH(A84, Coverage!$A$2:$A$1611,0)),0)</f>
        <v/>
      </c>
      <c r="H84" s="16">
        <f>IF(SUM(C84:G84)&lt;INDEX(Coverage!$D$2:$D$1611,MATCH(A84, Coverage!$A$2:$A$1611,0)),INDEX(Pop!$H$2:$H$1611,MATCH(A84, Pop!$A$2:$A$1611,0))/INDEX(Coverage!$F$2:$F$1611,MATCH(A84, Coverage!$A$2:$A$1611,0)),0)</f>
        <v/>
      </c>
      <c r="I84" s="16">
        <f>IF(SUM(C84:H84)&lt;INDEX(Coverage!$D$2:$D$1611,MATCH(A84, Coverage!$A$2:$A$1611,0)),INDEX(Pop!$I$2:$I$1611,MATCH(A84, Pop!$A$2:$A$1611,0))/INDEX(Coverage!$F$2:$F$1611,MATCH(A84, Coverage!$A$2:$A$1611,0)),0)</f>
        <v/>
      </c>
      <c r="J84" s="16">
        <f>IF(SUM(C84:I84)&lt;INDEX(Coverage!$D$2:$D$1611,MATCH(A84, Coverage!$A$2:$A$1611,0)),INDEX(Pop!$J$2:$J$1611,MATCH(A84, Pop!$A$2:$A$1611,0))/INDEX(Coverage!$F$2:$F$1611,MATCH(A84, Coverage!$A$2:$A$1611,0)),0)</f>
        <v/>
      </c>
      <c r="K84" s="16">
        <f>IF(SUM(C84:J84)&lt;INDEX(Coverage!$D$2:$D$1611,MATCH(A84, Coverage!$A$2:$A$1611,0)),INDEX(Pop!$K$2:$K$1611,MATCH(A84, Pop!$A$2:$A$1611,0))/INDEX(Coverage!$F$2:$F$1611,MATCH(A84, Coverage!$A$2:$A$1611,0)),0)</f>
        <v/>
      </c>
      <c r="L84" s="16">
        <f>IF(SUM(C84:K84)&lt;INDEX(Coverage!$D$2:$D$1611,MATCH(A84, Coverage!$A$2:$A$1611,0)),INDEX(Pop!$L$2:$L$1611,MATCH(A84, Pop!$A$2:$A$1611,0))/INDEX(Coverage!$F$2:$F$1611,MATCH(A84, Coverage!$A$2:$A$1611,0)),0)</f>
        <v/>
      </c>
    </row>
    <row r="85">
      <c r="A85" s="16">
        <f>'Data'!A85</f>
        <v/>
      </c>
      <c r="B85" s="16">
        <f>'Data'!B85</f>
        <v/>
      </c>
      <c r="C85" s="16">
        <f>IFERROR(INDEX(Pop!$C$2:$C$1611,MATCH(A85, Pop!$A$2:$A$1611,0)) /INDEX(Coverage!$F$2:$F$1611,MATCH(A85, Coverage!$A$2:$A$1611,0)),0)</f>
        <v/>
      </c>
      <c r="D85" s="16">
        <f>IF(SUM(C85)&lt;INDEX(Coverage!$D$2:$D$1611,MATCH(A85, Coverage!$A$2:$A$1611,0)),INDEX(Pop!$D$2:$D$1611,MATCH(A85, Pop!$A$2:$A$1611,0))/INDEX(Coverage!$F$2:$F$1611,MATCH(A85, Coverage!$A$2:$A$1611,0)),0)</f>
        <v/>
      </c>
      <c r="E85" s="16">
        <f>IF(SUM(C85:D85)&lt;INDEX(Coverage!$D$2:$D$1611,MATCH(A85, Coverage!$A$2:$A$1611,0)),INDEX(Pop!$E$2:$E$1611,MATCH(A85, Pop!$A$2:$A$1611,0))/INDEX(Coverage!$F$2:$F$1611,MATCH(A85, Coverage!$A$2:$A$1611,0)),0)</f>
        <v/>
      </c>
      <c r="F85" s="16">
        <f>IF(SUM(C85:E85)&lt;INDEX(Coverage!$D$2:$D$1611,MATCH(A85, Coverage!$A$2:$A$1611,0)),INDEX(Pop!$F$2:$F$1611,MATCH(A85, Pop!$A$2:$A$1611,0))/INDEX(Coverage!$F$2:$F$1611,MATCH(A85, Coverage!$A$2:$A$1611,0)),0)</f>
        <v/>
      </c>
      <c r="G85" s="16">
        <f>IF(SUM(C85:F85)&lt;INDEX(Coverage!$D$2:$D$1611,MATCH(A85, Coverage!$A$2:$A$1611,0)),INDEX(Pop!$G$2:$G$1611,MATCH(A85, Pop!$A$2:$A$1611,0))/INDEX(Coverage!$F$2:$F$1611,MATCH(A85, Coverage!$A$2:$A$1611,0)),0)</f>
        <v/>
      </c>
      <c r="H85" s="16">
        <f>IF(SUM(C85:G85)&lt;INDEX(Coverage!$D$2:$D$1611,MATCH(A85, Coverage!$A$2:$A$1611,0)),INDEX(Pop!$H$2:$H$1611,MATCH(A85, Pop!$A$2:$A$1611,0))/INDEX(Coverage!$F$2:$F$1611,MATCH(A85, Coverage!$A$2:$A$1611,0)),0)</f>
        <v/>
      </c>
      <c r="I85" s="16">
        <f>IF(SUM(C85:H85)&lt;INDEX(Coverage!$D$2:$D$1611,MATCH(A85, Coverage!$A$2:$A$1611,0)),INDEX(Pop!$I$2:$I$1611,MATCH(A85, Pop!$A$2:$A$1611,0))/INDEX(Coverage!$F$2:$F$1611,MATCH(A85, Coverage!$A$2:$A$1611,0)),0)</f>
        <v/>
      </c>
      <c r="J85" s="16">
        <f>IF(SUM(C85:I85)&lt;INDEX(Coverage!$D$2:$D$1611,MATCH(A85, Coverage!$A$2:$A$1611,0)),INDEX(Pop!$J$2:$J$1611,MATCH(A85, Pop!$A$2:$A$1611,0))/INDEX(Coverage!$F$2:$F$1611,MATCH(A85, Coverage!$A$2:$A$1611,0)),0)</f>
        <v/>
      </c>
      <c r="K85" s="16">
        <f>IF(SUM(C85:J85)&lt;INDEX(Coverage!$D$2:$D$1611,MATCH(A85, Coverage!$A$2:$A$1611,0)),INDEX(Pop!$K$2:$K$1611,MATCH(A85, Pop!$A$2:$A$1611,0))/INDEX(Coverage!$F$2:$F$1611,MATCH(A85, Coverage!$A$2:$A$1611,0)),0)</f>
        <v/>
      </c>
      <c r="L85" s="16">
        <f>IF(SUM(C85:K85)&lt;INDEX(Coverage!$D$2:$D$1611,MATCH(A85, Coverage!$A$2:$A$1611,0)),INDEX(Pop!$L$2:$L$1611,MATCH(A85, Pop!$A$2:$A$1611,0))/INDEX(Coverage!$F$2:$F$1611,MATCH(A85, Coverage!$A$2:$A$1611,0)),0)</f>
        <v/>
      </c>
    </row>
    <row r="86">
      <c r="A86" s="16">
        <f>'Data'!A86</f>
        <v/>
      </c>
      <c r="B86" s="16">
        <f>'Data'!B86</f>
        <v/>
      </c>
      <c r="C86" s="16">
        <f>IFERROR(INDEX(Pop!$C$2:$C$1611,MATCH(A86, Pop!$A$2:$A$1611,0)) /INDEX(Coverage!$F$2:$F$1611,MATCH(A86, Coverage!$A$2:$A$1611,0)),0)</f>
        <v/>
      </c>
      <c r="D86" s="16">
        <f>IF(SUM(C86)&lt;INDEX(Coverage!$D$2:$D$1611,MATCH(A86, Coverage!$A$2:$A$1611,0)),INDEX(Pop!$D$2:$D$1611,MATCH(A86, Pop!$A$2:$A$1611,0))/INDEX(Coverage!$F$2:$F$1611,MATCH(A86, Coverage!$A$2:$A$1611,0)),0)</f>
        <v/>
      </c>
      <c r="E86" s="16">
        <f>IF(SUM(C86:D86)&lt;INDEX(Coverage!$D$2:$D$1611,MATCH(A86, Coverage!$A$2:$A$1611,0)),INDEX(Pop!$E$2:$E$1611,MATCH(A86, Pop!$A$2:$A$1611,0))/INDEX(Coverage!$F$2:$F$1611,MATCH(A86, Coverage!$A$2:$A$1611,0)),0)</f>
        <v/>
      </c>
      <c r="F86" s="16">
        <f>IF(SUM(C86:E86)&lt;INDEX(Coverage!$D$2:$D$1611,MATCH(A86, Coverage!$A$2:$A$1611,0)),INDEX(Pop!$F$2:$F$1611,MATCH(A86, Pop!$A$2:$A$1611,0))/INDEX(Coverage!$F$2:$F$1611,MATCH(A86, Coverage!$A$2:$A$1611,0)),0)</f>
        <v/>
      </c>
      <c r="G86" s="16">
        <f>IF(SUM(C86:F86)&lt;INDEX(Coverage!$D$2:$D$1611,MATCH(A86, Coverage!$A$2:$A$1611,0)),INDEX(Pop!$G$2:$G$1611,MATCH(A86, Pop!$A$2:$A$1611,0))/INDEX(Coverage!$F$2:$F$1611,MATCH(A86, Coverage!$A$2:$A$1611,0)),0)</f>
        <v/>
      </c>
      <c r="H86" s="16">
        <f>IF(SUM(C86:G86)&lt;INDEX(Coverage!$D$2:$D$1611,MATCH(A86, Coverage!$A$2:$A$1611,0)),INDEX(Pop!$H$2:$H$1611,MATCH(A86, Pop!$A$2:$A$1611,0))/INDEX(Coverage!$F$2:$F$1611,MATCH(A86, Coverage!$A$2:$A$1611,0)),0)</f>
        <v/>
      </c>
      <c r="I86" s="16">
        <f>IF(SUM(C86:H86)&lt;INDEX(Coverage!$D$2:$D$1611,MATCH(A86, Coverage!$A$2:$A$1611,0)),INDEX(Pop!$I$2:$I$1611,MATCH(A86, Pop!$A$2:$A$1611,0))/INDEX(Coverage!$F$2:$F$1611,MATCH(A86, Coverage!$A$2:$A$1611,0)),0)</f>
        <v/>
      </c>
      <c r="J86" s="16">
        <f>IF(SUM(C86:I86)&lt;INDEX(Coverage!$D$2:$D$1611,MATCH(A86, Coverage!$A$2:$A$1611,0)),INDEX(Pop!$J$2:$J$1611,MATCH(A86, Pop!$A$2:$A$1611,0))/INDEX(Coverage!$F$2:$F$1611,MATCH(A86, Coverage!$A$2:$A$1611,0)),0)</f>
        <v/>
      </c>
      <c r="K86" s="16">
        <f>IF(SUM(C86:J86)&lt;INDEX(Coverage!$D$2:$D$1611,MATCH(A86, Coverage!$A$2:$A$1611,0)),INDEX(Pop!$K$2:$K$1611,MATCH(A86, Pop!$A$2:$A$1611,0))/INDEX(Coverage!$F$2:$F$1611,MATCH(A86, Coverage!$A$2:$A$1611,0)),0)</f>
        <v/>
      </c>
      <c r="L86" s="16">
        <f>IF(SUM(C86:K86)&lt;INDEX(Coverage!$D$2:$D$1611,MATCH(A86, Coverage!$A$2:$A$1611,0)),INDEX(Pop!$L$2:$L$1611,MATCH(A86, Pop!$A$2:$A$1611,0))/INDEX(Coverage!$F$2:$F$1611,MATCH(A86, Coverage!$A$2:$A$1611,0)),0)</f>
        <v/>
      </c>
    </row>
    <row r="87">
      <c r="A87" s="16">
        <f>'Data'!A87</f>
        <v/>
      </c>
      <c r="B87" s="16">
        <f>'Data'!B87</f>
        <v/>
      </c>
      <c r="C87" s="16">
        <f>IFERROR(INDEX(Pop!$C$2:$C$1611,MATCH(A87, Pop!$A$2:$A$1611,0)) /INDEX(Coverage!$F$2:$F$1611,MATCH(A87, Coverage!$A$2:$A$1611,0)),0)</f>
        <v/>
      </c>
      <c r="D87" s="16">
        <f>IF(SUM(C87)&lt;INDEX(Coverage!$D$2:$D$1611,MATCH(A87, Coverage!$A$2:$A$1611,0)),INDEX(Pop!$D$2:$D$1611,MATCH(A87, Pop!$A$2:$A$1611,0))/INDEX(Coverage!$F$2:$F$1611,MATCH(A87, Coverage!$A$2:$A$1611,0)),0)</f>
        <v/>
      </c>
      <c r="E87" s="16">
        <f>IF(SUM(C87:D87)&lt;INDEX(Coverage!$D$2:$D$1611,MATCH(A87, Coverage!$A$2:$A$1611,0)),INDEX(Pop!$E$2:$E$1611,MATCH(A87, Pop!$A$2:$A$1611,0))/INDEX(Coverage!$F$2:$F$1611,MATCH(A87, Coverage!$A$2:$A$1611,0)),0)</f>
        <v/>
      </c>
      <c r="F87" s="16">
        <f>IF(SUM(C87:E87)&lt;INDEX(Coverage!$D$2:$D$1611,MATCH(A87, Coverage!$A$2:$A$1611,0)),INDEX(Pop!$F$2:$F$1611,MATCH(A87, Pop!$A$2:$A$1611,0))/INDEX(Coverage!$F$2:$F$1611,MATCH(A87, Coverage!$A$2:$A$1611,0)),0)</f>
        <v/>
      </c>
      <c r="G87" s="16">
        <f>IF(SUM(C87:F87)&lt;INDEX(Coverage!$D$2:$D$1611,MATCH(A87, Coverage!$A$2:$A$1611,0)),INDEX(Pop!$G$2:$G$1611,MATCH(A87, Pop!$A$2:$A$1611,0))/INDEX(Coverage!$F$2:$F$1611,MATCH(A87, Coverage!$A$2:$A$1611,0)),0)</f>
        <v/>
      </c>
      <c r="H87" s="16">
        <f>IF(SUM(C87:G87)&lt;INDEX(Coverage!$D$2:$D$1611,MATCH(A87, Coverage!$A$2:$A$1611,0)),INDEX(Pop!$H$2:$H$1611,MATCH(A87, Pop!$A$2:$A$1611,0))/INDEX(Coverage!$F$2:$F$1611,MATCH(A87, Coverage!$A$2:$A$1611,0)),0)</f>
        <v/>
      </c>
      <c r="I87" s="16">
        <f>IF(SUM(C87:H87)&lt;INDEX(Coverage!$D$2:$D$1611,MATCH(A87, Coverage!$A$2:$A$1611,0)),INDEX(Pop!$I$2:$I$1611,MATCH(A87, Pop!$A$2:$A$1611,0))/INDEX(Coverage!$F$2:$F$1611,MATCH(A87, Coverage!$A$2:$A$1611,0)),0)</f>
        <v/>
      </c>
      <c r="J87" s="16">
        <f>IF(SUM(C87:I87)&lt;INDEX(Coverage!$D$2:$D$1611,MATCH(A87, Coverage!$A$2:$A$1611,0)),INDEX(Pop!$J$2:$J$1611,MATCH(A87, Pop!$A$2:$A$1611,0))/INDEX(Coverage!$F$2:$F$1611,MATCH(A87, Coverage!$A$2:$A$1611,0)),0)</f>
        <v/>
      </c>
      <c r="K87" s="16">
        <f>IF(SUM(C87:J87)&lt;INDEX(Coverage!$D$2:$D$1611,MATCH(A87, Coverage!$A$2:$A$1611,0)),INDEX(Pop!$K$2:$K$1611,MATCH(A87, Pop!$A$2:$A$1611,0))/INDEX(Coverage!$F$2:$F$1611,MATCH(A87, Coverage!$A$2:$A$1611,0)),0)</f>
        <v/>
      </c>
      <c r="L87" s="16">
        <f>IF(SUM(C87:K87)&lt;INDEX(Coverage!$D$2:$D$1611,MATCH(A87, Coverage!$A$2:$A$1611,0)),INDEX(Pop!$L$2:$L$1611,MATCH(A87, Pop!$A$2:$A$1611,0))/INDEX(Coverage!$F$2:$F$1611,MATCH(A87, Coverage!$A$2:$A$1611,0)),0)</f>
        <v/>
      </c>
    </row>
    <row r="88">
      <c r="A88" s="16">
        <f>'Data'!A88</f>
        <v/>
      </c>
      <c r="B88" s="16">
        <f>'Data'!B88</f>
        <v/>
      </c>
      <c r="C88" s="16">
        <f>IFERROR(INDEX(Pop!$C$2:$C$1611,MATCH(A88, Pop!$A$2:$A$1611,0)) /INDEX(Coverage!$F$2:$F$1611,MATCH(A88, Coverage!$A$2:$A$1611,0)),0)</f>
        <v/>
      </c>
      <c r="D88" s="16">
        <f>IF(SUM(C88)&lt;INDEX(Coverage!$D$2:$D$1611,MATCH(A88, Coverage!$A$2:$A$1611,0)),INDEX(Pop!$D$2:$D$1611,MATCH(A88, Pop!$A$2:$A$1611,0))/INDEX(Coverage!$F$2:$F$1611,MATCH(A88, Coverage!$A$2:$A$1611,0)),0)</f>
        <v/>
      </c>
      <c r="E88" s="16">
        <f>IF(SUM(C88:D88)&lt;INDEX(Coverage!$D$2:$D$1611,MATCH(A88, Coverage!$A$2:$A$1611,0)),INDEX(Pop!$E$2:$E$1611,MATCH(A88, Pop!$A$2:$A$1611,0))/INDEX(Coverage!$F$2:$F$1611,MATCH(A88, Coverage!$A$2:$A$1611,0)),0)</f>
        <v/>
      </c>
      <c r="F88" s="16">
        <f>IF(SUM(C88:E88)&lt;INDEX(Coverage!$D$2:$D$1611,MATCH(A88, Coverage!$A$2:$A$1611,0)),INDEX(Pop!$F$2:$F$1611,MATCH(A88, Pop!$A$2:$A$1611,0))/INDEX(Coverage!$F$2:$F$1611,MATCH(A88, Coverage!$A$2:$A$1611,0)),0)</f>
        <v/>
      </c>
      <c r="G88" s="16">
        <f>IF(SUM(C88:F88)&lt;INDEX(Coverage!$D$2:$D$1611,MATCH(A88, Coverage!$A$2:$A$1611,0)),INDEX(Pop!$G$2:$G$1611,MATCH(A88, Pop!$A$2:$A$1611,0))/INDEX(Coverage!$F$2:$F$1611,MATCH(A88, Coverage!$A$2:$A$1611,0)),0)</f>
        <v/>
      </c>
      <c r="H88" s="16">
        <f>IF(SUM(C88:G88)&lt;INDEX(Coverage!$D$2:$D$1611,MATCH(A88, Coverage!$A$2:$A$1611,0)),INDEX(Pop!$H$2:$H$1611,MATCH(A88, Pop!$A$2:$A$1611,0))/INDEX(Coverage!$F$2:$F$1611,MATCH(A88, Coverage!$A$2:$A$1611,0)),0)</f>
        <v/>
      </c>
      <c r="I88" s="16">
        <f>IF(SUM(C88:H88)&lt;INDEX(Coverage!$D$2:$D$1611,MATCH(A88, Coverage!$A$2:$A$1611,0)),INDEX(Pop!$I$2:$I$1611,MATCH(A88, Pop!$A$2:$A$1611,0))/INDEX(Coverage!$F$2:$F$1611,MATCH(A88, Coverage!$A$2:$A$1611,0)),0)</f>
        <v/>
      </c>
      <c r="J88" s="16">
        <f>IF(SUM(C88:I88)&lt;INDEX(Coverage!$D$2:$D$1611,MATCH(A88, Coverage!$A$2:$A$1611,0)),INDEX(Pop!$J$2:$J$1611,MATCH(A88, Pop!$A$2:$A$1611,0))/INDEX(Coverage!$F$2:$F$1611,MATCH(A88, Coverage!$A$2:$A$1611,0)),0)</f>
        <v/>
      </c>
      <c r="K88" s="16">
        <f>IF(SUM(C88:J88)&lt;INDEX(Coverage!$D$2:$D$1611,MATCH(A88, Coverage!$A$2:$A$1611,0)),INDEX(Pop!$K$2:$K$1611,MATCH(A88, Pop!$A$2:$A$1611,0))/INDEX(Coverage!$F$2:$F$1611,MATCH(A88, Coverage!$A$2:$A$1611,0)),0)</f>
        <v/>
      </c>
      <c r="L88" s="16">
        <f>IF(SUM(C88:K88)&lt;INDEX(Coverage!$D$2:$D$1611,MATCH(A88, Coverage!$A$2:$A$1611,0)),INDEX(Pop!$L$2:$L$1611,MATCH(A88, Pop!$A$2:$A$1611,0))/INDEX(Coverage!$F$2:$F$1611,MATCH(A88, Coverage!$A$2:$A$1611,0)),0)</f>
        <v/>
      </c>
    </row>
    <row r="89">
      <c r="A89" s="16">
        <f>'Data'!A89</f>
        <v/>
      </c>
      <c r="B89" s="16">
        <f>'Data'!B89</f>
        <v/>
      </c>
      <c r="C89" s="16">
        <f>IFERROR(INDEX(Pop!$C$2:$C$1611,MATCH(A89, Pop!$A$2:$A$1611,0)) /INDEX(Coverage!$F$2:$F$1611,MATCH(A89, Coverage!$A$2:$A$1611,0)),0)</f>
        <v/>
      </c>
      <c r="D89" s="16">
        <f>IF(SUM(C89)&lt;INDEX(Coverage!$D$2:$D$1611,MATCH(A89, Coverage!$A$2:$A$1611,0)),INDEX(Pop!$D$2:$D$1611,MATCH(A89, Pop!$A$2:$A$1611,0))/INDEX(Coverage!$F$2:$F$1611,MATCH(A89, Coverage!$A$2:$A$1611,0)),0)</f>
        <v/>
      </c>
      <c r="E89" s="16">
        <f>IF(SUM(C89:D89)&lt;INDEX(Coverage!$D$2:$D$1611,MATCH(A89, Coverage!$A$2:$A$1611,0)),INDEX(Pop!$E$2:$E$1611,MATCH(A89, Pop!$A$2:$A$1611,0))/INDEX(Coverage!$F$2:$F$1611,MATCH(A89, Coverage!$A$2:$A$1611,0)),0)</f>
        <v/>
      </c>
      <c r="F89" s="16">
        <f>IF(SUM(C89:E89)&lt;INDEX(Coverage!$D$2:$D$1611,MATCH(A89, Coverage!$A$2:$A$1611,0)),INDEX(Pop!$F$2:$F$1611,MATCH(A89, Pop!$A$2:$A$1611,0))/INDEX(Coverage!$F$2:$F$1611,MATCH(A89, Coverage!$A$2:$A$1611,0)),0)</f>
        <v/>
      </c>
      <c r="G89" s="16">
        <f>IF(SUM(C89:F89)&lt;INDEX(Coverage!$D$2:$D$1611,MATCH(A89, Coverage!$A$2:$A$1611,0)),INDEX(Pop!$G$2:$G$1611,MATCH(A89, Pop!$A$2:$A$1611,0))/INDEX(Coverage!$F$2:$F$1611,MATCH(A89, Coverage!$A$2:$A$1611,0)),0)</f>
        <v/>
      </c>
      <c r="H89" s="16">
        <f>IF(SUM(C89:G89)&lt;INDEX(Coverage!$D$2:$D$1611,MATCH(A89, Coverage!$A$2:$A$1611,0)),INDEX(Pop!$H$2:$H$1611,MATCH(A89, Pop!$A$2:$A$1611,0))/INDEX(Coverage!$F$2:$F$1611,MATCH(A89, Coverage!$A$2:$A$1611,0)),0)</f>
        <v/>
      </c>
      <c r="I89" s="16">
        <f>IF(SUM(C89:H89)&lt;INDEX(Coverage!$D$2:$D$1611,MATCH(A89, Coverage!$A$2:$A$1611,0)),INDEX(Pop!$I$2:$I$1611,MATCH(A89, Pop!$A$2:$A$1611,0))/INDEX(Coverage!$F$2:$F$1611,MATCH(A89, Coverage!$A$2:$A$1611,0)),0)</f>
        <v/>
      </c>
      <c r="J89" s="16">
        <f>IF(SUM(C89:I89)&lt;INDEX(Coverage!$D$2:$D$1611,MATCH(A89, Coverage!$A$2:$A$1611,0)),INDEX(Pop!$J$2:$J$1611,MATCH(A89, Pop!$A$2:$A$1611,0))/INDEX(Coverage!$F$2:$F$1611,MATCH(A89, Coverage!$A$2:$A$1611,0)),0)</f>
        <v/>
      </c>
      <c r="K89" s="16">
        <f>IF(SUM(C89:J89)&lt;INDEX(Coverage!$D$2:$D$1611,MATCH(A89, Coverage!$A$2:$A$1611,0)),INDEX(Pop!$K$2:$K$1611,MATCH(A89, Pop!$A$2:$A$1611,0))/INDEX(Coverage!$F$2:$F$1611,MATCH(A89, Coverage!$A$2:$A$1611,0)),0)</f>
        <v/>
      </c>
      <c r="L89" s="16">
        <f>IF(SUM(C89:K89)&lt;INDEX(Coverage!$D$2:$D$1611,MATCH(A89, Coverage!$A$2:$A$1611,0)),INDEX(Pop!$L$2:$L$1611,MATCH(A89, Pop!$A$2:$A$1611,0))/INDEX(Coverage!$F$2:$F$1611,MATCH(A89, Coverage!$A$2:$A$1611,0)),0)</f>
        <v/>
      </c>
    </row>
    <row r="90">
      <c r="A90" s="16">
        <f>'Data'!A90</f>
        <v/>
      </c>
      <c r="B90" s="16">
        <f>'Data'!B90</f>
        <v/>
      </c>
      <c r="C90" s="16">
        <f>IFERROR(INDEX(Pop!$C$2:$C$1611,MATCH(A90, Pop!$A$2:$A$1611,0)) /INDEX(Coverage!$F$2:$F$1611,MATCH(A90, Coverage!$A$2:$A$1611,0)),0)</f>
        <v/>
      </c>
      <c r="D90" s="16">
        <f>IF(SUM(C90)&lt;INDEX(Coverage!$D$2:$D$1611,MATCH(A90, Coverage!$A$2:$A$1611,0)),INDEX(Pop!$D$2:$D$1611,MATCH(A90, Pop!$A$2:$A$1611,0))/INDEX(Coverage!$F$2:$F$1611,MATCH(A90, Coverage!$A$2:$A$1611,0)),0)</f>
        <v/>
      </c>
      <c r="E90" s="16">
        <f>IF(SUM(C90:D90)&lt;INDEX(Coverage!$D$2:$D$1611,MATCH(A90, Coverage!$A$2:$A$1611,0)),INDEX(Pop!$E$2:$E$1611,MATCH(A90, Pop!$A$2:$A$1611,0))/INDEX(Coverage!$F$2:$F$1611,MATCH(A90, Coverage!$A$2:$A$1611,0)),0)</f>
        <v/>
      </c>
      <c r="F90" s="16">
        <f>IF(SUM(C90:E90)&lt;INDEX(Coverage!$D$2:$D$1611,MATCH(A90, Coverage!$A$2:$A$1611,0)),INDEX(Pop!$F$2:$F$1611,MATCH(A90, Pop!$A$2:$A$1611,0))/INDEX(Coverage!$F$2:$F$1611,MATCH(A90, Coverage!$A$2:$A$1611,0)),0)</f>
        <v/>
      </c>
      <c r="G90" s="16">
        <f>IF(SUM(C90:F90)&lt;INDEX(Coverage!$D$2:$D$1611,MATCH(A90, Coverage!$A$2:$A$1611,0)),INDEX(Pop!$G$2:$G$1611,MATCH(A90, Pop!$A$2:$A$1611,0))/INDEX(Coverage!$F$2:$F$1611,MATCH(A90, Coverage!$A$2:$A$1611,0)),0)</f>
        <v/>
      </c>
      <c r="H90" s="16">
        <f>IF(SUM(C90:G90)&lt;INDEX(Coverage!$D$2:$D$1611,MATCH(A90, Coverage!$A$2:$A$1611,0)),INDEX(Pop!$H$2:$H$1611,MATCH(A90, Pop!$A$2:$A$1611,0))/INDEX(Coverage!$F$2:$F$1611,MATCH(A90, Coverage!$A$2:$A$1611,0)),0)</f>
        <v/>
      </c>
      <c r="I90" s="16">
        <f>IF(SUM(C90:H90)&lt;INDEX(Coverage!$D$2:$D$1611,MATCH(A90, Coverage!$A$2:$A$1611,0)),INDEX(Pop!$I$2:$I$1611,MATCH(A90, Pop!$A$2:$A$1611,0))/INDEX(Coverage!$F$2:$F$1611,MATCH(A90, Coverage!$A$2:$A$1611,0)),0)</f>
        <v/>
      </c>
      <c r="J90" s="16">
        <f>IF(SUM(C90:I90)&lt;INDEX(Coverage!$D$2:$D$1611,MATCH(A90, Coverage!$A$2:$A$1611,0)),INDEX(Pop!$J$2:$J$1611,MATCH(A90, Pop!$A$2:$A$1611,0))/INDEX(Coverage!$F$2:$F$1611,MATCH(A90, Coverage!$A$2:$A$1611,0)),0)</f>
        <v/>
      </c>
      <c r="K90" s="16">
        <f>IF(SUM(C90:J90)&lt;INDEX(Coverage!$D$2:$D$1611,MATCH(A90, Coverage!$A$2:$A$1611,0)),INDEX(Pop!$K$2:$K$1611,MATCH(A90, Pop!$A$2:$A$1611,0))/INDEX(Coverage!$F$2:$F$1611,MATCH(A90, Coverage!$A$2:$A$1611,0)),0)</f>
        <v/>
      </c>
      <c r="L90" s="16">
        <f>IF(SUM(C90:K90)&lt;INDEX(Coverage!$D$2:$D$1611,MATCH(A90, Coverage!$A$2:$A$1611,0)),INDEX(Pop!$L$2:$L$1611,MATCH(A90, Pop!$A$2:$A$1611,0))/INDEX(Coverage!$F$2:$F$1611,MATCH(A90, Coverage!$A$2:$A$1611,0)),0)</f>
        <v/>
      </c>
    </row>
    <row r="91">
      <c r="A91" s="16">
        <f>'Data'!A91</f>
        <v/>
      </c>
      <c r="B91" s="16">
        <f>'Data'!B91</f>
        <v/>
      </c>
      <c r="C91" s="16">
        <f>IFERROR(INDEX(Pop!$C$2:$C$1611,MATCH(A91, Pop!$A$2:$A$1611,0)) /INDEX(Coverage!$F$2:$F$1611,MATCH(A91, Coverage!$A$2:$A$1611,0)),0)</f>
        <v/>
      </c>
      <c r="D91" s="16">
        <f>IF(SUM(C91)&lt;INDEX(Coverage!$D$2:$D$1611,MATCH(A91, Coverage!$A$2:$A$1611,0)),INDEX(Pop!$D$2:$D$1611,MATCH(A91, Pop!$A$2:$A$1611,0))/INDEX(Coverage!$F$2:$F$1611,MATCH(A91, Coverage!$A$2:$A$1611,0)),0)</f>
        <v/>
      </c>
      <c r="E91" s="16">
        <f>IF(SUM(C91:D91)&lt;INDEX(Coverage!$D$2:$D$1611,MATCH(A91, Coverage!$A$2:$A$1611,0)),INDEX(Pop!$E$2:$E$1611,MATCH(A91, Pop!$A$2:$A$1611,0))/INDEX(Coverage!$F$2:$F$1611,MATCH(A91, Coverage!$A$2:$A$1611,0)),0)</f>
        <v/>
      </c>
      <c r="F91" s="16">
        <f>IF(SUM(C91:E91)&lt;INDEX(Coverage!$D$2:$D$1611,MATCH(A91, Coverage!$A$2:$A$1611,0)),INDEX(Pop!$F$2:$F$1611,MATCH(A91, Pop!$A$2:$A$1611,0))/INDEX(Coverage!$F$2:$F$1611,MATCH(A91, Coverage!$A$2:$A$1611,0)),0)</f>
        <v/>
      </c>
      <c r="G91" s="16">
        <f>IF(SUM(C91:F91)&lt;INDEX(Coverage!$D$2:$D$1611,MATCH(A91, Coverage!$A$2:$A$1611,0)),INDEX(Pop!$G$2:$G$1611,MATCH(A91, Pop!$A$2:$A$1611,0))/INDEX(Coverage!$F$2:$F$1611,MATCH(A91, Coverage!$A$2:$A$1611,0)),0)</f>
        <v/>
      </c>
      <c r="H91" s="16">
        <f>IF(SUM(C91:G91)&lt;INDEX(Coverage!$D$2:$D$1611,MATCH(A91, Coverage!$A$2:$A$1611,0)),INDEX(Pop!$H$2:$H$1611,MATCH(A91, Pop!$A$2:$A$1611,0))/INDEX(Coverage!$F$2:$F$1611,MATCH(A91, Coverage!$A$2:$A$1611,0)),0)</f>
        <v/>
      </c>
      <c r="I91" s="16">
        <f>IF(SUM(C91:H91)&lt;INDEX(Coverage!$D$2:$D$1611,MATCH(A91, Coverage!$A$2:$A$1611,0)),INDEX(Pop!$I$2:$I$1611,MATCH(A91, Pop!$A$2:$A$1611,0))/INDEX(Coverage!$F$2:$F$1611,MATCH(A91, Coverage!$A$2:$A$1611,0)),0)</f>
        <v/>
      </c>
      <c r="J91" s="16">
        <f>IF(SUM(C91:I91)&lt;INDEX(Coverage!$D$2:$D$1611,MATCH(A91, Coverage!$A$2:$A$1611,0)),INDEX(Pop!$J$2:$J$1611,MATCH(A91, Pop!$A$2:$A$1611,0))/INDEX(Coverage!$F$2:$F$1611,MATCH(A91, Coverage!$A$2:$A$1611,0)),0)</f>
        <v/>
      </c>
      <c r="K91" s="16">
        <f>IF(SUM(C91:J91)&lt;INDEX(Coverage!$D$2:$D$1611,MATCH(A91, Coverage!$A$2:$A$1611,0)),INDEX(Pop!$K$2:$K$1611,MATCH(A91, Pop!$A$2:$A$1611,0))/INDEX(Coverage!$F$2:$F$1611,MATCH(A91, Coverage!$A$2:$A$1611,0)),0)</f>
        <v/>
      </c>
      <c r="L91" s="16">
        <f>IF(SUM(C91:K91)&lt;INDEX(Coverage!$D$2:$D$1611,MATCH(A91, Coverage!$A$2:$A$1611,0)),INDEX(Pop!$L$2:$L$1611,MATCH(A91, Pop!$A$2:$A$1611,0))/INDEX(Coverage!$F$2:$F$1611,MATCH(A91, Coverage!$A$2:$A$1611,0)),0)</f>
        <v/>
      </c>
    </row>
    <row r="92">
      <c r="A92" s="16">
        <f>'Data'!A92</f>
        <v/>
      </c>
      <c r="B92" s="16">
        <f>'Data'!B92</f>
        <v/>
      </c>
      <c r="C92" s="16">
        <f>IFERROR(INDEX(Pop!$C$2:$C$1611,MATCH(A92, Pop!$A$2:$A$1611,0)) /INDEX(Coverage!$F$2:$F$1611,MATCH(A92, Coverage!$A$2:$A$1611,0)),0)</f>
        <v/>
      </c>
      <c r="D92" s="16">
        <f>IF(SUM(C92)&lt;INDEX(Coverage!$D$2:$D$1611,MATCH(A92, Coverage!$A$2:$A$1611,0)),INDEX(Pop!$D$2:$D$1611,MATCH(A92, Pop!$A$2:$A$1611,0))/INDEX(Coverage!$F$2:$F$1611,MATCH(A92, Coverage!$A$2:$A$1611,0)),0)</f>
        <v/>
      </c>
      <c r="E92" s="16">
        <f>IF(SUM(C92:D92)&lt;INDEX(Coverage!$D$2:$D$1611,MATCH(A92, Coverage!$A$2:$A$1611,0)),INDEX(Pop!$E$2:$E$1611,MATCH(A92, Pop!$A$2:$A$1611,0))/INDEX(Coverage!$F$2:$F$1611,MATCH(A92, Coverage!$A$2:$A$1611,0)),0)</f>
        <v/>
      </c>
      <c r="F92" s="16">
        <f>IF(SUM(C92:E92)&lt;INDEX(Coverage!$D$2:$D$1611,MATCH(A92, Coverage!$A$2:$A$1611,0)),INDEX(Pop!$F$2:$F$1611,MATCH(A92, Pop!$A$2:$A$1611,0))/INDEX(Coverage!$F$2:$F$1611,MATCH(A92, Coverage!$A$2:$A$1611,0)),0)</f>
        <v/>
      </c>
      <c r="G92" s="16">
        <f>IF(SUM(C92:F92)&lt;INDEX(Coverage!$D$2:$D$1611,MATCH(A92, Coverage!$A$2:$A$1611,0)),INDEX(Pop!$G$2:$G$1611,MATCH(A92, Pop!$A$2:$A$1611,0))/INDEX(Coverage!$F$2:$F$1611,MATCH(A92, Coverage!$A$2:$A$1611,0)),0)</f>
        <v/>
      </c>
      <c r="H92" s="16">
        <f>IF(SUM(C92:G92)&lt;INDEX(Coverage!$D$2:$D$1611,MATCH(A92, Coverage!$A$2:$A$1611,0)),INDEX(Pop!$H$2:$H$1611,MATCH(A92, Pop!$A$2:$A$1611,0))/INDEX(Coverage!$F$2:$F$1611,MATCH(A92, Coverage!$A$2:$A$1611,0)),0)</f>
        <v/>
      </c>
      <c r="I92" s="16">
        <f>IF(SUM(C92:H92)&lt;INDEX(Coverage!$D$2:$D$1611,MATCH(A92, Coverage!$A$2:$A$1611,0)),INDEX(Pop!$I$2:$I$1611,MATCH(A92, Pop!$A$2:$A$1611,0))/INDEX(Coverage!$F$2:$F$1611,MATCH(A92, Coverage!$A$2:$A$1611,0)),0)</f>
        <v/>
      </c>
      <c r="J92" s="16">
        <f>IF(SUM(C92:I92)&lt;INDEX(Coverage!$D$2:$D$1611,MATCH(A92, Coverage!$A$2:$A$1611,0)),INDEX(Pop!$J$2:$J$1611,MATCH(A92, Pop!$A$2:$A$1611,0))/INDEX(Coverage!$F$2:$F$1611,MATCH(A92, Coverage!$A$2:$A$1611,0)),0)</f>
        <v/>
      </c>
      <c r="K92" s="16">
        <f>IF(SUM(C92:J92)&lt;INDEX(Coverage!$D$2:$D$1611,MATCH(A92, Coverage!$A$2:$A$1611,0)),INDEX(Pop!$K$2:$K$1611,MATCH(A92, Pop!$A$2:$A$1611,0))/INDEX(Coverage!$F$2:$F$1611,MATCH(A92, Coverage!$A$2:$A$1611,0)),0)</f>
        <v/>
      </c>
      <c r="L92" s="16">
        <f>IF(SUM(C92:K92)&lt;INDEX(Coverage!$D$2:$D$1611,MATCH(A92, Coverage!$A$2:$A$1611,0)),INDEX(Pop!$L$2:$L$1611,MATCH(A92, Pop!$A$2:$A$1611,0))/INDEX(Coverage!$F$2:$F$1611,MATCH(A92, Coverage!$A$2:$A$1611,0)),0)</f>
        <v/>
      </c>
    </row>
    <row r="93">
      <c r="A93" s="16">
        <f>'Data'!A93</f>
        <v/>
      </c>
      <c r="B93" s="16">
        <f>'Data'!B93</f>
        <v/>
      </c>
      <c r="C93" s="16">
        <f>IFERROR(INDEX(Pop!$C$2:$C$1611,MATCH(A93, Pop!$A$2:$A$1611,0)) /INDEX(Coverage!$F$2:$F$1611,MATCH(A93, Coverage!$A$2:$A$1611,0)),0)</f>
        <v/>
      </c>
      <c r="D93" s="16">
        <f>IF(SUM(C93)&lt;INDEX(Coverage!$D$2:$D$1611,MATCH(A93, Coverage!$A$2:$A$1611,0)),INDEX(Pop!$D$2:$D$1611,MATCH(A93, Pop!$A$2:$A$1611,0))/INDEX(Coverage!$F$2:$F$1611,MATCH(A93, Coverage!$A$2:$A$1611,0)),0)</f>
        <v/>
      </c>
      <c r="E93" s="16">
        <f>IF(SUM(C93:D93)&lt;INDEX(Coverage!$D$2:$D$1611,MATCH(A93, Coverage!$A$2:$A$1611,0)),INDEX(Pop!$E$2:$E$1611,MATCH(A93, Pop!$A$2:$A$1611,0))/INDEX(Coverage!$F$2:$F$1611,MATCH(A93, Coverage!$A$2:$A$1611,0)),0)</f>
        <v/>
      </c>
      <c r="F93" s="16">
        <f>IF(SUM(C93:E93)&lt;INDEX(Coverage!$D$2:$D$1611,MATCH(A93, Coverage!$A$2:$A$1611,0)),INDEX(Pop!$F$2:$F$1611,MATCH(A93, Pop!$A$2:$A$1611,0))/INDEX(Coverage!$F$2:$F$1611,MATCH(A93, Coverage!$A$2:$A$1611,0)),0)</f>
        <v/>
      </c>
      <c r="G93" s="16">
        <f>IF(SUM(C93:F93)&lt;INDEX(Coverage!$D$2:$D$1611,MATCH(A93, Coverage!$A$2:$A$1611,0)),INDEX(Pop!$G$2:$G$1611,MATCH(A93, Pop!$A$2:$A$1611,0))/INDEX(Coverage!$F$2:$F$1611,MATCH(A93, Coverage!$A$2:$A$1611,0)),0)</f>
        <v/>
      </c>
      <c r="H93" s="16">
        <f>IF(SUM(C93:G93)&lt;INDEX(Coverage!$D$2:$D$1611,MATCH(A93, Coverage!$A$2:$A$1611,0)),INDEX(Pop!$H$2:$H$1611,MATCH(A93, Pop!$A$2:$A$1611,0))/INDEX(Coverage!$F$2:$F$1611,MATCH(A93, Coverage!$A$2:$A$1611,0)),0)</f>
        <v/>
      </c>
      <c r="I93" s="16">
        <f>IF(SUM(C93:H93)&lt;INDEX(Coverage!$D$2:$D$1611,MATCH(A93, Coverage!$A$2:$A$1611,0)),INDEX(Pop!$I$2:$I$1611,MATCH(A93, Pop!$A$2:$A$1611,0))/INDEX(Coverage!$F$2:$F$1611,MATCH(A93, Coverage!$A$2:$A$1611,0)),0)</f>
        <v/>
      </c>
      <c r="J93" s="16">
        <f>IF(SUM(C93:I93)&lt;INDEX(Coverage!$D$2:$D$1611,MATCH(A93, Coverage!$A$2:$A$1611,0)),INDEX(Pop!$J$2:$J$1611,MATCH(A93, Pop!$A$2:$A$1611,0))/INDEX(Coverage!$F$2:$F$1611,MATCH(A93, Coverage!$A$2:$A$1611,0)),0)</f>
        <v/>
      </c>
      <c r="K93" s="16">
        <f>IF(SUM(C93:J93)&lt;INDEX(Coverage!$D$2:$D$1611,MATCH(A93, Coverage!$A$2:$A$1611,0)),INDEX(Pop!$K$2:$K$1611,MATCH(A93, Pop!$A$2:$A$1611,0))/INDEX(Coverage!$F$2:$F$1611,MATCH(A93, Coverage!$A$2:$A$1611,0)),0)</f>
        <v/>
      </c>
      <c r="L93" s="16">
        <f>IF(SUM(C93:K93)&lt;INDEX(Coverage!$D$2:$D$1611,MATCH(A93, Coverage!$A$2:$A$1611,0)),INDEX(Pop!$L$2:$L$1611,MATCH(A93, Pop!$A$2:$A$1611,0))/INDEX(Coverage!$F$2:$F$1611,MATCH(A93, Coverage!$A$2:$A$1611,0)),0)</f>
        <v/>
      </c>
    </row>
    <row r="94">
      <c r="A94" s="16">
        <f>'Data'!A94</f>
        <v/>
      </c>
      <c r="B94" s="16">
        <f>'Data'!B94</f>
        <v/>
      </c>
      <c r="C94" s="16">
        <f>IFERROR(INDEX(Pop!$C$2:$C$1611,MATCH(A94, Pop!$A$2:$A$1611,0)) /INDEX(Coverage!$F$2:$F$1611,MATCH(A94, Coverage!$A$2:$A$1611,0)),0)</f>
        <v/>
      </c>
      <c r="D94" s="16">
        <f>IF(SUM(C94)&lt;INDEX(Coverage!$D$2:$D$1611,MATCH(A94, Coverage!$A$2:$A$1611,0)),INDEX(Pop!$D$2:$D$1611,MATCH(A94, Pop!$A$2:$A$1611,0))/INDEX(Coverage!$F$2:$F$1611,MATCH(A94, Coverage!$A$2:$A$1611,0)),0)</f>
        <v/>
      </c>
      <c r="E94" s="16">
        <f>IF(SUM(C94:D94)&lt;INDEX(Coverage!$D$2:$D$1611,MATCH(A94, Coverage!$A$2:$A$1611,0)),INDEX(Pop!$E$2:$E$1611,MATCH(A94, Pop!$A$2:$A$1611,0))/INDEX(Coverage!$F$2:$F$1611,MATCH(A94, Coverage!$A$2:$A$1611,0)),0)</f>
        <v/>
      </c>
      <c r="F94" s="16">
        <f>IF(SUM(C94:E94)&lt;INDEX(Coverage!$D$2:$D$1611,MATCH(A94, Coverage!$A$2:$A$1611,0)),INDEX(Pop!$F$2:$F$1611,MATCH(A94, Pop!$A$2:$A$1611,0))/INDEX(Coverage!$F$2:$F$1611,MATCH(A94, Coverage!$A$2:$A$1611,0)),0)</f>
        <v/>
      </c>
      <c r="G94" s="16">
        <f>IF(SUM(C94:F94)&lt;INDEX(Coverage!$D$2:$D$1611,MATCH(A94, Coverage!$A$2:$A$1611,0)),INDEX(Pop!$G$2:$G$1611,MATCH(A94, Pop!$A$2:$A$1611,0))/INDEX(Coverage!$F$2:$F$1611,MATCH(A94, Coverage!$A$2:$A$1611,0)),0)</f>
        <v/>
      </c>
      <c r="H94" s="16">
        <f>IF(SUM(C94:G94)&lt;INDEX(Coverage!$D$2:$D$1611,MATCH(A94, Coverage!$A$2:$A$1611,0)),INDEX(Pop!$H$2:$H$1611,MATCH(A94, Pop!$A$2:$A$1611,0))/INDEX(Coverage!$F$2:$F$1611,MATCH(A94, Coverage!$A$2:$A$1611,0)),0)</f>
        <v/>
      </c>
      <c r="I94" s="16">
        <f>IF(SUM(C94:H94)&lt;INDEX(Coverage!$D$2:$D$1611,MATCH(A94, Coverage!$A$2:$A$1611,0)),INDEX(Pop!$I$2:$I$1611,MATCH(A94, Pop!$A$2:$A$1611,0))/INDEX(Coverage!$F$2:$F$1611,MATCH(A94, Coverage!$A$2:$A$1611,0)),0)</f>
        <v/>
      </c>
      <c r="J94" s="16">
        <f>IF(SUM(C94:I94)&lt;INDEX(Coverage!$D$2:$D$1611,MATCH(A94, Coverage!$A$2:$A$1611,0)),INDEX(Pop!$J$2:$J$1611,MATCH(A94, Pop!$A$2:$A$1611,0))/INDEX(Coverage!$F$2:$F$1611,MATCH(A94, Coverage!$A$2:$A$1611,0)),0)</f>
        <v/>
      </c>
      <c r="K94" s="16">
        <f>IF(SUM(C94:J94)&lt;INDEX(Coverage!$D$2:$D$1611,MATCH(A94, Coverage!$A$2:$A$1611,0)),INDEX(Pop!$K$2:$K$1611,MATCH(A94, Pop!$A$2:$A$1611,0))/INDEX(Coverage!$F$2:$F$1611,MATCH(A94, Coverage!$A$2:$A$1611,0)),0)</f>
        <v/>
      </c>
      <c r="L94" s="16">
        <f>IF(SUM(C94:K94)&lt;INDEX(Coverage!$D$2:$D$1611,MATCH(A94, Coverage!$A$2:$A$1611,0)),INDEX(Pop!$L$2:$L$1611,MATCH(A94, Pop!$A$2:$A$1611,0))/INDEX(Coverage!$F$2:$F$1611,MATCH(A94, Coverage!$A$2:$A$1611,0)),0)</f>
        <v/>
      </c>
    </row>
    <row r="95">
      <c r="A95" s="16">
        <f>'Data'!A95</f>
        <v/>
      </c>
      <c r="B95" s="16">
        <f>'Data'!B95</f>
        <v/>
      </c>
      <c r="C95" s="16">
        <f>IFERROR(INDEX(Pop!$C$2:$C$1611,MATCH(A95, Pop!$A$2:$A$1611,0)) /INDEX(Coverage!$F$2:$F$1611,MATCH(A95, Coverage!$A$2:$A$1611,0)),0)</f>
        <v/>
      </c>
      <c r="D95" s="16">
        <f>IF(SUM(C95)&lt;INDEX(Coverage!$D$2:$D$1611,MATCH(A95, Coverage!$A$2:$A$1611,0)),INDEX(Pop!$D$2:$D$1611,MATCH(A95, Pop!$A$2:$A$1611,0))/INDEX(Coverage!$F$2:$F$1611,MATCH(A95, Coverage!$A$2:$A$1611,0)),0)</f>
        <v/>
      </c>
      <c r="E95" s="16">
        <f>IF(SUM(C95:D95)&lt;INDEX(Coverage!$D$2:$D$1611,MATCH(A95, Coverage!$A$2:$A$1611,0)),INDEX(Pop!$E$2:$E$1611,MATCH(A95, Pop!$A$2:$A$1611,0))/INDEX(Coverage!$F$2:$F$1611,MATCH(A95, Coverage!$A$2:$A$1611,0)),0)</f>
        <v/>
      </c>
      <c r="F95" s="16">
        <f>IF(SUM(C95:E95)&lt;INDEX(Coverage!$D$2:$D$1611,MATCH(A95, Coverage!$A$2:$A$1611,0)),INDEX(Pop!$F$2:$F$1611,MATCH(A95, Pop!$A$2:$A$1611,0))/INDEX(Coverage!$F$2:$F$1611,MATCH(A95, Coverage!$A$2:$A$1611,0)),0)</f>
        <v/>
      </c>
      <c r="G95" s="16">
        <f>IF(SUM(C95:F95)&lt;INDEX(Coverage!$D$2:$D$1611,MATCH(A95, Coverage!$A$2:$A$1611,0)),INDEX(Pop!$G$2:$G$1611,MATCH(A95, Pop!$A$2:$A$1611,0))/INDEX(Coverage!$F$2:$F$1611,MATCH(A95, Coverage!$A$2:$A$1611,0)),0)</f>
        <v/>
      </c>
      <c r="H95" s="16">
        <f>IF(SUM(C95:G95)&lt;INDEX(Coverage!$D$2:$D$1611,MATCH(A95, Coverage!$A$2:$A$1611,0)),INDEX(Pop!$H$2:$H$1611,MATCH(A95, Pop!$A$2:$A$1611,0))/INDEX(Coverage!$F$2:$F$1611,MATCH(A95, Coverage!$A$2:$A$1611,0)),0)</f>
        <v/>
      </c>
      <c r="I95" s="16">
        <f>IF(SUM(C95:H95)&lt;INDEX(Coverage!$D$2:$D$1611,MATCH(A95, Coverage!$A$2:$A$1611,0)),INDEX(Pop!$I$2:$I$1611,MATCH(A95, Pop!$A$2:$A$1611,0))/INDEX(Coverage!$F$2:$F$1611,MATCH(A95, Coverage!$A$2:$A$1611,0)),0)</f>
        <v/>
      </c>
      <c r="J95" s="16">
        <f>IF(SUM(C95:I95)&lt;INDEX(Coverage!$D$2:$D$1611,MATCH(A95, Coverage!$A$2:$A$1611,0)),INDEX(Pop!$J$2:$J$1611,MATCH(A95, Pop!$A$2:$A$1611,0))/INDEX(Coverage!$F$2:$F$1611,MATCH(A95, Coverage!$A$2:$A$1611,0)),0)</f>
        <v/>
      </c>
      <c r="K95" s="16">
        <f>IF(SUM(C95:J95)&lt;INDEX(Coverage!$D$2:$D$1611,MATCH(A95, Coverage!$A$2:$A$1611,0)),INDEX(Pop!$K$2:$K$1611,MATCH(A95, Pop!$A$2:$A$1611,0))/INDEX(Coverage!$F$2:$F$1611,MATCH(A95, Coverage!$A$2:$A$1611,0)),0)</f>
        <v/>
      </c>
      <c r="L95" s="16">
        <f>IF(SUM(C95:K95)&lt;INDEX(Coverage!$D$2:$D$1611,MATCH(A95, Coverage!$A$2:$A$1611,0)),INDEX(Pop!$L$2:$L$1611,MATCH(A95, Pop!$A$2:$A$1611,0))/INDEX(Coverage!$F$2:$F$1611,MATCH(A95, Coverage!$A$2:$A$1611,0)),0)</f>
        <v/>
      </c>
    </row>
    <row r="96">
      <c r="A96" s="16">
        <f>'Data'!A96</f>
        <v/>
      </c>
      <c r="B96" s="16">
        <f>'Data'!B96</f>
        <v/>
      </c>
      <c r="C96" s="16">
        <f>IFERROR(INDEX(Pop!$C$2:$C$1611,MATCH(A96, Pop!$A$2:$A$1611,0)) /INDEX(Coverage!$F$2:$F$1611,MATCH(A96, Coverage!$A$2:$A$1611,0)),0)</f>
        <v/>
      </c>
      <c r="D96" s="16">
        <f>IF(SUM(C96)&lt;INDEX(Coverage!$D$2:$D$1611,MATCH(A96, Coverage!$A$2:$A$1611,0)),INDEX(Pop!$D$2:$D$1611,MATCH(A96, Pop!$A$2:$A$1611,0))/INDEX(Coverage!$F$2:$F$1611,MATCH(A96, Coverage!$A$2:$A$1611,0)),0)</f>
        <v/>
      </c>
      <c r="E96" s="16">
        <f>IF(SUM(C96:D96)&lt;INDEX(Coverage!$D$2:$D$1611,MATCH(A96, Coverage!$A$2:$A$1611,0)),INDEX(Pop!$E$2:$E$1611,MATCH(A96, Pop!$A$2:$A$1611,0))/INDEX(Coverage!$F$2:$F$1611,MATCH(A96, Coverage!$A$2:$A$1611,0)),0)</f>
        <v/>
      </c>
      <c r="F96" s="16">
        <f>IF(SUM(C96:E96)&lt;INDEX(Coverage!$D$2:$D$1611,MATCH(A96, Coverage!$A$2:$A$1611,0)),INDEX(Pop!$F$2:$F$1611,MATCH(A96, Pop!$A$2:$A$1611,0))/INDEX(Coverage!$F$2:$F$1611,MATCH(A96, Coverage!$A$2:$A$1611,0)),0)</f>
        <v/>
      </c>
      <c r="G96" s="16">
        <f>IF(SUM(C96:F96)&lt;INDEX(Coverage!$D$2:$D$1611,MATCH(A96, Coverage!$A$2:$A$1611,0)),INDEX(Pop!$G$2:$G$1611,MATCH(A96, Pop!$A$2:$A$1611,0))/INDEX(Coverage!$F$2:$F$1611,MATCH(A96, Coverage!$A$2:$A$1611,0)),0)</f>
        <v/>
      </c>
      <c r="H96" s="16">
        <f>IF(SUM(C96:G96)&lt;INDEX(Coverage!$D$2:$D$1611,MATCH(A96, Coverage!$A$2:$A$1611,0)),INDEX(Pop!$H$2:$H$1611,MATCH(A96, Pop!$A$2:$A$1611,0))/INDEX(Coverage!$F$2:$F$1611,MATCH(A96, Coverage!$A$2:$A$1611,0)),0)</f>
        <v/>
      </c>
      <c r="I96" s="16">
        <f>IF(SUM(C96:H96)&lt;INDEX(Coverage!$D$2:$D$1611,MATCH(A96, Coverage!$A$2:$A$1611,0)),INDEX(Pop!$I$2:$I$1611,MATCH(A96, Pop!$A$2:$A$1611,0))/INDEX(Coverage!$F$2:$F$1611,MATCH(A96, Coverage!$A$2:$A$1611,0)),0)</f>
        <v/>
      </c>
      <c r="J96" s="16">
        <f>IF(SUM(C96:I96)&lt;INDEX(Coverage!$D$2:$D$1611,MATCH(A96, Coverage!$A$2:$A$1611,0)),INDEX(Pop!$J$2:$J$1611,MATCH(A96, Pop!$A$2:$A$1611,0))/INDEX(Coverage!$F$2:$F$1611,MATCH(A96, Coverage!$A$2:$A$1611,0)),0)</f>
        <v/>
      </c>
      <c r="K96" s="16">
        <f>IF(SUM(C96:J96)&lt;INDEX(Coverage!$D$2:$D$1611,MATCH(A96, Coverage!$A$2:$A$1611,0)),INDEX(Pop!$K$2:$K$1611,MATCH(A96, Pop!$A$2:$A$1611,0))/INDEX(Coverage!$F$2:$F$1611,MATCH(A96, Coverage!$A$2:$A$1611,0)),0)</f>
        <v/>
      </c>
      <c r="L96" s="16">
        <f>IF(SUM(C96:K96)&lt;INDEX(Coverage!$D$2:$D$1611,MATCH(A96, Coverage!$A$2:$A$1611,0)),INDEX(Pop!$L$2:$L$1611,MATCH(A96, Pop!$A$2:$A$1611,0))/INDEX(Coverage!$F$2:$F$1611,MATCH(A96, Coverage!$A$2:$A$1611,0)),0)</f>
        <v/>
      </c>
    </row>
    <row r="97">
      <c r="A97" s="16">
        <f>'Data'!A97</f>
        <v/>
      </c>
      <c r="B97" s="16">
        <f>'Data'!B97</f>
        <v/>
      </c>
      <c r="C97" s="16">
        <f>IFERROR(INDEX(Pop!$C$2:$C$1611,MATCH(A97, Pop!$A$2:$A$1611,0)) /INDEX(Coverage!$F$2:$F$1611,MATCH(A97, Coverage!$A$2:$A$1611,0)),0)</f>
        <v/>
      </c>
      <c r="D97" s="16">
        <f>IF(SUM(C97)&lt;INDEX(Coverage!$D$2:$D$1611,MATCH(A97, Coverage!$A$2:$A$1611,0)),INDEX(Pop!$D$2:$D$1611,MATCH(A97, Pop!$A$2:$A$1611,0))/INDEX(Coverage!$F$2:$F$1611,MATCH(A97, Coverage!$A$2:$A$1611,0)),0)</f>
        <v/>
      </c>
      <c r="E97" s="16">
        <f>IF(SUM(C97:D97)&lt;INDEX(Coverage!$D$2:$D$1611,MATCH(A97, Coverage!$A$2:$A$1611,0)),INDEX(Pop!$E$2:$E$1611,MATCH(A97, Pop!$A$2:$A$1611,0))/INDEX(Coverage!$F$2:$F$1611,MATCH(A97, Coverage!$A$2:$A$1611,0)),0)</f>
        <v/>
      </c>
      <c r="F97" s="16">
        <f>IF(SUM(C97:E97)&lt;INDEX(Coverage!$D$2:$D$1611,MATCH(A97, Coverage!$A$2:$A$1611,0)),INDEX(Pop!$F$2:$F$1611,MATCH(A97, Pop!$A$2:$A$1611,0))/INDEX(Coverage!$F$2:$F$1611,MATCH(A97, Coverage!$A$2:$A$1611,0)),0)</f>
        <v/>
      </c>
      <c r="G97" s="16">
        <f>IF(SUM(C97:F97)&lt;INDEX(Coverage!$D$2:$D$1611,MATCH(A97, Coverage!$A$2:$A$1611,0)),INDEX(Pop!$G$2:$G$1611,MATCH(A97, Pop!$A$2:$A$1611,0))/INDEX(Coverage!$F$2:$F$1611,MATCH(A97, Coverage!$A$2:$A$1611,0)),0)</f>
        <v/>
      </c>
      <c r="H97" s="16">
        <f>IF(SUM(C97:G97)&lt;INDEX(Coverage!$D$2:$D$1611,MATCH(A97, Coverage!$A$2:$A$1611,0)),INDEX(Pop!$H$2:$H$1611,MATCH(A97, Pop!$A$2:$A$1611,0))/INDEX(Coverage!$F$2:$F$1611,MATCH(A97, Coverage!$A$2:$A$1611,0)),0)</f>
        <v/>
      </c>
      <c r="I97" s="16">
        <f>IF(SUM(C97:H97)&lt;INDEX(Coverage!$D$2:$D$1611,MATCH(A97, Coverage!$A$2:$A$1611,0)),INDEX(Pop!$I$2:$I$1611,MATCH(A97, Pop!$A$2:$A$1611,0))/INDEX(Coverage!$F$2:$F$1611,MATCH(A97, Coverage!$A$2:$A$1611,0)),0)</f>
        <v/>
      </c>
      <c r="J97" s="16">
        <f>IF(SUM(C97:I97)&lt;INDEX(Coverage!$D$2:$D$1611,MATCH(A97, Coverage!$A$2:$A$1611,0)),INDEX(Pop!$J$2:$J$1611,MATCH(A97, Pop!$A$2:$A$1611,0))/INDEX(Coverage!$F$2:$F$1611,MATCH(A97, Coverage!$A$2:$A$1611,0)),0)</f>
        <v/>
      </c>
      <c r="K97" s="16">
        <f>IF(SUM(C97:J97)&lt;INDEX(Coverage!$D$2:$D$1611,MATCH(A97, Coverage!$A$2:$A$1611,0)),INDEX(Pop!$K$2:$K$1611,MATCH(A97, Pop!$A$2:$A$1611,0))/INDEX(Coverage!$F$2:$F$1611,MATCH(A97, Coverage!$A$2:$A$1611,0)),0)</f>
        <v/>
      </c>
      <c r="L97" s="16">
        <f>IF(SUM(C97:K97)&lt;INDEX(Coverage!$D$2:$D$1611,MATCH(A97, Coverage!$A$2:$A$1611,0)),INDEX(Pop!$L$2:$L$1611,MATCH(A97, Pop!$A$2:$A$1611,0))/INDEX(Coverage!$F$2:$F$1611,MATCH(A97, Coverage!$A$2:$A$1611,0)),0)</f>
        <v/>
      </c>
    </row>
    <row r="98">
      <c r="A98" s="16">
        <f>'Data'!A98</f>
        <v/>
      </c>
      <c r="B98" s="16">
        <f>'Data'!B98</f>
        <v/>
      </c>
      <c r="C98" s="16">
        <f>IFERROR(INDEX(Pop!$C$2:$C$1611,MATCH(A98, Pop!$A$2:$A$1611,0)) /INDEX(Coverage!$F$2:$F$1611,MATCH(A98, Coverage!$A$2:$A$1611,0)),0)</f>
        <v/>
      </c>
      <c r="D98" s="16">
        <f>IF(SUM(C98)&lt;INDEX(Coverage!$D$2:$D$1611,MATCH(A98, Coverage!$A$2:$A$1611,0)),INDEX(Pop!$D$2:$D$1611,MATCH(A98, Pop!$A$2:$A$1611,0))/INDEX(Coverage!$F$2:$F$1611,MATCH(A98, Coverage!$A$2:$A$1611,0)),0)</f>
        <v/>
      </c>
      <c r="E98" s="16">
        <f>IF(SUM(C98:D98)&lt;INDEX(Coverage!$D$2:$D$1611,MATCH(A98, Coverage!$A$2:$A$1611,0)),INDEX(Pop!$E$2:$E$1611,MATCH(A98, Pop!$A$2:$A$1611,0))/INDEX(Coverage!$F$2:$F$1611,MATCH(A98, Coverage!$A$2:$A$1611,0)),0)</f>
        <v/>
      </c>
      <c r="F98" s="16">
        <f>IF(SUM(C98:E98)&lt;INDEX(Coverage!$D$2:$D$1611,MATCH(A98, Coverage!$A$2:$A$1611,0)),INDEX(Pop!$F$2:$F$1611,MATCH(A98, Pop!$A$2:$A$1611,0))/INDEX(Coverage!$F$2:$F$1611,MATCH(A98, Coverage!$A$2:$A$1611,0)),0)</f>
        <v/>
      </c>
      <c r="G98" s="16">
        <f>IF(SUM(C98:F98)&lt;INDEX(Coverage!$D$2:$D$1611,MATCH(A98, Coverage!$A$2:$A$1611,0)),INDEX(Pop!$G$2:$G$1611,MATCH(A98, Pop!$A$2:$A$1611,0))/INDEX(Coverage!$F$2:$F$1611,MATCH(A98, Coverage!$A$2:$A$1611,0)),0)</f>
        <v/>
      </c>
      <c r="H98" s="16">
        <f>IF(SUM(C98:G98)&lt;INDEX(Coverage!$D$2:$D$1611,MATCH(A98, Coverage!$A$2:$A$1611,0)),INDEX(Pop!$H$2:$H$1611,MATCH(A98, Pop!$A$2:$A$1611,0))/INDEX(Coverage!$F$2:$F$1611,MATCH(A98, Coverage!$A$2:$A$1611,0)),0)</f>
        <v/>
      </c>
      <c r="I98" s="16">
        <f>IF(SUM(C98:H98)&lt;INDEX(Coverage!$D$2:$D$1611,MATCH(A98, Coverage!$A$2:$A$1611,0)),INDEX(Pop!$I$2:$I$1611,MATCH(A98, Pop!$A$2:$A$1611,0))/INDEX(Coverage!$F$2:$F$1611,MATCH(A98, Coverage!$A$2:$A$1611,0)),0)</f>
        <v/>
      </c>
      <c r="J98" s="16">
        <f>IF(SUM(C98:I98)&lt;INDEX(Coverage!$D$2:$D$1611,MATCH(A98, Coverage!$A$2:$A$1611,0)),INDEX(Pop!$J$2:$J$1611,MATCH(A98, Pop!$A$2:$A$1611,0))/INDEX(Coverage!$F$2:$F$1611,MATCH(A98, Coverage!$A$2:$A$1611,0)),0)</f>
        <v/>
      </c>
      <c r="K98" s="16">
        <f>IF(SUM(C98:J98)&lt;INDEX(Coverage!$D$2:$D$1611,MATCH(A98, Coverage!$A$2:$A$1611,0)),INDEX(Pop!$K$2:$K$1611,MATCH(A98, Pop!$A$2:$A$1611,0))/INDEX(Coverage!$F$2:$F$1611,MATCH(A98, Coverage!$A$2:$A$1611,0)),0)</f>
        <v/>
      </c>
      <c r="L98" s="16">
        <f>IF(SUM(C98:K98)&lt;INDEX(Coverage!$D$2:$D$1611,MATCH(A98, Coverage!$A$2:$A$1611,0)),INDEX(Pop!$L$2:$L$1611,MATCH(A98, Pop!$A$2:$A$1611,0))/INDEX(Coverage!$F$2:$F$1611,MATCH(A98, Coverage!$A$2:$A$1611,0)),0)</f>
        <v/>
      </c>
    </row>
    <row r="99">
      <c r="A99" s="16">
        <f>'Data'!A99</f>
        <v/>
      </c>
      <c r="B99" s="16">
        <f>'Data'!B99</f>
        <v/>
      </c>
      <c r="C99" s="16">
        <f>IFERROR(INDEX(Pop!$C$2:$C$1611,MATCH(A99, Pop!$A$2:$A$1611,0)) /INDEX(Coverage!$F$2:$F$1611,MATCH(A99, Coverage!$A$2:$A$1611,0)),0)</f>
        <v/>
      </c>
      <c r="D99" s="16">
        <f>IF(SUM(C99)&lt;INDEX(Coverage!$D$2:$D$1611,MATCH(A99, Coverage!$A$2:$A$1611,0)),INDEX(Pop!$D$2:$D$1611,MATCH(A99, Pop!$A$2:$A$1611,0))/INDEX(Coverage!$F$2:$F$1611,MATCH(A99, Coverage!$A$2:$A$1611,0)),0)</f>
        <v/>
      </c>
      <c r="E99" s="16">
        <f>IF(SUM(C99:D99)&lt;INDEX(Coverage!$D$2:$D$1611,MATCH(A99, Coverage!$A$2:$A$1611,0)),INDEX(Pop!$E$2:$E$1611,MATCH(A99, Pop!$A$2:$A$1611,0))/INDEX(Coverage!$F$2:$F$1611,MATCH(A99, Coverage!$A$2:$A$1611,0)),0)</f>
        <v/>
      </c>
      <c r="F99" s="16">
        <f>IF(SUM(C99:E99)&lt;INDEX(Coverage!$D$2:$D$1611,MATCH(A99, Coverage!$A$2:$A$1611,0)),INDEX(Pop!$F$2:$F$1611,MATCH(A99, Pop!$A$2:$A$1611,0))/INDEX(Coverage!$F$2:$F$1611,MATCH(A99, Coverage!$A$2:$A$1611,0)),0)</f>
        <v/>
      </c>
      <c r="G99" s="16">
        <f>IF(SUM(C99:F99)&lt;INDEX(Coverage!$D$2:$D$1611,MATCH(A99, Coverage!$A$2:$A$1611,0)),INDEX(Pop!$G$2:$G$1611,MATCH(A99, Pop!$A$2:$A$1611,0))/INDEX(Coverage!$F$2:$F$1611,MATCH(A99, Coverage!$A$2:$A$1611,0)),0)</f>
        <v/>
      </c>
      <c r="H99" s="16">
        <f>IF(SUM(C99:G99)&lt;INDEX(Coverage!$D$2:$D$1611,MATCH(A99, Coverage!$A$2:$A$1611,0)),INDEX(Pop!$H$2:$H$1611,MATCH(A99, Pop!$A$2:$A$1611,0))/INDEX(Coverage!$F$2:$F$1611,MATCH(A99, Coverage!$A$2:$A$1611,0)),0)</f>
        <v/>
      </c>
      <c r="I99" s="16">
        <f>IF(SUM(C99:H99)&lt;INDEX(Coverage!$D$2:$D$1611,MATCH(A99, Coverage!$A$2:$A$1611,0)),INDEX(Pop!$I$2:$I$1611,MATCH(A99, Pop!$A$2:$A$1611,0))/INDEX(Coverage!$F$2:$F$1611,MATCH(A99, Coverage!$A$2:$A$1611,0)),0)</f>
        <v/>
      </c>
      <c r="J99" s="16">
        <f>IF(SUM(C99:I99)&lt;INDEX(Coverage!$D$2:$D$1611,MATCH(A99, Coverage!$A$2:$A$1611,0)),INDEX(Pop!$J$2:$J$1611,MATCH(A99, Pop!$A$2:$A$1611,0))/INDEX(Coverage!$F$2:$F$1611,MATCH(A99, Coverage!$A$2:$A$1611,0)),0)</f>
        <v/>
      </c>
      <c r="K99" s="16">
        <f>IF(SUM(C99:J99)&lt;INDEX(Coverage!$D$2:$D$1611,MATCH(A99, Coverage!$A$2:$A$1611,0)),INDEX(Pop!$K$2:$K$1611,MATCH(A99, Pop!$A$2:$A$1611,0))/INDEX(Coverage!$F$2:$F$1611,MATCH(A99, Coverage!$A$2:$A$1611,0)),0)</f>
        <v/>
      </c>
      <c r="L99" s="16">
        <f>IF(SUM(C99:K99)&lt;INDEX(Coverage!$D$2:$D$1611,MATCH(A99, Coverage!$A$2:$A$1611,0)),INDEX(Pop!$L$2:$L$1611,MATCH(A99, Pop!$A$2:$A$1611,0))/INDEX(Coverage!$F$2:$F$1611,MATCH(A99, Coverage!$A$2:$A$1611,0)),0)</f>
        <v/>
      </c>
    </row>
    <row r="100">
      <c r="A100" s="16">
        <f>'Data'!A100</f>
        <v/>
      </c>
      <c r="B100" s="16">
        <f>'Data'!B100</f>
        <v/>
      </c>
      <c r="C100" s="16">
        <f>IFERROR(INDEX(Pop!$C$2:$C$1611,MATCH(A100, Pop!$A$2:$A$1611,0)) /INDEX(Coverage!$F$2:$F$1611,MATCH(A100, Coverage!$A$2:$A$1611,0)),0)</f>
        <v/>
      </c>
      <c r="D100" s="16">
        <f>IF(SUM(C100)&lt;INDEX(Coverage!$D$2:$D$1611,MATCH(A100, Coverage!$A$2:$A$1611,0)),INDEX(Pop!$D$2:$D$1611,MATCH(A100, Pop!$A$2:$A$1611,0))/INDEX(Coverage!$F$2:$F$1611,MATCH(A100, Coverage!$A$2:$A$1611,0)),0)</f>
        <v/>
      </c>
      <c r="E100" s="16">
        <f>IF(SUM(C100:D100)&lt;INDEX(Coverage!$D$2:$D$1611,MATCH(A100, Coverage!$A$2:$A$1611,0)),INDEX(Pop!$E$2:$E$1611,MATCH(A100, Pop!$A$2:$A$1611,0))/INDEX(Coverage!$F$2:$F$1611,MATCH(A100, Coverage!$A$2:$A$1611,0)),0)</f>
        <v/>
      </c>
      <c r="F100" s="16">
        <f>IF(SUM(C100:E100)&lt;INDEX(Coverage!$D$2:$D$1611,MATCH(A100, Coverage!$A$2:$A$1611,0)),INDEX(Pop!$F$2:$F$1611,MATCH(A100, Pop!$A$2:$A$1611,0))/INDEX(Coverage!$F$2:$F$1611,MATCH(A100, Coverage!$A$2:$A$1611,0)),0)</f>
        <v/>
      </c>
      <c r="G100" s="16">
        <f>IF(SUM(C100:F100)&lt;INDEX(Coverage!$D$2:$D$1611,MATCH(A100, Coverage!$A$2:$A$1611,0)),INDEX(Pop!$G$2:$G$1611,MATCH(A100, Pop!$A$2:$A$1611,0))/INDEX(Coverage!$F$2:$F$1611,MATCH(A100, Coverage!$A$2:$A$1611,0)),0)</f>
        <v/>
      </c>
      <c r="H100" s="16">
        <f>IF(SUM(C100:G100)&lt;INDEX(Coverage!$D$2:$D$1611,MATCH(A100, Coverage!$A$2:$A$1611,0)),INDEX(Pop!$H$2:$H$1611,MATCH(A100, Pop!$A$2:$A$1611,0))/INDEX(Coverage!$F$2:$F$1611,MATCH(A100, Coverage!$A$2:$A$1611,0)),0)</f>
        <v/>
      </c>
      <c r="I100" s="16">
        <f>IF(SUM(C100:H100)&lt;INDEX(Coverage!$D$2:$D$1611,MATCH(A100, Coverage!$A$2:$A$1611,0)),INDEX(Pop!$I$2:$I$1611,MATCH(A100, Pop!$A$2:$A$1611,0))/INDEX(Coverage!$F$2:$F$1611,MATCH(A100, Coverage!$A$2:$A$1611,0)),0)</f>
        <v/>
      </c>
      <c r="J100" s="16">
        <f>IF(SUM(C100:I100)&lt;INDEX(Coverage!$D$2:$D$1611,MATCH(A100, Coverage!$A$2:$A$1611,0)),INDEX(Pop!$J$2:$J$1611,MATCH(A100, Pop!$A$2:$A$1611,0))/INDEX(Coverage!$F$2:$F$1611,MATCH(A100, Coverage!$A$2:$A$1611,0)),0)</f>
        <v/>
      </c>
      <c r="K100" s="16">
        <f>IF(SUM(C100:J100)&lt;INDEX(Coverage!$D$2:$D$1611,MATCH(A100, Coverage!$A$2:$A$1611,0)),INDEX(Pop!$K$2:$K$1611,MATCH(A100, Pop!$A$2:$A$1611,0))/INDEX(Coverage!$F$2:$F$1611,MATCH(A100, Coverage!$A$2:$A$1611,0)),0)</f>
        <v/>
      </c>
      <c r="L100" s="16">
        <f>IF(SUM(C100:K100)&lt;INDEX(Coverage!$D$2:$D$1611,MATCH(A100, Coverage!$A$2:$A$1611,0)),INDEX(Pop!$L$2:$L$1611,MATCH(A100, Pop!$A$2:$A$1611,0))/INDEX(Coverage!$F$2:$F$1611,MATCH(A100, Coverage!$A$2:$A$1611,0)),0)</f>
        <v/>
      </c>
    </row>
    <row r="101">
      <c r="A101" s="16">
        <f>'Data'!A101</f>
        <v/>
      </c>
      <c r="B101" s="16">
        <f>'Data'!B101</f>
        <v/>
      </c>
      <c r="C101" s="16">
        <f>IFERROR(INDEX(Pop!$C$2:$C$1611,MATCH(A101, Pop!$A$2:$A$1611,0)) /INDEX(Coverage!$F$2:$F$1611,MATCH(A101, Coverage!$A$2:$A$1611,0)),0)</f>
        <v/>
      </c>
      <c r="D101" s="16">
        <f>IF(SUM(C101)&lt;INDEX(Coverage!$D$2:$D$1611,MATCH(A101, Coverage!$A$2:$A$1611,0)),INDEX(Pop!$D$2:$D$1611,MATCH(A101, Pop!$A$2:$A$1611,0))/INDEX(Coverage!$F$2:$F$1611,MATCH(A101, Coverage!$A$2:$A$1611,0)),0)</f>
        <v/>
      </c>
      <c r="E101" s="16">
        <f>IF(SUM(C101:D101)&lt;INDEX(Coverage!$D$2:$D$1611,MATCH(A101, Coverage!$A$2:$A$1611,0)),INDEX(Pop!$E$2:$E$1611,MATCH(A101, Pop!$A$2:$A$1611,0))/INDEX(Coverage!$F$2:$F$1611,MATCH(A101, Coverage!$A$2:$A$1611,0)),0)</f>
        <v/>
      </c>
      <c r="F101" s="16">
        <f>IF(SUM(C101:E101)&lt;INDEX(Coverage!$D$2:$D$1611,MATCH(A101, Coverage!$A$2:$A$1611,0)),INDEX(Pop!$F$2:$F$1611,MATCH(A101, Pop!$A$2:$A$1611,0))/INDEX(Coverage!$F$2:$F$1611,MATCH(A101, Coverage!$A$2:$A$1611,0)),0)</f>
        <v/>
      </c>
      <c r="G101" s="16">
        <f>IF(SUM(C101:F101)&lt;INDEX(Coverage!$D$2:$D$1611,MATCH(A101, Coverage!$A$2:$A$1611,0)),INDEX(Pop!$G$2:$G$1611,MATCH(A101, Pop!$A$2:$A$1611,0))/INDEX(Coverage!$F$2:$F$1611,MATCH(A101, Coverage!$A$2:$A$1611,0)),0)</f>
        <v/>
      </c>
      <c r="H101" s="16">
        <f>IF(SUM(C101:G101)&lt;INDEX(Coverage!$D$2:$D$1611,MATCH(A101, Coverage!$A$2:$A$1611,0)),INDEX(Pop!$H$2:$H$1611,MATCH(A101, Pop!$A$2:$A$1611,0))/INDEX(Coverage!$F$2:$F$1611,MATCH(A101, Coverage!$A$2:$A$1611,0)),0)</f>
        <v/>
      </c>
      <c r="I101" s="16">
        <f>IF(SUM(C101:H101)&lt;INDEX(Coverage!$D$2:$D$1611,MATCH(A101, Coverage!$A$2:$A$1611,0)),INDEX(Pop!$I$2:$I$1611,MATCH(A101, Pop!$A$2:$A$1611,0))/INDEX(Coverage!$F$2:$F$1611,MATCH(A101, Coverage!$A$2:$A$1611,0)),0)</f>
        <v/>
      </c>
      <c r="J101" s="16">
        <f>IF(SUM(C101:I101)&lt;INDEX(Coverage!$D$2:$D$1611,MATCH(A101, Coverage!$A$2:$A$1611,0)),INDEX(Pop!$J$2:$J$1611,MATCH(A101, Pop!$A$2:$A$1611,0))/INDEX(Coverage!$F$2:$F$1611,MATCH(A101, Coverage!$A$2:$A$1611,0)),0)</f>
        <v/>
      </c>
      <c r="K101" s="16">
        <f>IF(SUM(C101:J101)&lt;INDEX(Coverage!$D$2:$D$1611,MATCH(A101, Coverage!$A$2:$A$1611,0)),INDEX(Pop!$K$2:$K$1611,MATCH(A101, Pop!$A$2:$A$1611,0))/INDEX(Coverage!$F$2:$F$1611,MATCH(A101, Coverage!$A$2:$A$1611,0)),0)</f>
        <v/>
      </c>
      <c r="L101" s="16">
        <f>IF(SUM(C101:K101)&lt;INDEX(Coverage!$D$2:$D$1611,MATCH(A101, Coverage!$A$2:$A$1611,0)),INDEX(Pop!$L$2:$L$1611,MATCH(A101, Pop!$A$2:$A$1611,0))/INDEX(Coverage!$F$2:$F$1611,MATCH(A101, Coverage!$A$2:$A$1611,0)),0)</f>
        <v/>
      </c>
    </row>
    <row r="102">
      <c r="A102" s="16">
        <f>'Data'!A102</f>
        <v/>
      </c>
      <c r="B102" s="16">
        <f>'Data'!B102</f>
        <v/>
      </c>
      <c r="C102" s="16">
        <f>IFERROR(INDEX(Pop!$C$2:$C$1611,MATCH(A102, Pop!$A$2:$A$1611,0)) /INDEX(Coverage!$F$2:$F$1611,MATCH(A102, Coverage!$A$2:$A$1611,0)),0)</f>
        <v/>
      </c>
      <c r="D102" s="16">
        <f>IF(SUM(C102)&lt;INDEX(Coverage!$D$2:$D$1611,MATCH(A102, Coverage!$A$2:$A$1611,0)),INDEX(Pop!$D$2:$D$1611,MATCH(A102, Pop!$A$2:$A$1611,0))/INDEX(Coverage!$F$2:$F$1611,MATCH(A102, Coverage!$A$2:$A$1611,0)),0)</f>
        <v/>
      </c>
      <c r="E102" s="16">
        <f>IF(SUM(C102:D102)&lt;INDEX(Coverage!$D$2:$D$1611,MATCH(A102, Coverage!$A$2:$A$1611,0)),INDEX(Pop!$E$2:$E$1611,MATCH(A102, Pop!$A$2:$A$1611,0))/INDEX(Coverage!$F$2:$F$1611,MATCH(A102, Coverage!$A$2:$A$1611,0)),0)</f>
        <v/>
      </c>
      <c r="F102" s="16">
        <f>IF(SUM(C102:E102)&lt;INDEX(Coverage!$D$2:$D$1611,MATCH(A102, Coverage!$A$2:$A$1611,0)),INDEX(Pop!$F$2:$F$1611,MATCH(A102, Pop!$A$2:$A$1611,0))/INDEX(Coverage!$F$2:$F$1611,MATCH(A102, Coverage!$A$2:$A$1611,0)),0)</f>
        <v/>
      </c>
      <c r="G102" s="16">
        <f>IF(SUM(C102:F102)&lt;INDEX(Coverage!$D$2:$D$1611,MATCH(A102, Coverage!$A$2:$A$1611,0)),INDEX(Pop!$G$2:$G$1611,MATCH(A102, Pop!$A$2:$A$1611,0))/INDEX(Coverage!$F$2:$F$1611,MATCH(A102, Coverage!$A$2:$A$1611,0)),0)</f>
        <v/>
      </c>
      <c r="H102" s="16">
        <f>IF(SUM(C102:G102)&lt;INDEX(Coverage!$D$2:$D$1611,MATCH(A102, Coverage!$A$2:$A$1611,0)),INDEX(Pop!$H$2:$H$1611,MATCH(A102, Pop!$A$2:$A$1611,0))/INDEX(Coverage!$F$2:$F$1611,MATCH(A102, Coverage!$A$2:$A$1611,0)),0)</f>
        <v/>
      </c>
      <c r="I102" s="16">
        <f>IF(SUM(C102:H102)&lt;INDEX(Coverage!$D$2:$D$1611,MATCH(A102, Coverage!$A$2:$A$1611,0)),INDEX(Pop!$I$2:$I$1611,MATCH(A102, Pop!$A$2:$A$1611,0))/INDEX(Coverage!$F$2:$F$1611,MATCH(A102, Coverage!$A$2:$A$1611,0)),0)</f>
        <v/>
      </c>
      <c r="J102" s="16">
        <f>IF(SUM(C102:I102)&lt;INDEX(Coverage!$D$2:$D$1611,MATCH(A102, Coverage!$A$2:$A$1611,0)),INDEX(Pop!$J$2:$J$1611,MATCH(A102, Pop!$A$2:$A$1611,0))/INDEX(Coverage!$F$2:$F$1611,MATCH(A102, Coverage!$A$2:$A$1611,0)),0)</f>
        <v/>
      </c>
      <c r="K102" s="16">
        <f>IF(SUM(C102:J102)&lt;INDEX(Coverage!$D$2:$D$1611,MATCH(A102, Coverage!$A$2:$A$1611,0)),INDEX(Pop!$K$2:$K$1611,MATCH(A102, Pop!$A$2:$A$1611,0))/INDEX(Coverage!$F$2:$F$1611,MATCH(A102, Coverage!$A$2:$A$1611,0)),0)</f>
        <v/>
      </c>
      <c r="L102" s="16">
        <f>IF(SUM(C102:K102)&lt;INDEX(Coverage!$D$2:$D$1611,MATCH(A102, Coverage!$A$2:$A$1611,0)),INDEX(Pop!$L$2:$L$1611,MATCH(A102, Pop!$A$2:$A$1611,0))/INDEX(Coverage!$F$2:$F$1611,MATCH(A102, Coverage!$A$2:$A$1611,0)),0)</f>
        <v/>
      </c>
    </row>
    <row r="103">
      <c r="A103" s="16">
        <f>'Data'!A103</f>
        <v/>
      </c>
      <c r="B103" s="16">
        <f>'Data'!B103</f>
        <v/>
      </c>
      <c r="C103" s="16">
        <f>IFERROR(INDEX(Pop!$C$2:$C$1611,MATCH(A103, Pop!$A$2:$A$1611,0)) /INDEX(Coverage!$F$2:$F$1611,MATCH(A103, Coverage!$A$2:$A$1611,0)),0)</f>
        <v/>
      </c>
      <c r="D103" s="16">
        <f>IF(SUM(C103)&lt;INDEX(Coverage!$D$2:$D$1611,MATCH(A103, Coverage!$A$2:$A$1611,0)),INDEX(Pop!$D$2:$D$1611,MATCH(A103, Pop!$A$2:$A$1611,0))/INDEX(Coverage!$F$2:$F$1611,MATCH(A103, Coverage!$A$2:$A$1611,0)),0)</f>
        <v/>
      </c>
      <c r="E103" s="16">
        <f>IF(SUM(C103:D103)&lt;INDEX(Coverage!$D$2:$D$1611,MATCH(A103, Coverage!$A$2:$A$1611,0)),INDEX(Pop!$E$2:$E$1611,MATCH(A103, Pop!$A$2:$A$1611,0))/INDEX(Coverage!$F$2:$F$1611,MATCH(A103, Coverage!$A$2:$A$1611,0)),0)</f>
        <v/>
      </c>
      <c r="F103" s="16">
        <f>IF(SUM(C103:E103)&lt;INDEX(Coverage!$D$2:$D$1611,MATCH(A103, Coverage!$A$2:$A$1611,0)),INDEX(Pop!$F$2:$F$1611,MATCH(A103, Pop!$A$2:$A$1611,0))/INDEX(Coverage!$F$2:$F$1611,MATCH(A103, Coverage!$A$2:$A$1611,0)),0)</f>
        <v/>
      </c>
      <c r="G103" s="16">
        <f>IF(SUM(C103:F103)&lt;INDEX(Coverage!$D$2:$D$1611,MATCH(A103, Coverage!$A$2:$A$1611,0)),INDEX(Pop!$G$2:$G$1611,MATCH(A103, Pop!$A$2:$A$1611,0))/INDEX(Coverage!$F$2:$F$1611,MATCH(A103, Coverage!$A$2:$A$1611,0)),0)</f>
        <v/>
      </c>
      <c r="H103" s="16">
        <f>IF(SUM(C103:G103)&lt;INDEX(Coverage!$D$2:$D$1611,MATCH(A103, Coverage!$A$2:$A$1611,0)),INDEX(Pop!$H$2:$H$1611,MATCH(A103, Pop!$A$2:$A$1611,0))/INDEX(Coverage!$F$2:$F$1611,MATCH(A103, Coverage!$A$2:$A$1611,0)),0)</f>
        <v/>
      </c>
      <c r="I103" s="16">
        <f>IF(SUM(C103:H103)&lt;INDEX(Coverage!$D$2:$D$1611,MATCH(A103, Coverage!$A$2:$A$1611,0)),INDEX(Pop!$I$2:$I$1611,MATCH(A103, Pop!$A$2:$A$1611,0))/INDEX(Coverage!$F$2:$F$1611,MATCH(A103, Coverage!$A$2:$A$1611,0)),0)</f>
        <v/>
      </c>
      <c r="J103" s="16">
        <f>IF(SUM(C103:I103)&lt;INDEX(Coverage!$D$2:$D$1611,MATCH(A103, Coverage!$A$2:$A$1611,0)),INDEX(Pop!$J$2:$J$1611,MATCH(A103, Pop!$A$2:$A$1611,0))/INDEX(Coverage!$F$2:$F$1611,MATCH(A103, Coverage!$A$2:$A$1611,0)),0)</f>
        <v/>
      </c>
      <c r="K103" s="16">
        <f>IF(SUM(C103:J103)&lt;INDEX(Coverage!$D$2:$D$1611,MATCH(A103, Coverage!$A$2:$A$1611,0)),INDEX(Pop!$K$2:$K$1611,MATCH(A103, Pop!$A$2:$A$1611,0))/INDEX(Coverage!$F$2:$F$1611,MATCH(A103, Coverage!$A$2:$A$1611,0)),0)</f>
        <v/>
      </c>
      <c r="L103" s="16">
        <f>IF(SUM(C103:K103)&lt;INDEX(Coverage!$D$2:$D$1611,MATCH(A103, Coverage!$A$2:$A$1611,0)),INDEX(Pop!$L$2:$L$1611,MATCH(A103, Pop!$A$2:$A$1611,0))/INDEX(Coverage!$F$2:$F$1611,MATCH(A103, Coverage!$A$2:$A$1611,0)),0)</f>
        <v/>
      </c>
    </row>
    <row r="104">
      <c r="A104" s="16">
        <f>'Data'!A104</f>
        <v/>
      </c>
      <c r="B104" s="16">
        <f>'Data'!B104</f>
        <v/>
      </c>
      <c r="C104" s="16">
        <f>IFERROR(INDEX(Pop!$C$2:$C$1611,MATCH(A104, Pop!$A$2:$A$1611,0)) /INDEX(Coverage!$F$2:$F$1611,MATCH(A104, Coverage!$A$2:$A$1611,0)),0)</f>
        <v/>
      </c>
      <c r="D104" s="16">
        <f>IF(SUM(C104)&lt;INDEX(Coverage!$D$2:$D$1611,MATCH(A104, Coverage!$A$2:$A$1611,0)),INDEX(Pop!$D$2:$D$1611,MATCH(A104, Pop!$A$2:$A$1611,0))/INDEX(Coverage!$F$2:$F$1611,MATCH(A104, Coverage!$A$2:$A$1611,0)),0)</f>
        <v/>
      </c>
      <c r="E104" s="16">
        <f>IF(SUM(C104:D104)&lt;INDEX(Coverage!$D$2:$D$1611,MATCH(A104, Coverage!$A$2:$A$1611,0)),INDEX(Pop!$E$2:$E$1611,MATCH(A104, Pop!$A$2:$A$1611,0))/INDEX(Coverage!$F$2:$F$1611,MATCH(A104, Coverage!$A$2:$A$1611,0)),0)</f>
        <v/>
      </c>
      <c r="F104" s="16">
        <f>IF(SUM(C104:E104)&lt;INDEX(Coverage!$D$2:$D$1611,MATCH(A104, Coverage!$A$2:$A$1611,0)),INDEX(Pop!$F$2:$F$1611,MATCH(A104, Pop!$A$2:$A$1611,0))/INDEX(Coverage!$F$2:$F$1611,MATCH(A104, Coverage!$A$2:$A$1611,0)),0)</f>
        <v/>
      </c>
      <c r="G104" s="16">
        <f>IF(SUM(C104:F104)&lt;INDEX(Coverage!$D$2:$D$1611,MATCH(A104, Coverage!$A$2:$A$1611,0)),INDEX(Pop!$G$2:$G$1611,MATCH(A104, Pop!$A$2:$A$1611,0))/INDEX(Coverage!$F$2:$F$1611,MATCH(A104, Coverage!$A$2:$A$1611,0)),0)</f>
        <v/>
      </c>
      <c r="H104" s="16">
        <f>IF(SUM(C104:G104)&lt;INDEX(Coverage!$D$2:$D$1611,MATCH(A104, Coverage!$A$2:$A$1611,0)),INDEX(Pop!$H$2:$H$1611,MATCH(A104, Pop!$A$2:$A$1611,0))/INDEX(Coverage!$F$2:$F$1611,MATCH(A104, Coverage!$A$2:$A$1611,0)),0)</f>
        <v/>
      </c>
      <c r="I104" s="16">
        <f>IF(SUM(C104:H104)&lt;INDEX(Coverage!$D$2:$D$1611,MATCH(A104, Coverage!$A$2:$A$1611,0)),INDEX(Pop!$I$2:$I$1611,MATCH(A104, Pop!$A$2:$A$1611,0))/INDEX(Coverage!$F$2:$F$1611,MATCH(A104, Coverage!$A$2:$A$1611,0)),0)</f>
        <v/>
      </c>
      <c r="J104" s="16">
        <f>IF(SUM(C104:I104)&lt;INDEX(Coverage!$D$2:$D$1611,MATCH(A104, Coverage!$A$2:$A$1611,0)),INDEX(Pop!$J$2:$J$1611,MATCH(A104, Pop!$A$2:$A$1611,0))/INDEX(Coverage!$F$2:$F$1611,MATCH(A104, Coverage!$A$2:$A$1611,0)),0)</f>
        <v/>
      </c>
      <c r="K104" s="16">
        <f>IF(SUM(C104:J104)&lt;INDEX(Coverage!$D$2:$D$1611,MATCH(A104, Coverage!$A$2:$A$1611,0)),INDEX(Pop!$K$2:$K$1611,MATCH(A104, Pop!$A$2:$A$1611,0))/INDEX(Coverage!$F$2:$F$1611,MATCH(A104, Coverage!$A$2:$A$1611,0)),0)</f>
        <v/>
      </c>
      <c r="L104" s="16">
        <f>IF(SUM(C104:K104)&lt;INDEX(Coverage!$D$2:$D$1611,MATCH(A104, Coverage!$A$2:$A$1611,0)),INDEX(Pop!$L$2:$L$1611,MATCH(A104, Pop!$A$2:$A$1611,0))/INDEX(Coverage!$F$2:$F$1611,MATCH(A104, Coverage!$A$2:$A$1611,0)),0)</f>
        <v/>
      </c>
    </row>
    <row r="105">
      <c r="A105" s="16">
        <f>'Data'!A105</f>
        <v/>
      </c>
      <c r="B105" s="16">
        <f>'Data'!B105</f>
        <v/>
      </c>
      <c r="C105" s="16">
        <f>IFERROR(INDEX(Pop!$C$2:$C$1611,MATCH(A105, Pop!$A$2:$A$1611,0)) /INDEX(Coverage!$F$2:$F$1611,MATCH(A105, Coverage!$A$2:$A$1611,0)),0)</f>
        <v/>
      </c>
      <c r="D105" s="16">
        <f>IF(SUM(C105)&lt;INDEX(Coverage!$D$2:$D$1611,MATCH(A105, Coverage!$A$2:$A$1611,0)),INDEX(Pop!$D$2:$D$1611,MATCH(A105, Pop!$A$2:$A$1611,0))/INDEX(Coverage!$F$2:$F$1611,MATCH(A105, Coverage!$A$2:$A$1611,0)),0)</f>
        <v/>
      </c>
      <c r="E105" s="16">
        <f>IF(SUM(C105:D105)&lt;INDEX(Coverage!$D$2:$D$1611,MATCH(A105, Coverage!$A$2:$A$1611,0)),INDEX(Pop!$E$2:$E$1611,MATCH(A105, Pop!$A$2:$A$1611,0))/INDEX(Coverage!$F$2:$F$1611,MATCH(A105, Coverage!$A$2:$A$1611,0)),0)</f>
        <v/>
      </c>
      <c r="F105" s="16">
        <f>IF(SUM(C105:E105)&lt;INDEX(Coverage!$D$2:$D$1611,MATCH(A105, Coverage!$A$2:$A$1611,0)),INDEX(Pop!$F$2:$F$1611,MATCH(A105, Pop!$A$2:$A$1611,0))/INDEX(Coverage!$F$2:$F$1611,MATCH(A105, Coverage!$A$2:$A$1611,0)),0)</f>
        <v/>
      </c>
      <c r="G105" s="16">
        <f>IF(SUM(C105:F105)&lt;INDEX(Coverage!$D$2:$D$1611,MATCH(A105, Coverage!$A$2:$A$1611,0)),INDEX(Pop!$G$2:$G$1611,MATCH(A105, Pop!$A$2:$A$1611,0))/INDEX(Coverage!$F$2:$F$1611,MATCH(A105, Coverage!$A$2:$A$1611,0)),0)</f>
        <v/>
      </c>
      <c r="H105" s="16">
        <f>IF(SUM(C105:G105)&lt;INDEX(Coverage!$D$2:$D$1611,MATCH(A105, Coverage!$A$2:$A$1611,0)),INDEX(Pop!$H$2:$H$1611,MATCH(A105, Pop!$A$2:$A$1611,0))/INDEX(Coverage!$F$2:$F$1611,MATCH(A105, Coverage!$A$2:$A$1611,0)),0)</f>
        <v/>
      </c>
      <c r="I105" s="16">
        <f>IF(SUM(C105:H105)&lt;INDEX(Coverage!$D$2:$D$1611,MATCH(A105, Coverage!$A$2:$A$1611,0)),INDEX(Pop!$I$2:$I$1611,MATCH(A105, Pop!$A$2:$A$1611,0))/INDEX(Coverage!$F$2:$F$1611,MATCH(A105, Coverage!$A$2:$A$1611,0)),0)</f>
        <v/>
      </c>
      <c r="J105" s="16">
        <f>IF(SUM(C105:I105)&lt;INDEX(Coverage!$D$2:$D$1611,MATCH(A105, Coverage!$A$2:$A$1611,0)),INDEX(Pop!$J$2:$J$1611,MATCH(A105, Pop!$A$2:$A$1611,0))/INDEX(Coverage!$F$2:$F$1611,MATCH(A105, Coverage!$A$2:$A$1611,0)),0)</f>
        <v/>
      </c>
      <c r="K105" s="16">
        <f>IF(SUM(C105:J105)&lt;INDEX(Coverage!$D$2:$D$1611,MATCH(A105, Coverage!$A$2:$A$1611,0)),INDEX(Pop!$K$2:$K$1611,MATCH(A105, Pop!$A$2:$A$1611,0))/INDEX(Coverage!$F$2:$F$1611,MATCH(A105, Coverage!$A$2:$A$1611,0)),0)</f>
        <v/>
      </c>
      <c r="L105" s="16">
        <f>IF(SUM(C105:K105)&lt;INDEX(Coverage!$D$2:$D$1611,MATCH(A105, Coverage!$A$2:$A$1611,0)),INDEX(Pop!$L$2:$L$1611,MATCH(A105, Pop!$A$2:$A$1611,0))/INDEX(Coverage!$F$2:$F$1611,MATCH(A105, Coverage!$A$2:$A$1611,0)),0)</f>
        <v/>
      </c>
    </row>
    <row r="106">
      <c r="A106" s="16">
        <f>'Data'!A106</f>
        <v/>
      </c>
      <c r="B106" s="16">
        <f>'Data'!B106</f>
        <v/>
      </c>
      <c r="C106" s="16">
        <f>IFERROR(INDEX(Pop!$C$2:$C$1611,MATCH(A106, Pop!$A$2:$A$1611,0)) /INDEX(Coverage!$F$2:$F$1611,MATCH(A106, Coverage!$A$2:$A$1611,0)),0)</f>
        <v/>
      </c>
      <c r="D106" s="16">
        <f>IF(SUM(C106)&lt;INDEX(Coverage!$D$2:$D$1611,MATCH(A106, Coverage!$A$2:$A$1611,0)),INDEX(Pop!$D$2:$D$1611,MATCH(A106, Pop!$A$2:$A$1611,0))/INDEX(Coverage!$F$2:$F$1611,MATCH(A106, Coverage!$A$2:$A$1611,0)),0)</f>
        <v/>
      </c>
      <c r="E106" s="16">
        <f>IF(SUM(C106:D106)&lt;INDEX(Coverage!$D$2:$D$1611,MATCH(A106, Coverage!$A$2:$A$1611,0)),INDEX(Pop!$E$2:$E$1611,MATCH(A106, Pop!$A$2:$A$1611,0))/INDEX(Coverage!$F$2:$F$1611,MATCH(A106, Coverage!$A$2:$A$1611,0)),0)</f>
        <v/>
      </c>
      <c r="F106" s="16">
        <f>IF(SUM(C106:E106)&lt;INDEX(Coverage!$D$2:$D$1611,MATCH(A106, Coverage!$A$2:$A$1611,0)),INDEX(Pop!$F$2:$F$1611,MATCH(A106, Pop!$A$2:$A$1611,0))/INDEX(Coverage!$F$2:$F$1611,MATCH(A106, Coverage!$A$2:$A$1611,0)),0)</f>
        <v/>
      </c>
      <c r="G106" s="16">
        <f>IF(SUM(C106:F106)&lt;INDEX(Coverage!$D$2:$D$1611,MATCH(A106, Coverage!$A$2:$A$1611,0)),INDEX(Pop!$G$2:$G$1611,MATCH(A106, Pop!$A$2:$A$1611,0))/INDEX(Coverage!$F$2:$F$1611,MATCH(A106, Coverage!$A$2:$A$1611,0)),0)</f>
        <v/>
      </c>
      <c r="H106" s="16">
        <f>IF(SUM(C106:G106)&lt;INDEX(Coverage!$D$2:$D$1611,MATCH(A106, Coverage!$A$2:$A$1611,0)),INDEX(Pop!$H$2:$H$1611,MATCH(A106, Pop!$A$2:$A$1611,0))/INDEX(Coverage!$F$2:$F$1611,MATCH(A106, Coverage!$A$2:$A$1611,0)),0)</f>
        <v/>
      </c>
      <c r="I106" s="16">
        <f>IF(SUM(C106:H106)&lt;INDEX(Coverage!$D$2:$D$1611,MATCH(A106, Coverage!$A$2:$A$1611,0)),INDEX(Pop!$I$2:$I$1611,MATCH(A106, Pop!$A$2:$A$1611,0))/INDEX(Coverage!$F$2:$F$1611,MATCH(A106, Coverage!$A$2:$A$1611,0)),0)</f>
        <v/>
      </c>
      <c r="J106" s="16">
        <f>IF(SUM(C106:I106)&lt;INDEX(Coverage!$D$2:$D$1611,MATCH(A106, Coverage!$A$2:$A$1611,0)),INDEX(Pop!$J$2:$J$1611,MATCH(A106, Pop!$A$2:$A$1611,0))/INDEX(Coverage!$F$2:$F$1611,MATCH(A106, Coverage!$A$2:$A$1611,0)),0)</f>
        <v/>
      </c>
      <c r="K106" s="16">
        <f>IF(SUM(C106:J106)&lt;INDEX(Coverage!$D$2:$D$1611,MATCH(A106, Coverage!$A$2:$A$1611,0)),INDEX(Pop!$K$2:$K$1611,MATCH(A106, Pop!$A$2:$A$1611,0))/INDEX(Coverage!$F$2:$F$1611,MATCH(A106, Coverage!$A$2:$A$1611,0)),0)</f>
        <v/>
      </c>
      <c r="L106" s="16">
        <f>IF(SUM(C106:K106)&lt;INDEX(Coverage!$D$2:$D$1611,MATCH(A106, Coverage!$A$2:$A$1611,0)),INDEX(Pop!$L$2:$L$1611,MATCH(A106, Pop!$A$2:$A$1611,0))/INDEX(Coverage!$F$2:$F$1611,MATCH(A106, Coverage!$A$2:$A$1611,0)),0)</f>
        <v/>
      </c>
    </row>
    <row r="107">
      <c r="A107" s="16">
        <f>'Data'!A107</f>
        <v/>
      </c>
      <c r="B107" s="16">
        <f>'Data'!B107</f>
        <v/>
      </c>
      <c r="C107" s="16">
        <f>IFERROR(INDEX(Pop!$C$2:$C$1611,MATCH(A107, Pop!$A$2:$A$1611,0)) /INDEX(Coverage!$F$2:$F$1611,MATCH(A107, Coverage!$A$2:$A$1611,0)),0)</f>
        <v/>
      </c>
      <c r="D107" s="16">
        <f>IF(SUM(C107)&lt;INDEX(Coverage!$D$2:$D$1611,MATCH(A107, Coverage!$A$2:$A$1611,0)),INDEX(Pop!$D$2:$D$1611,MATCH(A107, Pop!$A$2:$A$1611,0))/INDEX(Coverage!$F$2:$F$1611,MATCH(A107, Coverage!$A$2:$A$1611,0)),0)</f>
        <v/>
      </c>
      <c r="E107" s="16">
        <f>IF(SUM(C107:D107)&lt;INDEX(Coverage!$D$2:$D$1611,MATCH(A107, Coverage!$A$2:$A$1611,0)),INDEX(Pop!$E$2:$E$1611,MATCH(A107, Pop!$A$2:$A$1611,0))/INDEX(Coverage!$F$2:$F$1611,MATCH(A107, Coverage!$A$2:$A$1611,0)),0)</f>
        <v/>
      </c>
      <c r="F107" s="16">
        <f>IF(SUM(C107:E107)&lt;INDEX(Coverage!$D$2:$D$1611,MATCH(A107, Coverage!$A$2:$A$1611,0)),INDEX(Pop!$F$2:$F$1611,MATCH(A107, Pop!$A$2:$A$1611,0))/INDEX(Coverage!$F$2:$F$1611,MATCH(A107, Coverage!$A$2:$A$1611,0)),0)</f>
        <v/>
      </c>
      <c r="G107" s="16">
        <f>IF(SUM(C107:F107)&lt;INDEX(Coverage!$D$2:$D$1611,MATCH(A107, Coverage!$A$2:$A$1611,0)),INDEX(Pop!$G$2:$G$1611,MATCH(A107, Pop!$A$2:$A$1611,0))/INDEX(Coverage!$F$2:$F$1611,MATCH(A107, Coverage!$A$2:$A$1611,0)),0)</f>
        <v/>
      </c>
      <c r="H107" s="16">
        <f>IF(SUM(C107:G107)&lt;INDEX(Coverage!$D$2:$D$1611,MATCH(A107, Coverage!$A$2:$A$1611,0)),INDEX(Pop!$H$2:$H$1611,MATCH(A107, Pop!$A$2:$A$1611,0))/INDEX(Coverage!$F$2:$F$1611,MATCH(A107, Coverage!$A$2:$A$1611,0)),0)</f>
        <v/>
      </c>
      <c r="I107" s="16">
        <f>IF(SUM(C107:H107)&lt;INDEX(Coverage!$D$2:$D$1611,MATCH(A107, Coverage!$A$2:$A$1611,0)),INDEX(Pop!$I$2:$I$1611,MATCH(A107, Pop!$A$2:$A$1611,0))/INDEX(Coverage!$F$2:$F$1611,MATCH(A107, Coverage!$A$2:$A$1611,0)),0)</f>
        <v/>
      </c>
      <c r="J107" s="16">
        <f>IF(SUM(C107:I107)&lt;INDEX(Coverage!$D$2:$D$1611,MATCH(A107, Coverage!$A$2:$A$1611,0)),INDEX(Pop!$J$2:$J$1611,MATCH(A107, Pop!$A$2:$A$1611,0))/INDEX(Coverage!$F$2:$F$1611,MATCH(A107, Coverage!$A$2:$A$1611,0)),0)</f>
        <v/>
      </c>
      <c r="K107" s="16">
        <f>IF(SUM(C107:J107)&lt;INDEX(Coverage!$D$2:$D$1611,MATCH(A107, Coverage!$A$2:$A$1611,0)),INDEX(Pop!$K$2:$K$1611,MATCH(A107, Pop!$A$2:$A$1611,0))/INDEX(Coverage!$F$2:$F$1611,MATCH(A107, Coverage!$A$2:$A$1611,0)),0)</f>
        <v/>
      </c>
      <c r="L107" s="16">
        <f>IF(SUM(C107:K107)&lt;INDEX(Coverage!$D$2:$D$1611,MATCH(A107, Coverage!$A$2:$A$1611,0)),INDEX(Pop!$L$2:$L$1611,MATCH(A107, Pop!$A$2:$A$1611,0))/INDEX(Coverage!$F$2:$F$1611,MATCH(A107, Coverage!$A$2:$A$1611,0)),0)</f>
        <v/>
      </c>
    </row>
    <row r="108">
      <c r="A108" s="16">
        <f>'Data'!A108</f>
        <v/>
      </c>
      <c r="B108" s="16">
        <f>'Data'!B108</f>
        <v/>
      </c>
      <c r="C108" s="16">
        <f>IFERROR(INDEX(Pop!$C$2:$C$1611,MATCH(A108, Pop!$A$2:$A$1611,0)) /INDEX(Coverage!$F$2:$F$1611,MATCH(A108, Coverage!$A$2:$A$1611,0)),0)</f>
        <v/>
      </c>
      <c r="D108" s="16">
        <f>IF(SUM(C108)&lt;INDEX(Coverage!$D$2:$D$1611,MATCH(A108, Coverage!$A$2:$A$1611,0)),INDEX(Pop!$D$2:$D$1611,MATCH(A108, Pop!$A$2:$A$1611,0))/INDEX(Coverage!$F$2:$F$1611,MATCH(A108, Coverage!$A$2:$A$1611,0)),0)</f>
        <v/>
      </c>
      <c r="E108" s="16">
        <f>IF(SUM(C108:D108)&lt;INDEX(Coverage!$D$2:$D$1611,MATCH(A108, Coverage!$A$2:$A$1611,0)),INDEX(Pop!$E$2:$E$1611,MATCH(A108, Pop!$A$2:$A$1611,0))/INDEX(Coverage!$F$2:$F$1611,MATCH(A108, Coverage!$A$2:$A$1611,0)),0)</f>
        <v/>
      </c>
      <c r="F108" s="16">
        <f>IF(SUM(C108:E108)&lt;INDEX(Coverage!$D$2:$D$1611,MATCH(A108, Coverage!$A$2:$A$1611,0)),INDEX(Pop!$F$2:$F$1611,MATCH(A108, Pop!$A$2:$A$1611,0))/INDEX(Coverage!$F$2:$F$1611,MATCH(A108, Coverage!$A$2:$A$1611,0)),0)</f>
        <v/>
      </c>
      <c r="G108" s="16">
        <f>IF(SUM(C108:F108)&lt;INDEX(Coverage!$D$2:$D$1611,MATCH(A108, Coverage!$A$2:$A$1611,0)),INDEX(Pop!$G$2:$G$1611,MATCH(A108, Pop!$A$2:$A$1611,0))/INDEX(Coverage!$F$2:$F$1611,MATCH(A108, Coverage!$A$2:$A$1611,0)),0)</f>
        <v/>
      </c>
      <c r="H108" s="16">
        <f>IF(SUM(C108:G108)&lt;INDEX(Coverage!$D$2:$D$1611,MATCH(A108, Coverage!$A$2:$A$1611,0)),INDEX(Pop!$H$2:$H$1611,MATCH(A108, Pop!$A$2:$A$1611,0))/INDEX(Coverage!$F$2:$F$1611,MATCH(A108, Coverage!$A$2:$A$1611,0)),0)</f>
        <v/>
      </c>
      <c r="I108" s="16">
        <f>IF(SUM(C108:H108)&lt;INDEX(Coverage!$D$2:$D$1611,MATCH(A108, Coverage!$A$2:$A$1611,0)),INDEX(Pop!$I$2:$I$1611,MATCH(A108, Pop!$A$2:$A$1611,0))/INDEX(Coverage!$F$2:$F$1611,MATCH(A108, Coverage!$A$2:$A$1611,0)),0)</f>
        <v/>
      </c>
      <c r="J108" s="16">
        <f>IF(SUM(C108:I108)&lt;INDEX(Coverage!$D$2:$D$1611,MATCH(A108, Coverage!$A$2:$A$1611,0)),INDEX(Pop!$J$2:$J$1611,MATCH(A108, Pop!$A$2:$A$1611,0))/INDEX(Coverage!$F$2:$F$1611,MATCH(A108, Coverage!$A$2:$A$1611,0)),0)</f>
        <v/>
      </c>
      <c r="K108" s="16">
        <f>IF(SUM(C108:J108)&lt;INDEX(Coverage!$D$2:$D$1611,MATCH(A108, Coverage!$A$2:$A$1611,0)),INDEX(Pop!$K$2:$K$1611,MATCH(A108, Pop!$A$2:$A$1611,0))/INDEX(Coverage!$F$2:$F$1611,MATCH(A108, Coverage!$A$2:$A$1611,0)),0)</f>
        <v/>
      </c>
      <c r="L108" s="16">
        <f>IF(SUM(C108:K108)&lt;INDEX(Coverage!$D$2:$D$1611,MATCH(A108, Coverage!$A$2:$A$1611,0)),INDEX(Pop!$L$2:$L$1611,MATCH(A108, Pop!$A$2:$A$1611,0))/INDEX(Coverage!$F$2:$F$1611,MATCH(A108, Coverage!$A$2:$A$1611,0)),0)</f>
        <v/>
      </c>
    </row>
    <row r="109">
      <c r="A109" s="16">
        <f>'Data'!A109</f>
        <v/>
      </c>
      <c r="B109" s="16">
        <f>'Data'!B109</f>
        <v/>
      </c>
      <c r="C109" s="16">
        <f>IFERROR(INDEX(Pop!$C$2:$C$1611,MATCH(A109, Pop!$A$2:$A$1611,0)) /INDEX(Coverage!$F$2:$F$1611,MATCH(A109, Coverage!$A$2:$A$1611,0)),0)</f>
        <v/>
      </c>
      <c r="D109" s="16">
        <f>IF(SUM(C109)&lt;INDEX(Coverage!$D$2:$D$1611,MATCH(A109, Coverage!$A$2:$A$1611,0)),INDEX(Pop!$D$2:$D$1611,MATCH(A109, Pop!$A$2:$A$1611,0))/INDEX(Coverage!$F$2:$F$1611,MATCH(A109, Coverage!$A$2:$A$1611,0)),0)</f>
        <v/>
      </c>
      <c r="E109" s="16">
        <f>IF(SUM(C109:D109)&lt;INDEX(Coverage!$D$2:$D$1611,MATCH(A109, Coverage!$A$2:$A$1611,0)),INDEX(Pop!$E$2:$E$1611,MATCH(A109, Pop!$A$2:$A$1611,0))/INDEX(Coverage!$F$2:$F$1611,MATCH(A109, Coverage!$A$2:$A$1611,0)),0)</f>
        <v/>
      </c>
      <c r="F109" s="16">
        <f>IF(SUM(C109:E109)&lt;INDEX(Coverage!$D$2:$D$1611,MATCH(A109, Coverage!$A$2:$A$1611,0)),INDEX(Pop!$F$2:$F$1611,MATCH(A109, Pop!$A$2:$A$1611,0))/INDEX(Coverage!$F$2:$F$1611,MATCH(A109, Coverage!$A$2:$A$1611,0)),0)</f>
        <v/>
      </c>
      <c r="G109" s="16">
        <f>IF(SUM(C109:F109)&lt;INDEX(Coverage!$D$2:$D$1611,MATCH(A109, Coverage!$A$2:$A$1611,0)),INDEX(Pop!$G$2:$G$1611,MATCH(A109, Pop!$A$2:$A$1611,0))/INDEX(Coverage!$F$2:$F$1611,MATCH(A109, Coverage!$A$2:$A$1611,0)),0)</f>
        <v/>
      </c>
      <c r="H109" s="16">
        <f>IF(SUM(C109:G109)&lt;INDEX(Coverage!$D$2:$D$1611,MATCH(A109, Coverage!$A$2:$A$1611,0)),INDEX(Pop!$H$2:$H$1611,MATCH(A109, Pop!$A$2:$A$1611,0))/INDEX(Coverage!$F$2:$F$1611,MATCH(A109, Coverage!$A$2:$A$1611,0)),0)</f>
        <v/>
      </c>
      <c r="I109" s="16">
        <f>IF(SUM(C109:H109)&lt;INDEX(Coverage!$D$2:$D$1611,MATCH(A109, Coverage!$A$2:$A$1611,0)),INDEX(Pop!$I$2:$I$1611,MATCH(A109, Pop!$A$2:$A$1611,0))/INDEX(Coverage!$F$2:$F$1611,MATCH(A109, Coverage!$A$2:$A$1611,0)),0)</f>
        <v/>
      </c>
      <c r="J109" s="16">
        <f>IF(SUM(C109:I109)&lt;INDEX(Coverage!$D$2:$D$1611,MATCH(A109, Coverage!$A$2:$A$1611,0)),INDEX(Pop!$J$2:$J$1611,MATCH(A109, Pop!$A$2:$A$1611,0))/INDEX(Coverage!$F$2:$F$1611,MATCH(A109, Coverage!$A$2:$A$1611,0)),0)</f>
        <v/>
      </c>
      <c r="K109" s="16">
        <f>IF(SUM(C109:J109)&lt;INDEX(Coverage!$D$2:$D$1611,MATCH(A109, Coverage!$A$2:$A$1611,0)),INDEX(Pop!$K$2:$K$1611,MATCH(A109, Pop!$A$2:$A$1611,0))/INDEX(Coverage!$F$2:$F$1611,MATCH(A109, Coverage!$A$2:$A$1611,0)),0)</f>
        <v/>
      </c>
      <c r="L109" s="16">
        <f>IF(SUM(C109:K109)&lt;INDEX(Coverage!$D$2:$D$1611,MATCH(A109, Coverage!$A$2:$A$1611,0)),INDEX(Pop!$L$2:$L$1611,MATCH(A109, Pop!$A$2:$A$1611,0))/INDEX(Coverage!$F$2:$F$1611,MATCH(A109, Coverage!$A$2:$A$1611,0)),0)</f>
        <v/>
      </c>
    </row>
    <row r="110">
      <c r="A110" s="16">
        <f>'Data'!A110</f>
        <v/>
      </c>
      <c r="B110" s="16">
        <f>'Data'!B110</f>
        <v/>
      </c>
      <c r="C110" s="16">
        <f>IFERROR(INDEX(Pop!$C$2:$C$1611,MATCH(A110, Pop!$A$2:$A$1611,0)) /INDEX(Coverage!$F$2:$F$1611,MATCH(A110, Coverage!$A$2:$A$1611,0)),0)</f>
        <v/>
      </c>
      <c r="D110" s="16">
        <f>IF(SUM(C110)&lt;INDEX(Coverage!$D$2:$D$1611,MATCH(A110, Coverage!$A$2:$A$1611,0)),INDEX(Pop!$D$2:$D$1611,MATCH(A110, Pop!$A$2:$A$1611,0))/INDEX(Coverage!$F$2:$F$1611,MATCH(A110, Coverage!$A$2:$A$1611,0)),0)</f>
        <v/>
      </c>
      <c r="E110" s="16">
        <f>IF(SUM(C110:D110)&lt;INDEX(Coverage!$D$2:$D$1611,MATCH(A110, Coverage!$A$2:$A$1611,0)),INDEX(Pop!$E$2:$E$1611,MATCH(A110, Pop!$A$2:$A$1611,0))/INDEX(Coverage!$F$2:$F$1611,MATCH(A110, Coverage!$A$2:$A$1611,0)),0)</f>
        <v/>
      </c>
      <c r="F110" s="16">
        <f>IF(SUM(C110:E110)&lt;INDEX(Coverage!$D$2:$D$1611,MATCH(A110, Coverage!$A$2:$A$1611,0)),INDEX(Pop!$F$2:$F$1611,MATCH(A110, Pop!$A$2:$A$1611,0))/INDEX(Coverage!$F$2:$F$1611,MATCH(A110, Coverage!$A$2:$A$1611,0)),0)</f>
        <v/>
      </c>
      <c r="G110" s="16">
        <f>IF(SUM(C110:F110)&lt;INDEX(Coverage!$D$2:$D$1611,MATCH(A110, Coverage!$A$2:$A$1611,0)),INDEX(Pop!$G$2:$G$1611,MATCH(A110, Pop!$A$2:$A$1611,0))/INDEX(Coverage!$F$2:$F$1611,MATCH(A110, Coverage!$A$2:$A$1611,0)),0)</f>
        <v/>
      </c>
      <c r="H110" s="16">
        <f>IF(SUM(C110:G110)&lt;INDEX(Coverage!$D$2:$D$1611,MATCH(A110, Coverage!$A$2:$A$1611,0)),INDEX(Pop!$H$2:$H$1611,MATCH(A110, Pop!$A$2:$A$1611,0))/INDEX(Coverage!$F$2:$F$1611,MATCH(A110, Coverage!$A$2:$A$1611,0)),0)</f>
        <v/>
      </c>
      <c r="I110" s="16">
        <f>IF(SUM(C110:H110)&lt;INDEX(Coverage!$D$2:$D$1611,MATCH(A110, Coverage!$A$2:$A$1611,0)),INDEX(Pop!$I$2:$I$1611,MATCH(A110, Pop!$A$2:$A$1611,0))/INDEX(Coverage!$F$2:$F$1611,MATCH(A110, Coverage!$A$2:$A$1611,0)),0)</f>
        <v/>
      </c>
      <c r="J110" s="16">
        <f>IF(SUM(C110:I110)&lt;INDEX(Coverage!$D$2:$D$1611,MATCH(A110, Coverage!$A$2:$A$1611,0)),INDEX(Pop!$J$2:$J$1611,MATCH(A110, Pop!$A$2:$A$1611,0))/INDEX(Coverage!$F$2:$F$1611,MATCH(A110, Coverage!$A$2:$A$1611,0)),0)</f>
        <v/>
      </c>
      <c r="K110" s="16">
        <f>IF(SUM(C110:J110)&lt;INDEX(Coverage!$D$2:$D$1611,MATCH(A110, Coverage!$A$2:$A$1611,0)),INDEX(Pop!$K$2:$K$1611,MATCH(A110, Pop!$A$2:$A$1611,0))/INDEX(Coverage!$F$2:$F$1611,MATCH(A110, Coverage!$A$2:$A$1611,0)),0)</f>
        <v/>
      </c>
      <c r="L110" s="16">
        <f>IF(SUM(C110:K110)&lt;INDEX(Coverage!$D$2:$D$1611,MATCH(A110, Coverage!$A$2:$A$1611,0)),INDEX(Pop!$L$2:$L$1611,MATCH(A110, Pop!$A$2:$A$1611,0))/INDEX(Coverage!$F$2:$F$1611,MATCH(A110, Coverage!$A$2:$A$1611,0)),0)</f>
        <v/>
      </c>
    </row>
    <row r="111">
      <c r="A111" s="16">
        <f>'Data'!A111</f>
        <v/>
      </c>
      <c r="B111" s="16">
        <f>'Data'!B111</f>
        <v/>
      </c>
      <c r="C111" s="16">
        <f>IFERROR(INDEX(Pop!$C$2:$C$1611,MATCH(A111, Pop!$A$2:$A$1611,0)) /INDEX(Coverage!$F$2:$F$1611,MATCH(A111, Coverage!$A$2:$A$1611,0)),0)</f>
        <v/>
      </c>
      <c r="D111" s="16">
        <f>IF(SUM(C111)&lt;INDEX(Coverage!$D$2:$D$1611,MATCH(A111, Coverage!$A$2:$A$1611,0)),INDEX(Pop!$D$2:$D$1611,MATCH(A111, Pop!$A$2:$A$1611,0))/INDEX(Coverage!$F$2:$F$1611,MATCH(A111, Coverage!$A$2:$A$1611,0)),0)</f>
        <v/>
      </c>
      <c r="E111" s="16">
        <f>IF(SUM(C111:D111)&lt;INDEX(Coverage!$D$2:$D$1611,MATCH(A111, Coverage!$A$2:$A$1611,0)),INDEX(Pop!$E$2:$E$1611,MATCH(A111, Pop!$A$2:$A$1611,0))/INDEX(Coverage!$F$2:$F$1611,MATCH(A111, Coverage!$A$2:$A$1611,0)),0)</f>
        <v/>
      </c>
      <c r="F111" s="16">
        <f>IF(SUM(C111:E111)&lt;INDEX(Coverage!$D$2:$D$1611,MATCH(A111, Coverage!$A$2:$A$1611,0)),INDEX(Pop!$F$2:$F$1611,MATCH(A111, Pop!$A$2:$A$1611,0))/INDEX(Coverage!$F$2:$F$1611,MATCH(A111, Coverage!$A$2:$A$1611,0)),0)</f>
        <v/>
      </c>
      <c r="G111" s="16">
        <f>IF(SUM(C111:F111)&lt;INDEX(Coverage!$D$2:$D$1611,MATCH(A111, Coverage!$A$2:$A$1611,0)),INDEX(Pop!$G$2:$G$1611,MATCH(A111, Pop!$A$2:$A$1611,0))/INDEX(Coverage!$F$2:$F$1611,MATCH(A111, Coverage!$A$2:$A$1611,0)),0)</f>
        <v/>
      </c>
      <c r="H111" s="16">
        <f>IF(SUM(C111:G111)&lt;INDEX(Coverage!$D$2:$D$1611,MATCH(A111, Coverage!$A$2:$A$1611,0)),INDEX(Pop!$H$2:$H$1611,MATCH(A111, Pop!$A$2:$A$1611,0))/INDEX(Coverage!$F$2:$F$1611,MATCH(A111, Coverage!$A$2:$A$1611,0)),0)</f>
        <v/>
      </c>
      <c r="I111" s="16">
        <f>IF(SUM(C111:H111)&lt;INDEX(Coverage!$D$2:$D$1611,MATCH(A111, Coverage!$A$2:$A$1611,0)),INDEX(Pop!$I$2:$I$1611,MATCH(A111, Pop!$A$2:$A$1611,0))/INDEX(Coverage!$F$2:$F$1611,MATCH(A111, Coverage!$A$2:$A$1611,0)),0)</f>
        <v/>
      </c>
      <c r="J111" s="16">
        <f>IF(SUM(C111:I111)&lt;INDEX(Coverage!$D$2:$D$1611,MATCH(A111, Coverage!$A$2:$A$1611,0)),INDEX(Pop!$J$2:$J$1611,MATCH(A111, Pop!$A$2:$A$1611,0))/INDEX(Coverage!$F$2:$F$1611,MATCH(A111, Coverage!$A$2:$A$1611,0)),0)</f>
        <v/>
      </c>
      <c r="K111" s="16">
        <f>IF(SUM(C111:J111)&lt;INDEX(Coverage!$D$2:$D$1611,MATCH(A111, Coverage!$A$2:$A$1611,0)),INDEX(Pop!$K$2:$K$1611,MATCH(A111, Pop!$A$2:$A$1611,0))/INDEX(Coverage!$F$2:$F$1611,MATCH(A111, Coverage!$A$2:$A$1611,0)),0)</f>
        <v/>
      </c>
      <c r="L111" s="16">
        <f>IF(SUM(C111:K111)&lt;INDEX(Coverage!$D$2:$D$1611,MATCH(A111, Coverage!$A$2:$A$1611,0)),INDEX(Pop!$L$2:$L$1611,MATCH(A111, Pop!$A$2:$A$1611,0))/INDEX(Coverage!$F$2:$F$1611,MATCH(A111, Coverage!$A$2:$A$1611,0)),0)</f>
        <v/>
      </c>
    </row>
    <row r="112">
      <c r="A112" s="16">
        <f>'Data'!A112</f>
        <v/>
      </c>
      <c r="B112" s="16">
        <f>'Data'!B112</f>
        <v/>
      </c>
      <c r="C112" s="16">
        <f>IFERROR(INDEX(Pop!$C$2:$C$1611,MATCH(A112, Pop!$A$2:$A$1611,0)) /INDEX(Coverage!$F$2:$F$1611,MATCH(A112, Coverage!$A$2:$A$1611,0)),0)</f>
        <v/>
      </c>
      <c r="D112" s="16">
        <f>IF(SUM(C112)&lt;INDEX(Coverage!$D$2:$D$1611,MATCH(A112, Coverage!$A$2:$A$1611,0)),INDEX(Pop!$D$2:$D$1611,MATCH(A112, Pop!$A$2:$A$1611,0))/INDEX(Coverage!$F$2:$F$1611,MATCH(A112, Coverage!$A$2:$A$1611,0)),0)</f>
        <v/>
      </c>
      <c r="E112" s="16">
        <f>IF(SUM(C112:D112)&lt;INDEX(Coverage!$D$2:$D$1611,MATCH(A112, Coverage!$A$2:$A$1611,0)),INDEX(Pop!$E$2:$E$1611,MATCH(A112, Pop!$A$2:$A$1611,0))/INDEX(Coverage!$F$2:$F$1611,MATCH(A112, Coverage!$A$2:$A$1611,0)),0)</f>
        <v/>
      </c>
      <c r="F112" s="16">
        <f>IF(SUM(C112:E112)&lt;INDEX(Coverage!$D$2:$D$1611,MATCH(A112, Coverage!$A$2:$A$1611,0)),INDEX(Pop!$F$2:$F$1611,MATCH(A112, Pop!$A$2:$A$1611,0))/INDEX(Coverage!$F$2:$F$1611,MATCH(A112, Coverage!$A$2:$A$1611,0)),0)</f>
        <v/>
      </c>
      <c r="G112" s="16">
        <f>IF(SUM(C112:F112)&lt;INDEX(Coverage!$D$2:$D$1611,MATCH(A112, Coverage!$A$2:$A$1611,0)),INDEX(Pop!$G$2:$G$1611,MATCH(A112, Pop!$A$2:$A$1611,0))/INDEX(Coverage!$F$2:$F$1611,MATCH(A112, Coverage!$A$2:$A$1611,0)),0)</f>
        <v/>
      </c>
      <c r="H112" s="16">
        <f>IF(SUM(C112:G112)&lt;INDEX(Coverage!$D$2:$D$1611,MATCH(A112, Coverage!$A$2:$A$1611,0)),INDEX(Pop!$H$2:$H$1611,MATCH(A112, Pop!$A$2:$A$1611,0))/INDEX(Coverage!$F$2:$F$1611,MATCH(A112, Coverage!$A$2:$A$1611,0)),0)</f>
        <v/>
      </c>
      <c r="I112" s="16">
        <f>IF(SUM(C112:H112)&lt;INDEX(Coverage!$D$2:$D$1611,MATCH(A112, Coverage!$A$2:$A$1611,0)),INDEX(Pop!$I$2:$I$1611,MATCH(A112, Pop!$A$2:$A$1611,0))/INDEX(Coverage!$F$2:$F$1611,MATCH(A112, Coverage!$A$2:$A$1611,0)),0)</f>
        <v/>
      </c>
      <c r="J112" s="16">
        <f>IF(SUM(C112:I112)&lt;INDEX(Coverage!$D$2:$D$1611,MATCH(A112, Coverage!$A$2:$A$1611,0)),INDEX(Pop!$J$2:$J$1611,MATCH(A112, Pop!$A$2:$A$1611,0))/INDEX(Coverage!$F$2:$F$1611,MATCH(A112, Coverage!$A$2:$A$1611,0)),0)</f>
        <v/>
      </c>
      <c r="K112" s="16">
        <f>IF(SUM(C112:J112)&lt;INDEX(Coverage!$D$2:$D$1611,MATCH(A112, Coverage!$A$2:$A$1611,0)),INDEX(Pop!$K$2:$K$1611,MATCH(A112, Pop!$A$2:$A$1611,0))/INDEX(Coverage!$F$2:$F$1611,MATCH(A112, Coverage!$A$2:$A$1611,0)),0)</f>
        <v/>
      </c>
      <c r="L112" s="16">
        <f>IF(SUM(C112:K112)&lt;INDEX(Coverage!$D$2:$D$1611,MATCH(A112, Coverage!$A$2:$A$1611,0)),INDEX(Pop!$L$2:$L$1611,MATCH(A112, Pop!$A$2:$A$1611,0))/INDEX(Coverage!$F$2:$F$1611,MATCH(A112, Coverage!$A$2:$A$1611,0)),0)</f>
        <v/>
      </c>
    </row>
    <row r="113">
      <c r="A113" s="16">
        <f>'Data'!A113</f>
        <v/>
      </c>
      <c r="B113" s="16">
        <f>'Data'!B113</f>
        <v/>
      </c>
      <c r="C113" s="16">
        <f>IFERROR(INDEX(Pop!$C$2:$C$1611,MATCH(A113, Pop!$A$2:$A$1611,0)) /INDEX(Coverage!$F$2:$F$1611,MATCH(A113, Coverage!$A$2:$A$1611,0)),0)</f>
        <v/>
      </c>
      <c r="D113" s="16">
        <f>IF(SUM(C113)&lt;INDEX(Coverage!$D$2:$D$1611,MATCH(A113, Coverage!$A$2:$A$1611,0)),INDEX(Pop!$D$2:$D$1611,MATCH(A113, Pop!$A$2:$A$1611,0))/INDEX(Coverage!$F$2:$F$1611,MATCH(A113, Coverage!$A$2:$A$1611,0)),0)</f>
        <v/>
      </c>
      <c r="E113" s="16">
        <f>IF(SUM(C113:D113)&lt;INDEX(Coverage!$D$2:$D$1611,MATCH(A113, Coverage!$A$2:$A$1611,0)),INDEX(Pop!$E$2:$E$1611,MATCH(A113, Pop!$A$2:$A$1611,0))/INDEX(Coverage!$F$2:$F$1611,MATCH(A113, Coverage!$A$2:$A$1611,0)),0)</f>
        <v/>
      </c>
      <c r="F113" s="16">
        <f>IF(SUM(C113:E113)&lt;INDEX(Coverage!$D$2:$D$1611,MATCH(A113, Coverage!$A$2:$A$1611,0)),INDEX(Pop!$F$2:$F$1611,MATCH(A113, Pop!$A$2:$A$1611,0))/INDEX(Coverage!$F$2:$F$1611,MATCH(A113, Coverage!$A$2:$A$1611,0)),0)</f>
        <v/>
      </c>
      <c r="G113" s="16">
        <f>IF(SUM(C113:F113)&lt;INDEX(Coverage!$D$2:$D$1611,MATCH(A113, Coverage!$A$2:$A$1611,0)),INDEX(Pop!$G$2:$G$1611,MATCH(A113, Pop!$A$2:$A$1611,0))/INDEX(Coverage!$F$2:$F$1611,MATCH(A113, Coverage!$A$2:$A$1611,0)),0)</f>
        <v/>
      </c>
      <c r="H113" s="16">
        <f>IF(SUM(C113:G113)&lt;INDEX(Coverage!$D$2:$D$1611,MATCH(A113, Coverage!$A$2:$A$1611,0)),INDEX(Pop!$H$2:$H$1611,MATCH(A113, Pop!$A$2:$A$1611,0))/INDEX(Coverage!$F$2:$F$1611,MATCH(A113, Coverage!$A$2:$A$1611,0)),0)</f>
        <v/>
      </c>
      <c r="I113" s="16">
        <f>IF(SUM(C113:H113)&lt;INDEX(Coverage!$D$2:$D$1611,MATCH(A113, Coverage!$A$2:$A$1611,0)),INDEX(Pop!$I$2:$I$1611,MATCH(A113, Pop!$A$2:$A$1611,0))/INDEX(Coverage!$F$2:$F$1611,MATCH(A113, Coverage!$A$2:$A$1611,0)),0)</f>
        <v/>
      </c>
      <c r="J113" s="16">
        <f>IF(SUM(C113:I113)&lt;INDEX(Coverage!$D$2:$D$1611,MATCH(A113, Coverage!$A$2:$A$1611,0)),INDEX(Pop!$J$2:$J$1611,MATCH(A113, Pop!$A$2:$A$1611,0))/INDEX(Coverage!$F$2:$F$1611,MATCH(A113, Coverage!$A$2:$A$1611,0)),0)</f>
        <v/>
      </c>
      <c r="K113" s="16">
        <f>IF(SUM(C113:J113)&lt;INDEX(Coverage!$D$2:$D$1611,MATCH(A113, Coverage!$A$2:$A$1611,0)),INDEX(Pop!$K$2:$K$1611,MATCH(A113, Pop!$A$2:$A$1611,0))/INDEX(Coverage!$F$2:$F$1611,MATCH(A113, Coverage!$A$2:$A$1611,0)),0)</f>
        <v/>
      </c>
      <c r="L113" s="16">
        <f>IF(SUM(C113:K113)&lt;INDEX(Coverage!$D$2:$D$1611,MATCH(A113, Coverage!$A$2:$A$1611,0)),INDEX(Pop!$L$2:$L$1611,MATCH(A113, Pop!$A$2:$A$1611,0))/INDEX(Coverage!$F$2:$F$1611,MATCH(A113, Coverage!$A$2:$A$1611,0)),0)</f>
        <v/>
      </c>
    </row>
    <row r="114">
      <c r="A114" s="16">
        <f>'Data'!A114</f>
        <v/>
      </c>
      <c r="B114" s="16">
        <f>'Data'!B114</f>
        <v/>
      </c>
      <c r="C114" s="16">
        <f>IFERROR(INDEX(Pop!$C$2:$C$1611,MATCH(A114, Pop!$A$2:$A$1611,0)) /INDEX(Coverage!$F$2:$F$1611,MATCH(A114, Coverage!$A$2:$A$1611,0)),0)</f>
        <v/>
      </c>
      <c r="D114" s="16">
        <f>IF(SUM(C114)&lt;INDEX(Coverage!$D$2:$D$1611,MATCH(A114, Coverage!$A$2:$A$1611,0)),INDEX(Pop!$D$2:$D$1611,MATCH(A114, Pop!$A$2:$A$1611,0))/INDEX(Coverage!$F$2:$F$1611,MATCH(A114, Coverage!$A$2:$A$1611,0)),0)</f>
        <v/>
      </c>
      <c r="E114" s="16">
        <f>IF(SUM(C114:D114)&lt;INDEX(Coverage!$D$2:$D$1611,MATCH(A114, Coverage!$A$2:$A$1611,0)),INDEX(Pop!$E$2:$E$1611,MATCH(A114, Pop!$A$2:$A$1611,0))/INDEX(Coverage!$F$2:$F$1611,MATCH(A114, Coverage!$A$2:$A$1611,0)),0)</f>
        <v/>
      </c>
      <c r="F114" s="16">
        <f>IF(SUM(C114:E114)&lt;INDEX(Coverage!$D$2:$D$1611,MATCH(A114, Coverage!$A$2:$A$1611,0)),INDEX(Pop!$F$2:$F$1611,MATCH(A114, Pop!$A$2:$A$1611,0))/INDEX(Coverage!$F$2:$F$1611,MATCH(A114, Coverage!$A$2:$A$1611,0)),0)</f>
        <v/>
      </c>
      <c r="G114" s="16">
        <f>IF(SUM(C114:F114)&lt;INDEX(Coverage!$D$2:$D$1611,MATCH(A114, Coverage!$A$2:$A$1611,0)),INDEX(Pop!$G$2:$G$1611,MATCH(A114, Pop!$A$2:$A$1611,0))/INDEX(Coverage!$F$2:$F$1611,MATCH(A114, Coverage!$A$2:$A$1611,0)),0)</f>
        <v/>
      </c>
      <c r="H114" s="16">
        <f>IF(SUM(C114:G114)&lt;INDEX(Coverage!$D$2:$D$1611,MATCH(A114, Coverage!$A$2:$A$1611,0)),INDEX(Pop!$H$2:$H$1611,MATCH(A114, Pop!$A$2:$A$1611,0))/INDEX(Coverage!$F$2:$F$1611,MATCH(A114, Coverage!$A$2:$A$1611,0)),0)</f>
        <v/>
      </c>
      <c r="I114" s="16">
        <f>IF(SUM(C114:H114)&lt;INDEX(Coverage!$D$2:$D$1611,MATCH(A114, Coverage!$A$2:$A$1611,0)),INDEX(Pop!$I$2:$I$1611,MATCH(A114, Pop!$A$2:$A$1611,0))/INDEX(Coverage!$F$2:$F$1611,MATCH(A114, Coverage!$A$2:$A$1611,0)),0)</f>
        <v/>
      </c>
      <c r="J114" s="16">
        <f>IF(SUM(C114:I114)&lt;INDEX(Coverage!$D$2:$D$1611,MATCH(A114, Coverage!$A$2:$A$1611,0)),INDEX(Pop!$J$2:$J$1611,MATCH(A114, Pop!$A$2:$A$1611,0))/INDEX(Coverage!$F$2:$F$1611,MATCH(A114, Coverage!$A$2:$A$1611,0)),0)</f>
        <v/>
      </c>
      <c r="K114" s="16">
        <f>IF(SUM(C114:J114)&lt;INDEX(Coverage!$D$2:$D$1611,MATCH(A114, Coverage!$A$2:$A$1611,0)),INDEX(Pop!$K$2:$K$1611,MATCH(A114, Pop!$A$2:$A$1611,0))/INDEX(Coverage!$F$2:$F$1611,MATCH(A114, Coverage!$A$2:$A$1611,0)),0)</f>
        <v/>
      </c>
      <c r="L114" s="16">
        <f>IF(SUM(C114:K114)&lt;INDEX(Coverage!$D$2:$D$1611,MATCH(A114, Coverage!$A$2:$A$1611,0)),INDEX(Pop!$L$2:$L$1611,MATCH(A114, Pop!$A$2:$A$1611,0))/INDEX(Coverage!$F$2:$F$1611,MATCH(A114, Coverage!$A$2:$A$1611,0)),0)</f>
        <v/>
      </c>
    </row>
    <row r="115">
      <c r="A115" s="16">
        <f>'Data'!A115</f>
        <v/>
      </c>
      <c r="B115" s="16">
        <f>'Data'!B115</f>
        <v/>
      </c>
      <c r="C115" s="16">
        <f>IFERROR(INDEX(Pop!$C$2:$C$1611,MATCH(A115, Pop!$A$2:$A$1611,0)) /INDEX(Coverage!$F$2:$F$1611,MATCH(A115, Coverage!$A$2:$A$1611,0)),0)</f>
        <v/>
      </c>
      <c r="D115" s="16">
        <f>IF(SUM(C115)&lt;INDEX(Coverage!$D$2:$D$1611,MATCH(A115, Coverage!$A$2:$A$1611,0)),INDEX(Pop!$D$2:$D$1611,MATCH(A115, Pop!$A$2:$A$1611,0))/INDEX(Coverage!$F$2:$F$1611,MATCH(A115, Coverage!$A$2:$A$1611,0)),0)</f>
        <v/>
      </c>
      <c r="E115" s="16">
        <f>IF(SUM(C115:D115)&lt;INDEX(Coverage!$D$2:$D$1611,MATCH(A115, Coverage!$A$2:$A$1611,0)),INDEX(Pop!$E$2:$E$1611,MATCH(A115, Pop!$A$2:$A$1611,0))/INDEX(Coverage!$F$2:$F$1611,MATCH(A115, Coverage!$A$2:$A$1611,0)),0)</f>
        <v/>
      </c>
      <c r="F115" s="16">
        <f>IF(SUM(C115:E115)&lt;INDEX(Coverage!$D$2:$D$1611,MATCH(A115, Coverage!$A$2:$A$1611,0)),INDEX(Pop!$F$2:$F$1611,MATCH(A115, Pop!$A$2:$A$1611,0))/INDEX(Coverage!$F$2:$F$1611,MATCH(A115, Coverage!$A$2:$A$1611,0)),0)</f>
        <v/>
      </c>
      <c r="G115" s="16">
        <f>IF(SUM(C115:F115)&lt;INDEX(Coverage!$D$2:$D$1611,MATCH(A115, Coverage!$A$2:$A$1611,0)),INDEX(Pop!$G$2:$G$1611,MATCH(A115, Pop!$A$2:$A$1611,0))/INDEX(Coverage!$F$2:$F$1611,MATCH(A115, Coverage!$A$2:$A$1611,0)),0)</f>
        <v/>
      </c>
      <c r="H115" s="16">
        <f>IF(SUM(C115:G115)&lt;INDEX(Coverage!$D$2:$D$1611,MATCH(A115, Coverage!$A$2:$A$1611,0)),INDEX(Pop!$H$2:$H$1611,MATCH(A115, Pop!$A$2:$A$1611,0))/INDEX(Coverage!$F$2:$F$1611,MATCH(A115, Coverage!$A$2:$A$1611,0)),0)</f>
        <v/>
      </c>
      <c r="I115" s="16">
        <f>IF(SUM(C115:H115)&lt;INDEX(Coverage!$D$2:$D$1611,MATCH(A115, Coverage!$A$2:$A$1611,0)),INDEX(Pop!$I$2:$I$1611,MATCH(A115, Pop!$A$2:$A$1611,0))/INDEX(Coverage!$F$2:$F$1611,MATCH(A115, Coverage!$A$2:$A$1611,0)),0)</f>
        <v/>
      </c>
      <c r="J115" s="16">
        <f>IF(SUM(C115:I115)&lt;INDEX(Coverage!$D$2:$D$1611,MATCH(A115, Coverage!$A$2:$A$1611,0)),INDEX(Pop!$J$2:$J$1611,MATCH(A115, Pop!$A$2:$A$1611,0))/INDEX(Coverage!$F$2:$F$1611,MATCH(A115, Coverage!$A$2:$A$1611,0)),0)</f>
        <v/>
      </c>
      <c r="K115" s="16">
        <f>IF(SUM(C115:J115)&lt;INDEX(Coverage!$D$2:$D$1611,MATCH(A115, Coverage!$A$2:$A$1611,0)),INDEX(Pop!$K$2:$K$1611,MATCH(A115, Pop!$A$2:$A$1611,0))/INDEX(Coverage!$F$2:$F$1611,MATCH(A115, Coverage!$A$2:$A$1611,0)),0)</f>
        <v/>
      </c>
      <c r="L115" s="16">
        <f>IF(SUM(C115:K115)&lt;INDEX(Coverage!$D$2:$D$1611,MATCH(A115, Coverage!$A$2:$A$1611,0)),INDEX(Pop!$L$2:$L$1611,MATCH(A115, Pop!$A$2:$A$1611,0))/INDEX(Coverage!$F$2:$F$1611,MATCH(A115, Coverage!$A$2:$A$1611,0)),0)</f>
        <v/>
      </c>
    </row>
    <row r="116">
      <c r="A116" s="16">
        <f>'Data'!A116</f>
        <v/>
      </c>
      <c r="B116" s="16">
        <f>'Data'!B116</f>
        <v/>
      </c>
      <c r="C116" s="16">
        <f>IFERROR(INDEX(Pop!$C$2:$C$1611,MATCH(A116, Pop!$A$2:$A$1611,0)) /INDEX(Coverage!$F$2:$F$1611,MATCH(A116, Coverage!$A$2:$A$1611,0)),0)</f>
        <v/>
      </c>
      <c r="D116" s="16">
        <f>IF(SUM(C116)&lt;INDEX(Coverage!$D$2:$D$1611,MATCH(A116, Coverage!$A$2:$A$1611,0)),INDEX(Pop!$D$2:$D$1611,MATCH(A116, Pop!$A$2:$A$1611,0))/INDEX(Coverage!$F$2:$F$1611,MATCH(A116, Coverage!$A$2:$A$1611,0)),0)</f>
        <v/>
      </c>
      <c r="E116" s="16">
        <f>IF(SUM(C116:D116)&lt;INDEX(Coverage!$D$2:$D$1611,MATCH(A116, Coverage!$A$2:$A$1611,0)),INDEX(Pop!$E$2:$E$1611,MATCH(A116, Pop!$A$2:$A$1611,0))/INDEX(Coverage!$F$2:$F$1611,MATCH(A116, Coverage!$A$2:$A$1611,0)),0)</f>
        <v/>
      </c>
      <c r="F116" s="16">
        <f>IF(SUM(C116:E116)&lt;INDEX(Coverage!$D$2:$D$1611,MATCH(A116, Coverage!$A$2:$A$1611,0)),INDEX(Pop!$F$2:$F$1611,MATCH(A116, Pop!$A$2:$A$1611,0))/INDEX(Coverage!$F$2:$F$1611,MATCH(A116, Coverage!$A$2:$A$1611,0)),0)</f>
        <v/>
      </c>
      <c r="G116" s="16">
        <f>IF(SUM(C116:F116)&lt;INDEX(Coverage!$D$2:$D$1611,MATCH(A116, Coverage!$A$2:$A$1611,0)),INDEX(Pop!$G$2:$G$1611,MATCH(A116, Pop!$A$2:$A$1611,0))/INDEX(Coverage!$F$2:$F$1611,MATCH(A116, Coverage!$A$2:$A$1611,0)),0)</f>
        <v/>
      </c>
      <c r="H116" s="16">
        <f>IF(SUM(C116:G116)&lt;INDEX(Coverage!$D$2:$D$1611,MATCH(A116, Coverage!$A$2:$A$1611,0)),INDEX(Pop!$H$2:$H$1611,MATCH(A116, Pop!$A$2:$A$1611,0))/INDEX(Coverage!$F$2:$F$1611,MATCH(A116, Coverage!$A$2:$A$1611,0)),0)</f>
        <v/>
      </c>
      <c r="I116" s="16">
        <f>IF(SUM(C116:H116)&lt;INDEX(Coverage!$D$2:$D$1611,MATCH(A116, Coverage!$A$2:$A$1611,0)),INDEX(Pop!$I$2:$I$1611,MATCH(A116, Pop!$A$2:$A$1611,0))/INDEX(Coverage!$F$2:$F$1611,MATCH(A116, Coverage!$A$2:$A$1611,0)),0)</f>
        <v/>
      </c>
      <c r="J116" s="16">
        <f>IF(SUM(C116:I116)&lt;INDEX(Coverage!$D$2:$D$1611,MATCH(A116, Coverage!$A$2:$A$1611,0)),INDEX(Pop!$J$2:$J$1611,MATCH(A116, Pop!$A$2:$A$1611,0))/INDEX(Coverage!$F$2:$F$1611,MATCH(A116, Coverage!$A$2:$A$1611,0)),0)</f>
        <v/>
      </c>
      <c r="K116" s="16">
        <f>IF(SUM(C116:J116)&lt;INDEX(Coverage!$D$2:$D$1611,MATCH(A116, Coverage!$A$2:$A$1611,0)),INDEX(Pop!$K$2:$K$1611,MATCH(A116, Pop!$A$2:$A$1611,0))/INDEX(Coverage!$F$2:$F$1611,MATCH(A116, Coverage!$A$2:$A$1611,0)),0)</f>
        <v/>
      </c>
      <c r="L116" s="16">
        <f>IF(SUM(C116:K116)&lt;INDEX(Coverage!$D$2:$D$1611,MATCH(A116, Coverage!$A$2:$A$1611,0)),INDEX(Pop!$L$2:$L$1611,MATCH(A116, Pop!$A$2:$A$1611,0))/INDEX(Coverage!$F$2:$F$1611,MATCH(A116, Coverage!$A$2:$A$1611,0)),0)</f>
        <v/>
      </c>
    </row>
    <row r="117">
      <c r="A117" s="16">
        <f>'Data'!A117</f>
        <v/>
      </c>
      <c r="B117" s="16">
        <f>'Data'!B117</f>
        <v/>
      </c>
      <c r="C117" s="16">
        <f>IFERROR(INDEX(Pop!$C$2:$C$1611,MATCH(A117, Pop!$A$2:$A$1611,0)) /INDEX(Coverage!$F$2:$F$1611,MATCH(A117, Coverage!$A$2:$A$1611,0)),0)</f>
        <v/>
      </c>
      <c r="D117" s="16">
        <f>IF(SUM(C117)&lt;INDEX(Coverage!$D$2:$D$1611,MATCH(A117, Coverage!$A$2:$A$1611,0)),INDEX(Pop!$D$2:$D$1611,MATCH(A117, Pop!$A$2:$A$1611,0))/INDEX(Coverage!$F$2:$F$1611,MATCH(A117, Coverage!$A$2:$A$1611,0)),0)</f>
        <v/>
      </c>
      <c r="E117" s="16">
        <f>IF(SUM(C117:D117)&lt;INDEX(Coverage!$D$2:$D$1611,MATCH(A117, Coverage!$A$2:$A$1611,0)),INDEX(Pop!$E$2:$E$1611,MATCH(A117, Pop!$A$2:$A$1611,0))/INDEX(Coverage!$F$2:$F$1611,MATCH(A117, Coverage!$A$2:$A$1611,0)),0)</f>
        <v/>
      </c>
      <c r="F117" s="16">
        <f>IF(SUM(C117:E117)&lt;INDEX(Coverage!$D$2:$D$1611,MATCH(A117, Coverage!$A$2:$A$1611,0)),INDEX(Pop!$F$2:$F$1611,MATCH(A117, Pop!$A$2:$A$1611,0))/INDEX(Coverage!$F$2:$F$1611,MATCH(A117, Coverage!$A$2:$A$1611,0)),0)</f>
        <v/>
      </c>
      <c r="G117" s="16">
        <f>IF(SUM(C117:F117)&lt;INDEX(Coverage!$D$2:$D$1611,MATCH(A117, Coverage!$A$2:$A$1611,0)),INDEX(Pop!$G$2:$G$1611,MATCH(A117, Pop!$A$2:$A$1611,0))/INDEX(Coverage!$F$2:$F$1611,MATCH(A117, Coverage!$A$2:$A$1611,0)),0)</f>
        <v/>
      </c>
      <c r="H117" s="16">
        <f>IF(SUM(C117:G117)&lt;INDEX(Coverage!$D$2:$D$1611,MATCH(A117, Coverage!$A$2:$A$1611,0)),INDEX(Pop!$H$2:$H$1611,MATCH(A117, Pop!$A$2:$A$1611,0))/INDEX(Coverage!$F$2:$F$1611,MATCH(A117, Coverage!$A$2:$A$1611,0)),0)</f>
        <v/>
      </c>
      <c r="I117" s="16">
        <f>IF(SUM(C117:H117)&lt;INDEX(Coverage!$D$2:$D$1611,MATCH(A117, Coverage!$A$2:$A$1611,0)),INDEX(Pop!$I$2:$I$1611,MATCH(A117, Pop!$A$2:$A$1611,0))/INDEX(Coverage!$F$2:$F$1611,MATCH(A117, Coverage!$A$2:$A$1611,0)),0)</f>
        <v/>
      </c>
      <c r="J117" s="16">
        <f>IF(SUM(C117:I117)&lt;INDEX(Coverage!$D$2:$D$1611,MATCH(A117, Coverage!$A$2:$A$1611,0)),INDEX(Pop!$J$2:$J$1611,MATCH(A117, Pop!$A$2:$A$1611,0))/INDEX(Coverage!$F$2:$F$1611,MATCH(A117, Coverage!$A$2:$A$1611,0)),0)</f>
        <v/>
      </c>
      <c r="K117" s="16">
        <f>IF(SUM(C117:J117)&lt;INDEX(Coverage!$D$2:$D$1611,MATCH(A117, Coverage!$A$2:$A$1611,0)),INDEX(Pop!$K$2:$K$1611,MATCH(A117, Pop!$A$2:$A$1611,0))/INDEX(Coverage!$F$2:$F$1611,MATCH(A117, Coverage!$A$2:$A$1611,0)),0)</f>
        <v/>
      </c>
      <c r="L117" s="16">
        <f>IF(SUM(C117:K117)&lt;INDEX(Coverage!$D$2:$D$1611,MATCH(A117, Coverage!$A$2:$A$1611,0)),INDEX(Pop!$L$2:$L$1611,MATCH(A117, Pop!$A$2:$A$1611,0))/INDEX(Coverage!$F$2:$F$1611,MATCH(A117, Coverage!$A$2:$A$1611,0)),0)</f>
        <v/>
      </c>
    </row>
    <row r="118">
      <c r="A118" s="16">
        <f>'Data'!A118</f>
        <v/>
      </c>
      <c r="B118" s="16">
        <f>'Data'!B118</f>
        <v/>
      </c>
      <c r="C118" s="16">
        <f>IFERROR(INDEX(Pop!$C$2:$C$1611,MATCH(A118, Pop!$A$2:$A$1611,0)) /INDEX(Coverage!$F$2:$F$1611,MATCH(A118, Coverage!$A$2:$A$1611,0)),0)</f>
        <v/>
      </c>
      <c r="D118" s="16">
        <f>IF(SUM(C118)&lt;INDEX(Coverage!$D$2:$D$1611,MATCH(A118, Coverage!$A$2:$A$1611,0)),INDEX(Pop!$D$2:$D$1611,MATCH(A118, Pop!$A$2:$A$1611,0))/INDEX(Coverage!$F$2:$F$1611,MATCH(A118, Coverage!$A$2:$A$1611,0)),0)</f>
        <v/>
      </c>
      <c r="E118" s="16">
        <f>IF(SUM(C118:D118)&lt;INDEX(Coverage!$D$2:$D$1611,MATCH(A118, Coverage!$A$2:$A$1611,0)),INDEX(Pop!$E$2:$E$1611,MATCH(A118, Pop!$A$2:$A$1611,0))/INDEX(Coverage!$F$2:$F$1611,MATCH(A118, Coverage!$A$2:$A$1611,0)),0)</f>
        <v/>
      </c>
      <c r="F118" s="16">
        <f>IF(SUM(C118:E118)&lt;INDEX(Coverage!$D$2:$D$1611,MATCH(A118, Coverage!$A$2:$A$1611,0)),INDEX(Pop!$F$2:$F$1611,MATCH(A118, Pop!$A$2:$A$1611,0))/INDEX(Coverage!$F$2:$F$1611,MATCH(A118, Coverage!$A$2:$A$1611,0)),0)</f>
        <v/>
      </c>
      <c r="G118" s="16">
        <f>IF(SUM(C118:F118)&lt;INDEX(Coverage!$D$2:$D$1611,MATCH(A118, Coverage!$A$2:$A$1611,0)),INDEX(Pop!$G$2:$G$1611,MATCH(A118, Pop!$A$2:$A$1611,0))/INDEX(Coverage!$F$2:$F$1611,MATCH(A118, Coverage!$A$2:$A$1611,0)),0)</f>
        <v/>
      </c>
      <c r="H118" s="16">
        <f>IF(SUM(C118:G118)&lt;INDEX(Coverage!$D$2:$D$1611,MATCH(A118, Coverage!$A$2:$A$1611,0)),INDEX(Pop!$H$2:$H$1611,MATCH(A118, Pop!$A$2:$A$1611,0))/INDEX(Coverage!$F$2:$F$1611,MATCH(A118, Coverage!$A$2:$A$1611,0)),0)</f>
        <v/>
      </c>
      <c r="I118" s="16">
        <f>IF(SUM(C118:H118)&lt;INDEX(Coverage!$D$2:$D$1611,MATCH(A118, Coverage!$A$2:$A$1611,0)),INDEX(Pop!$I$2:$I$1611,MATCH(A118, Pop!$A$2:$A$1611,0))/INDEX(Coverage!$F$2:$F$1611,MATCH(A118, Coverage!$A$2:$A$1611,0)),0)</f>
        <v/>
      </c>
      <c r="J118" s="16">
        <f>IF(SUM(C118:I118)&lt;INDEX(Coverage!$D$2:$D$1611,MATCH(A118, Coverage!$A$2:$A$1611,0)),INDEX(Pop!$J$2:$J$1611,MATCH(A118, Pop!$A$2:$A$1611,0))/INDEX(Coverage!$F$2:$F$1611,MATCH(A118, Coverage!$A$2:$A$1611,0)),0)</f>
        <v/>
      </c>
      <c r="K118" s="16">
        <f>IF(SUM(C118:J118)&lt;INDEX(Coverage!$D$2:$D$1611,MATCH(A118, Coverage!$A$2:$A$1611,0)),INDEX(Pop!$K$2:$K$1611,MATCH(A118, Pop!$A$2:$A$1611,0))/INDEX(Coverage!$F$2:$F$1611,MATCH(A118, Coverage!$A$2:$A$1611,0)),0)</f>
        <v/>
      </c>
      <c r="L118" s="16">
        <f>IF(SUM(C118:K118)&lt;INDEX(Coverage!$D$2:$D$1611,MATCH(A118, Coverage!$A$2:$A$1611,0)),INDEX(Pop!$L$2:$L$1611,MATCH(A118, Pop!$A$2:$A$1611,0))/INDEX(Coverage!$F$2:$F$1611,MATCH(A118, Coverage!$A$2:$A$1611,0)),0)</f>
        <v/>
      </c>
    </row>
    <row r="119">
      <c r="A119" s="16">
        <f>'Data'!A119</f>
        <v/>
      </c>
      <c r="B119" s="16">
        <f>'Data'!B119</f>
        <v/>
      </c>
      <c r="C119" s="16">
        <f>IFERROR(INDEX(Pop!$C$2:$C$1611,MATCH(A119, Pop!$A$2:$A$1611,0)) /INDEX(Coverage!$F$2:$F$1611,MATCH(A119, Coverage!$A$2:$A$1611,0)),0)</f>
        <v/>
      </c>
      <c r="D119" s="16">
        <f>IF(SUM(C119)&lt;INDEX(Coverage!$D$2:$D$1611,MATCH(A119, Coverage!$A$2:$A$1611,0)),INDEX(Pop!$D$2:$D$1611,MATCH(A119, Pop!$A$2:$A$1611,0))/INDEX(Coverage!$F$2:$F$1611,MATCH(A119, Coverage!$A$2:$A$1611,0)),0)</f>
        <v/>
      </c>
      <c r="E119" s="16">
        <f>IF(SUM(C119:D119)&lt;INDEX(Coverage!$D$2:$D$1611,MATCH(A119, Coverage!$A$2:$A$1611,0)),INDEX(Pop!$E$2:$E$1611,MATCH(A119, Pop!$A$2:$A$1611,0))/INDEX(Coverage!$F$2:$F$1611,MATCH(A119, Coverage!$A$2:$A$1611,0)),0)</f>
        <v/>
      </c>
      <c r="F119" s="16">
        <f>IF(SUM(C119:E119)&lt;INDEX(Coverage!$D$2:$D$1611,MATCH(A119, Coverage!$A$2:$A$1611,0)),INDEX(Pop!$F$2:$F$1611,MATCH(A119, Pop!$A$2:$A$1611,0))/INDEX(Coverage!$F$2:$F$1611,MATCH(A119, Coverage!$A$2:$A$1611,0)),0)</f>
        <v/>
      </c>
      <c r="G119" s="16">
        <f>IF(SUM(C119:F119)&lt;INDEX(Coverage!$D$2:$D$1611,MATCH(A119, Coverage!$A$2:$A$1611,0)),INDEX(Pop!$G$2:$G$1611,MATCH(A119, Pop!$A$2:$A$1611,0))/INDEX(Coverage!$F$2:$F$1611,MATCH(A119, Coverage!$A$2:$A$1611,0)),0)</f>
        <v/>
      </c>
      <c r="H119" s="16">
        <f>IF(SUM(C119:G119)&lt;INDEX(Coverage!$D$2:$D$1611,MATCH(A119, Coverage!$A$2:$A$1611,0)),INDEX(Pop!$H$2:$H$1611,MATCH(A119, Pop!$A$2:$A$1611,0))/INDEX(Coverage!$F$2:$F$1611,MATCH(A119, Coverage!$A$2:$A$1611,0)),0)</f>
        <v/>
      </c>
      <c r="I119" s="16">
        <f>IF(SUM(C119:H119)&lt;INDEX(Coverage!$D$2:$D$1611,MATCH(A119, Coverage!$A$2:$A$1611,0)),INDEX(Pop!$I$2:$I$1611,MATCH(A119, Pop!$A$2:$A$1611,0))/INDEX(Coverage!$F$2:$F$1611,MATCH(A119, Coverage!$A$2:$A$1611,0)),0)</f>
        <v/>
      </c>
      <c r="J119" s="16">
        <f>IF(SUM(C119:I119)&lt;INDEX(Coverage!$D$2:$D$1611,MATCH(A119, Coverage!$A$2:$A$1611,0)),INDEX(Pop!$J$2:$J$1611,MATCH(A119, Pop!$A$2:$A$1611,0))/INDEX(Coverage!$F$2:$F$1611,MATCH(A119, Coverage!$A$2:$A$1611,0)),0)</f>
        <v/>
      </c>
      <c r="K119" s="16">
        <f>IF(SUM(C119:J119)&lt;INDEX(Coverage!$D$2:$D$1611,MATCH(A119, Coverage!$A$2:$A$1611,0)),INDEX(Pop!$K$2:$K$1611,MATCH(A119, Pop!$A$2:$A$1611,0))/INDEX(Coverage!$F$2:$F$1611,MATCH(A119, Coverage!$A$2:$A$1611,0)),0)</f>
        <v/>
      </c>
      <c r="L119" s="16">
        <f>IF(SUM(C119:K119)&lt;INDEX(Coverage!$D$2:$D$1611,MATCH(A119, Coverage!$A$2:$A$1611,0)),INDEX(Pop!$L$2:$L$1611,MATCH(A119, Pop!$A$2:$A$1611,0))/INDEX(Coverage!$F$2:$F$1611,MATCH(A119, Coverage!$A$2:$A$1611,0)),0)</f>
        <v/>
      </c>
    </row>
    <row r="120">
      <c r="A120" s="16">
        <f>'Data'!A120</f>
        <v/>
      </c>
      <c r="B120" s="16">
        <f>'Data'!B120</f>
        <v/>
      </c>
      <c r="C120" s="16">
        <f>IFERROR(INDEX(Pop!$C$2:$C$1611,MATCH(A120, Pop!$A$2:$A$1611,0)) /INDEX(Coverage!$F$2:$F$1611,MATCH(A120, Coverage!$A$2:$A$1611,0)),0)</f>
        <v/>
      </c>
      <c r="D120" s="16">
        <f>IF(SUM(C120)&lt;INDEX(Coverage!$D$2:$D$1611,MATCH(A120, Coverage!$A$2:$A$1611,0)),INDEX(Pop!$D$2:$D$1611,MATCH(A120, Pop!$A$2:$A$1611,0))/INDEX(Coverage!$F$2:$F$1611,MATCH(A120, Coverage!$A$2:$A$1611,0)),0)</f>
        <v/>
      </c>
      <c r="E120" s="16">
        <f>IF(SUM(C120:D120)&lt;INDEX(Coverage!$D$2:$D$1611,MATCH(A120, Coverage!$A$2:$A$1611,0)),INDEX(Pop!$E$2:$E$1611,MATCH(A120, Pop!$A$2:$A$1611,0))/INDEX(Coverage!$F$2:$F$1611,MATCH(A120, Coverage!$A$2:$A$1611,0)),0)</f>
        <v/>
      </c>
      <c r="F120" s="16">
        <f>IF(SUM(C120:E120)&lt;INDEX(Coverage!$D$2:$D$1611,MATCH(A120, Coverage!$A$2:$A$1611,0)),INDEX(Pop!$F$2:$F$1611,MATCH(A120, Pop!$A$2:$A$1611,0))/INDEX(Coverage!$F$2:$F$1611,MATCH(A120, Coverage!$A$2:$A$1611,0)),0)</f>
        <v/>
      </c>
      <c r="G120" s="16">
        <f>IF(SUM(C120:F120)&lt;INDEX(Coverage!$D$2:$D$1611,MATCH(A120, Coverage!$A$2:$A$1611,0)),INDEX(Pop!$G$2:$G$1611,MATCH(A120, Pop!$A$2:$A$1611,0))/INDEX(Coverage!$F$2:$F$1611,MATCH(A120, Coverage!$A$2:$A$1611,0)),0)</f>
        <v/>
      </c>
      <c r="H120" s="16">
        <f>IF(SUM(C120:G120)&lt;INDEX(Coverage!$D$2:$D$1611,MATCH(A120, Coverage!$A$2:$A$1611,0)),INDEX(Pop!$H$2:$H$1611,MATCH(A120, Pop!$A$2:$A$1611,0))/INDEX(Coverage!$F$2:$F$1611,MATCH(A120, Coverage!$A$2:$A$1611,0)),0)</f>
        <v/>
      </c>
      <c r="I120" s="16">
        <f>IF(SUM(C120:H120)&lt;INDEX(Coverage!$D$2:$D$1611,MATCH(A120, Coverage!$A$2:$A$1611,0)),INDEX(Pop!$I$2:$I$1611,MATCH(A120, Pop!$A$2:$A$1611,0))/INDEX(Coverage!$F$2:$F$1611,MATCH(A120, Coverage!$A$2:$A$1611,0)),0)</f>
        <v/>
      </c>
      <c r="J120" s="16">
        <f>IF(SUM(C120:I120)&lt;INDEX(Coverage!$D$2:$D$1611,MATCH(A120, Coverage!$A$2:$A$1611,0)),INDEX(Pop!$J$2:$J$1611,MATCH(A120, Pop!$A$2:$A$1611,0))/INDEX(Coverage!$F$2:$F$1611,MATCH(A120, Coverage!$A$2:$A$1611,0)),0)</f>
        <v/>
      </c>
      <c r="K120" s="16">
        <f>IF(SUM(C120:J120)&lt;INDEX(Coverage!$D$2:$D$1611,MATCH(A120, Coverage!$A$2:$A$1611,0)),INDEX(Pop!$K$2:$K$1611,MATCH(A120, Pop!$A$2:$A$1611,0))/INDEX(Coverage!$F$2:$F$1611,MATCH(A120, Coverage!$A$2:$A$1611,0)),0)</f>
        <v/>
      </c>
      <c r="L120" s="16">
        <f>IF(SUM(C120:K120)&lt;INDEX(Coverage!$D$2:$D$1611,MATCH(A120, Coverage!$A$2:$A$1611,0)),INDEX(Pop!$L$2:$L$1611,MATCH(A120, Pop!$A$2:$A$1611,0))/INDEX(Coverage!$F$2:$F$1611,MATCH(A120, Coverage!$A$2:$A$1611,0)),0)</f>
        <v/>
      </c>
    </row>
    <row r="121">
      <c r="A121" s="16">
        <f>'Data'!A121</f>
        <v/>
      </c>
      <c r="B121" s="16">
        <f>'Data'!B121</f>
        <v/>
      </c>
      <c r="C121" s="16">
        <f>IFERROR(INDEX(Pop!$C$2:$C$1611,MATCH(A121, Pop!$A$2:$A$1611,0)) /INDEX(Coverage!$F$2:$F$1611,MATCH(A121, Coverage!$A$2:$A$1611,0)),0)</f>
        <v/>
      </c>
      <c r="D121" s="16">
        <f>IF(SUM(C121)&lt;INDEX(Coverage!$D$2:$D$1611,MATCH(A121, Coverage!$A$2:$A$1611,0)),INDEX(Pop!$D$2:$D$1611,MATCH(A121, Pop!$A$2:$A$1611,0))/INDEX(Coverage!$F$2:$F$1611,MATCH(A121, Coverage!$A$2:$A$1611,0)),0)</f>
        <v/>
      </c>
      <c r="E121" s="16">
        <f>IF(SUM(C121:D121)&lt;INDEX(Coverage!$D$2:$D$1611,MATCH(A121, Coverage!$A$2:$A$1611,0)),INDEX(Pop!$E$2:$E$1611,MATCH(A121, Pop!$A$2:$A$1611,0))/INDEX(Coverage!$F$2:$F$1611,MATCH(A121, Coverage!$A$2:$A$1611,0)),0)</f>
        <v/>
      </c>
      <c r="F121" s="16">
        <f>IF(SUM(C121:E121)&lt;INDEX(Coverage!$D$2:$D$1611,MATCH(A121, Coverage!$A$2:$A$1611,0)),INDEX(Pop!$F$2:$F$1611,MATCH(A121, Pop!$A$2:$A$1611,0))/INDEX(Coverage!$F$2:$F$1611,MATCH(A121, Coverage!$A$2:$A$1611,0)),0)</f>
        <v/>
      </c>
      <c r="G121" s="16">
        <f>IF(SUM(C121:F121)&lt;INDEX(Coverage!$D$2:$D$1611,MATCH(A121, Coverage!$A$2:$A$1611,0)),INDEX(Pop!$G$2:$G$1611,MATCH(A121, Pop!$A$2:$A$1611,0))/INDEX(Coverage!$F$2:$F$1611,MATCH(A121, Coverage!$A$2:$A$1611,0)),0)</f>
        <v/>
      </c>
      <c r="H121" s="16">
        <f>IF(SUM(C121:G121)&lt;INDEX(Coverage!$D$2:$D$1611,MATCH(A121, Coverage!$A$2:$A$1611,0)),INDEX(Pop!$H$2:$H$1611,MATCH(A121, Pop!$A$2:$A$1611,0))/INDEX(Coverage!$F$2:$F$1611,MATCH(A121, Coverage!$A$2:$A$1611,0)),0)</f>
        <v/>
      </c>
      <c r="I121" s="16">
        <f>IF(SUM(C121:H121)&lt;INDEX(Coverage!$D$2:$D$1611,MATCH(A121, Coverage!$A$2:$A$1611,0)),INDEX(Pop!$I$2:$I$1611,MATCH(A121, Pop!$A$2:$A$1611,0))/INDEX(Coverage!$F$2:$F$1611,MATCH(A121, Coverage!$A$2:$A$1611,0)),0)</f>
        <v/>
      </c>
      <c r="J121" s="16">
        <f>IF(SUM(C121:I121)&lt;INDEX(Coverage!$D$2:$D$1611,MATCH(A121, Coverage!$A$2:$A$1611,0)),INDEX(Pop!$J$2:$J$1611,MATCH(A121, Pop!$A$2:$A$1611,0))/INDEX(Coverage!$F$2:$F$1611,MATCH(A121, Coverage!$A$2:$A$1611,0)),0)</f>
        <v/>
      </c>
      <c r="K121" s="16">
        <f>IF(SUM(C121:J121)&lt;INDEX(Coverage!$D$2:$D$1611,MATCH(A121, Coverage!$A$2:$A$1611,0)),INDEX(Pop!$K$2:$K$1611,MATCH(A121, Pop!$A$2:$A$1611,0))/INDEX(Coverage!$F$2:$F$1611,MATCH(A121, Coverage!$A$2:$A$1611,0)),0)</f>
        <v/>
      </c>
      <c r="L121" s="16">
        <f>IF(SUM(C121:K121)&lt;INDEX(Coverage!$D$2:$D$1611,MATCH(A121, Coverage!$A$2:$A$1611,0)),INDEX(Pop!$L$2:$L$1611,MATCH(A121, Pop!$A$2:$A$1611,0))/INDEX(Coverage!$F$2:$F$1611,MATCH(A121, Coverage!$A$2:$A$1611,0)),0)</f>
        <v/>
      </c>
    </row>
    <row r="122">
      <c r="A122" s="16">
        <f>'Data'!A122</f>
        <v/>
      </c>
      <c r="B122" s="16">
        <f>'Data'!B122</f>
        <v/>
      </c>
      <c r="C122" s="16">
        <f>IFERROR(INDEX(Pop!$C$2:$C$1611,MATCH(A122, Pop!$A$2:$A$1611,0)) /INDEX(Coverage!$F$2:$F$1611,MATCH(A122, Coverage!$A$2:$A$1611,0)),0)</f>
        <v/>
      </c>
      <c r="D122" s="16">
        <f>IF(SUM(C122)&lt;INDEX(Coverage!$D$2:$D$1611,MATCH(A122, Coverage!$A$2:$A$1611,0)),INDEX(Pop!$D$2:$D$1611,MATCH(A122, Pop!$A$2:$A$1611,0))/INDEX(Coverage!$F$2:$F$1611,MATCH(A122, Coverage!$A$2:$A$1611,0)),0)</f>
        <v/>
      </c>
      <c r="E122" s="16">
        <f>IF(SUM(C122:D122)&lt;INDEX(Coverage!$D$2:$D$1611,MATCH(A122, Coverage!$A$2:$A$1611,0)),INDEX(Pop!$E$2:$E$1611,MATCH(A122, Pop!$A$2:$A$1611,0))/INDEX(Coverage!$F$2:$F$1611,MATCH(A122, Coverage!$A$2:$A$1611,0)),0)</f>
        <v/>
      </c>
      <c r="F122" s="16">
        <f>IF(SUM(C122:E122)&lt;INDEX(Coverage!$D$2:$D$1611,MATCH(A122, Coverage!$A$2:$A$1611,0)),INDEX(Pop!$F$2:$F$1611,MATCH(A122, Pop!$A$2:$A$1611,0))/INDEX(Coverage!$F$2:$F$1611,MATCH(A122, Coverage!$A$2:$A$1611,0)),0)</f>
        <v/>
      </c>
      <c r="G122" s="16">
        <f>IF(SUM(C122:F122)&lt;INDEX(Coverage!$D$2:$D$1611,MATCH(A122, Coverage!$A$2:$A$1611,0)),INDEX(Pop!$G$2:$G$1611,MATCH(A122, Pop!$A$2:$A$1611,0))/INDEX(Coverage!$F$2:$F$1611,MATCH(A122, Coverage!$A$2:$A$1611,0)),0)</f>
        <v/>
      </c>
      <c r="H122" s="16">
        <f>IF(SUM(C122:G122)&lt;INDEX(Coverage!$D$2:$D$1611,MATCH(A122, Coverage!$A$2:$A$1611,0)),INDEX(Pop!$H$2:$H$1611,MATCH(A122, Pop!$A$2:$A$1611,0))/INDEX(Coverage!$F$2:$F$1611,MATCH(A122, Coverage!$A$2:$A$1611,0)),0)</f>
        <v/>
      </c>
      <c r="I122" s="16">
        <f>IF(SUM(C122:H122)&lt;INDEX(Coverage!$D$2:$D$1611,MATCH(A122, Coverage!$A$2:$A$1611,0)),INDEX(Pop!$I$2:$I$1611,MATCH(A122, Pop!$A$2:$A$1611,0))/INDEX(Coverage!$F$2:$F$1611,MATCH(A122, Coverage!$A$2:$A$1611,0)),0)</f>
        <v/>
      </c>
      <c r="J122" s="16">
        <f>IF(SUM(C122:I122)&lt;INDEX(Coverage!$D$2:$D$1611,MATCH(A122, Coverage!$A$2:$A$1611,0)),INDEX(Pop!$J$2:$J$1611,MATCH(A122, Pop!$A$2:$A$1611,0))/INDEX(Coverage!$F$2:$F$1611,MATCH(A122, Coverage!$A$2:$A$1611,0)),0)</f>
        <v/>
      </c>
      <c r="K122" s="16">
        <f>IF(SUM(C122:J122)&lt;INDEX(Coverage!$D$2:$D$1611,MATCH(A122, Coverage!$A$2:$A$1611,0)),INDEX(Pop!$K$2:$K$1611,MATCH(A122, Pop!$A$2:$A$1611,0))/INDEX(Coverage!$F$2:$F$1611,MATCH(A122, Coverage!$A$2:$A$1611,0)),0)</f>
        <v/>
      </c>
      <c r="L122" s="16">
        <f>IF(SUM(C122:K122)&lt;INDEX(Coverage!$D$2:$D$1611,MATCH(A122, Coverage!$A$2:$A$1611,0)),INDEX(Pop!$L$2:$L$1611,MATCH(A122, Pop!$A$2:$A$1611,0))/INDEX(Coverage!$F$2:$F$1611,MATCH(A122, Coverage!$A$2:$A$1611,0)),0)</f>
        <v/>
      </c>
    </row>
    <row r="123">
      <c r="A123" s="16">
        <f>'Data'!A123</f>
        <v/>
      </c>
      <c r="B123" s="16">
        <f>'Data'!B123</f>
        <v/>
      </c>
      <c r="C123" s="16">
        <f>IFERROR(INDEX(Pop!$C$2:$C$1611,MATCH(A123, Pop!$A$2:$A$1611,0)) /INDEX(Coverage!$F$2:$F$1611,MATCH(A123, Coverage!$A$2:$A$1611,0)),0)</f>
        <v/>
      </c>
      <c r="D123" s="16">
        <f>IF(SUM(C123)&lt;INDEX(Coverage!$D$2:$D$1611,MATCH(A123, Coverage!$A$2:$A$1611,0)),INDEX(Pop!$D$2:$D$1611,MATCH(A123, Pop!$A$2:$A$1611,0))/INDEX(Coverage!$F$2:$F$1611,MATCH(A123, Coverage!$A$2:$A$1611,0)),0)</f>
        <v/>
      </c>
      <c r="E123" s="16">
        <f>IF(SUM(C123:D123)&lt;INDEX(Coverage!$D$2:$D$1611,MATCH(A123, Coverage!$A$2:$A$1611,0)),INDEX(Pop!$E$2:$E$1611,MATCH(A123, Pop!$A$2:$A$1611,0))/INDEX(Coverage!$F$2:$F$1611,MATCH(A123, Coverage!$A$2:$A$1611,0)),0)</f>
        <v/>
      </c>
      <c r="F123" s="16">
        <f>IF(SUM(C123:E123)&lt;INDEX(Coverage!$D$2:$D$1611,MATCH(A123, Coverage!$A$2:$A$1611,0)),INDEX(Pop!$F$2:$F$1611,MATCH(A123, Pop!$A$2:$A$1611,0))/INDEX(Coverage!$F$2:$F$1611,MATCH(A123, Coverage!$A$2:$A$1611,0)),0)</f>
        <v/>
      </c>
      <c r="G123" s="16">
        <f>IF(SUM(C123:F123)&lt;INDEX(Coverage!$D$2:$D$1611,MATCH(A123, Coverage!$A$2:$A$1611,0)),INDEX(Pop!$G$2:$G$1611,MATCH(A123, Pop!$A$2:$A$1611,0))/INDEX(Coverage!$F$2:$F$1611,MATCH(A123, Coverage!$A$2:$A$1611,0)),0)</f>
        <v/>
      </c>
      <c r="H123" s="16">
        <f>IF(SUM(C123:G123)&lt;INDEX(Coverage!$D$2:$D$1611,MATCH(A123, Coverage!$A$2:$A$1611,0)),INDEX(Pop!$H$2:$H$1611,MATCH(A123, Pop!$A$2:$A$1611,0))/INDEX(Coverage!$F$2:$F$1611,MATCH(A123, Coverage!$A$2:$A$1611,0)),0)</f>
        <v/>
      </c>
      <c r="I123" s="16">
        <f>IF(SUM(C123:H123)&lt;INDEX(Coverage!$D$2:$D$1611,MATCH(A123, Coverage!$A$2:$A$1611,0)),INDEX(Pop!$I$2:$I$1611,MATCH(A123, Pop!$A$2:$A$1611,0))/INDEX(Coverage!$F$2:$F$1611,MATCH(A123, Coverage!$A$2:$A$1611,0)),0)</f>
        <v/>
      </c>
      <c r="J123" s="16">
        <f>IF(SUM(C123:I123)&lt;INDEX(Coverage!$D$2:$D$1611,MATCH(A123, Coverage!$A$2:$A$1611,0)),INDEX(Pop!$J$2:$J$1611,MATCH(A123, Pop!$A$2:$A$1611,0))/INDEX(Coverage!$F$2:$F$1611,MATCH(A123, Coverage!$A$2:$A$1611,0)),0)</f>
        <v/>
      </c>
      <c r="K123" s="16">
        <f>IF(SUM(C123:J123)&lt;INDEX(Coverage!$D$2:$D$1611,MATCH(A123, Coverage!$A$2:$A$1611,0)),INDEX(Pop!$K$2:$K$1611,MATCH(A123, Pop!$A$2:$A$1611,0))/INDEX(Coverage!$F$2:$F$1611,MATCH(A123, Coverage!$A$2:$A$1611,0)),0)</f>
        <v/>
      </c>
      <c r="L123" s="16">
        <f>IF(SUM(C123:K123)&lt;INDEX(Coverage!$D$2:$D$1611,MATCH(A123, Coverage!$A$2:$A$1611,0)),INDEX(Pop!$L$2:$L$1611,MATCH(A123, Pop!$A$2:$A$1611,0))/INDEX(Coverage!$F$2:$F$1611,MATCH(A123, Coverage!$A$2:$A$1611,0)),0)</f>
        <v/>
      </c>
    </row>
    <row r="124">
      <c r="A124" s="16">
        <f>'Data'!A124</f>
        <v/>
      </c>
      <c r="B124" s="16">
        <f>'Data'!B124</f>
        <v/>
      </c>
      <c r="C124" s="16">
        <f>IFERROR(INDEX(Pop!$C$2:$C$1611,MATCH(A124, Pop!$A$2:$A$1611,0)) /INDEX(Coverage!$F$2:$F$1611,MATCH(A124, Coverage!$A$2:$A$1611,0)),0)</f>
        <v/>
      </c>
      <c r="D124" s="16">
        <f>IF(SUM(C124)&lt;INDEX(Coverage!$D$2:$D$1611,MATCH(A124, Coverage!$A$2:$A$1611,0)),INDEX(Pop!$D$2:$D$1611,MATCH(A124, Pop!$A$2:$A$1611,0))/INDEX(Coverage!$F$2:$F$1611,MATCH(A124, Coverage!$A$2:$A$1611,0)),0)</f>
        <v/>
      </c>
      <c r="E124" s="16">
        <f>IF(SUM(C124:D124)&lt;INDEX(Coverage!$D$2:$D$1611,MATCH(A124, Coverage!$A$2:$A$1611,0)),INDEX(Pop!$E$2:$E$1611,MATCH(A124, Pop!$A$2:$A$1611,0))/INDEX(Coverage!$F$2:$F$1611,MATCH(A124, Coverage!$A$2:$A$1611,0)),0)</f>
        <v/>
      </c>
      <c r="F124" s="16">
        <f>IF(SUM(C124:E124)&lt;INDEX(Coverage!$D$2:$D$1611,MATCH(A124, Coverage!$A$2:$A$1611,0)),INDEX(Pop!$F$2:$F$1611,MATCH(A124, Pop!$A$2:$A$1611,0))/INDEX(Coverage!$F$2:$F$1611,MATCH(A124, Coverage!$A$2:$A$1611,0)),0)</f>
        <v/>
      </c>
      <c r="G124" s="16">
        <f>IF(SUM(C124:F124)&lt;INDEX(Coverage!$D$2:$D$1611,MATCH(A124, Coverage!$A$2:$A$1611,0)),INDEX(Pop!$G$2:$G$1611,MATCH(A124, Pop!$A$2:$A$1611,0))/INDEX(Coverage!$F$2:$F$1611,MATCH(A124, Coverage!$A$2:$A$1611,0)),0)</f>
        <v/>
      </c>
      <c r="H124" s="16">
        <f>IF(SUM(C124:G124)&lt;INDEX(Coverage!$D$2:$D$1611,MATCH(A124, Coverage!$A$2:$A$1611,0)),INDEX(Pop!$H$2:$H$1611,MATCH(A124, Pop!$A$2:$A$1611,0))/INDEX(Coverage!$F$2:$F$1611,MATCH(A124, Coverage!$A$2:$A$1611,0)),0)</f>
        <v/>
      </c>
      <c r="I124" s="16">
        <f>IF(SUM(C124:H124)&lt;INDEX(Coverage!$D$2:$D$1611,MATCH(A124, Coverage!$A$2:$A$1611,0)),INDEX(Pop!$I$2:$I$1611,MATCH(A124, Pop!$A$2:$A$1611,0))/INDEX(Coverage!$F$2:$F$1611,MATCH(A124, Coverage!$A$2:$A$1611,0)),0)</f>
        <v/>
      </c>
      <c r="J124" s="16">
        <f>IF(SUM(C124:I124)&lt;INDEX(Coverage!$D$2:$D$1611,MATCH(A124, Coverage!$A$2:$A$1611,0)),INDEX(Pop!$J$2:$J$1611,MATCH(A124, Pop!$A$2:$A$1611,0))/INDEX(Coverage!$F$2:$F$1611,MATCH(A124, Coverage!$A$2:$A$1611,0)),0)</f>
        <v/>
      </c>
      <c r="K124" s="16">
        <f>IF(SUM(C124:J124)&lt;INDEX(Coverage!$D$2:$D$1611,MATCH(A124, Coverage!$A$2:$A$1611,0)),INDEX(Pop!$K$2:$K$1611,MATCH(A124, Pop!$A$2:$A$1611,0))/INDEX(Coverage!$F$2:$F$1611,MATCH(A124, Coverage!$A$2:$A$1611,0)),0)</f>
        <v/>
      </c>
      <c r="L124" s="16">
        <f>IF(SUM(C124:K124)&lt;INDEX(Coverage!$D$2:$D$1611,MATCH(A124, Coverage!$A$2:$A$1611,0)),INDEX(Pop!$L$2:$L$1611,MATCH(A124, Pop!$A$2:$A$1611,0))/INDEX(Coverage!$F$2:$F$1611,MATCH(A124, Coverage!$A$2:$A$1611,0)),0)</f>
        <v/>
      </c>
    </row>
    <row r="125">
      <c r="A125" s="16">
        <f>'Data'!A125</f>
        <v/>
      </c>
      <c r="B125" s="16">
        <f>'Data'!B125</f>
        <v/>
      </c>
      <c r="C125" s="16">
        <f>IFERROR(INDEX(Pop!$C$2:$C$1611,MATCH(A125, Pop!$A$2:$A$1611,0)) /INDEX(Coverage!$F$2:$F$1611,MATCH(A125, Coverage!$A$2:$A$1611,0)),0)</f>
        <v/>
      </c>
      <c r="D125" s="16">
        <f>IF(SUM(C125)&lt;INDEX(Coverage!$D$2:$D$1611,MATCH(A125, Coverage!$A$2:$A$1611,0)),INDEX(Pop!$D$2:$D$1611,MATCH(A125, Pop!$A$2:$A$1611,0))/INDEX(Coverage!$F$2:$F$1611,MATCH(A125, Coverage!$A$2:$A$1611,0)),0)</f>
        <v/>
      </c>
      <c r="E125" s="16">
        <f>IF(SUM(C125:D125)&lt;INDEX(Coverage!$D$2:$D$1611,MATCH(A125, Coverage!$A$2:$A$1611,0)),INDEX(Pop!$E$2:$E$1611,MATCH(A125, Pop!$A$2:$A$1611,0))/INDEX(Coverage!$F$2:$F$1611,MATCH(A125, Coverage!$A$2:$A$1611,0)),0)</f>
        <v/>
      </c>
      <c r="F125" s="16">
        <f>IF(SUM(C125:E125)&lt;INDEX(Coverage!$D$2:$D$1611,MATCH(A125, Coverage!$A$2:$A$1611,0)),INDEX(Pop!$F$2:$F$1611,MATCH(A125, Pop!$A$2:$A$1611,0))/INDEX(Coverage!$F$2:$F$1611,MATCH(A125, Coverage!$A$2:$A$1611,0)),0)</f>
        <v/>
      </c>
      <c r="G125" s="16">
        <f>IF(SUM(C125:F125)&lt;INDEX(Coverage!$D$2:$D$1611,MATCH(A125, Coverage!$A$2:$A$1611,0)),INDEX(Pop!$G$2:$G$1611,MATCH(A125, Pop!$A$2:$A$1611,0))/INDEX(Coverage!$F$2:$F$1611,MATCH(A125, Coverage!$A$2:$A$1611,0)),0)</f>
        <v/>
      </c>
      <c r="H125" s="16">
        <f>IF(SUM(C125:G125)&lt;INDEX(Coverage!$D$2:$D$1611,MATCH(A125, Coverage!$A$2:$A$1611,0)),INDEX(Pop!$H$2:$H$1611,MATCH(A125, Pop!$A$2:$A$1611,0))/INDEX(Coverage!$F$2:$F$1611,MATCH(A125, Coverage!$A$2:$A$1611,0)),0)</f>
        <v/>
      </c>
      <c r="I125" s="16">
        <f>IF(SUM(C125:H125)&lt;INDEX(Coverage!$D$2:$D$1611,MATCH(A125, Coverage!$A$2:$A$1611,0)),INDEX(Pop!$I$2:$I$1611,MATCH(A125, Pop!$A$2:$A$1611,0))/INDEX(Coverage!$F$2:$F$1611,MATCH(A125, Coverage!$A$2:$A$1611,0)),0)</f>
        <v/>
      </c>
      <c r="J125" s="16">
        <f>IF(SUM(C125:I125)&lt;INDEX(Coverage!$D$2:$D$1611,MATCH(A125, Coverage!$A$2:$A$1611,0)),INDEX(Pop!$J$2:$J$1611,MATCH(A125, Pop!$A$2:$A$1611,0))/INDEX(Coverage!$F$2:$F$1611,MATCH(A125, Coverage!$A$2:$A$1611,0)),0)</f>
        <v/>
      </c>
      <c r="K125" s="16">
        <f>IF(SUM(C125:J125)&lt;INDEX(Coverage!$D$2:$D$1611,MATCH(A125, Coverage!$A$2:$A$1611,0)),INDEX(Pop!$K$2:$K$1611,MATCH(A125, Pop!$A$2:$A$1611,0))/INDEX(Coverage!$F$2:$F$1611,MATCH(A125, Coverage!$A$2:$A$1611,0)),0)</f>
        <v/>
      </c>
      <c r="L125" s="16">
        <f>IF(SUM(C125:K125)&lt;INDEX(Coverage!$D$2:$D$1611,MATCH(A125, Coverage!$A$2:$A$1611,0)),INDEX(Pop!$L$2:$L$1611,MATCH(A125, Pop!$A$2:$A$1611,0))/INDEX(Coverage!$F$2:$F$1611,MATCH(A125, Coverage!$A$2:$A$1611,0)),0)</f>
        <v/>
      </c>
    </row>
    <row r="126">
      <c r="A126" s="16">
        <f>'Data'!A126</f>
        <v/>
      </c>
      <c r="B126" s="16">
        <f>'Data'!B126</f>
        <v/>
      </c>
      <c r="C126" s="16">
        <f>IFERROR(INDEX(Pop!$C$2:$C$1611,MATCH(A126, Pop!$A$2:$A$1611,0)) /INDEX(Coverage!$F$2:$F$1611,MATCH(A126, Coverage!$A$2:$A$1611,0)),0)</f>
        <v/>
      </c>
      <c r="D126" s="16">
        <f>IF(SUM(C126)&lt;INDEX(Coverage!$D$2:$D$1611,MATCH(A126, Coverage!$A$2:$A$1611,0)),INDEX(Pop!$D$2:$D$1611,MATCH(A126, Pop!$A$2:$A$1611,0))/INDEX(Coverage!$F$2:$F$1611,MATCH(A126, Coverage!$A$2:$A$1611,0)),0)</f>
        <v/>
      </c>
      <c r="E126" s="16">
        <f>IF(SUM(C126:D126)&lt;INDEX(Coverage!$D$2:$D$1611,MATCH(A126, Coverage!$A$2:$A$1611,0)),INDEX(Pop!$E$2:$E$1611,MATCH(A126, Pop!$A$2:$A$1611,0))/INDEX(Coverage!$F$2:$F$1611,MATCH(A126, Coverage!$A$2:$A$1611,0)),0)</f>
        <v/>
      </c>
      <c r="F126" s="16">
        <f>IF(SUM(C126:E126)&lt;INDEX(Coverage!$D$2:$D$1611,MATCH(A126, Coverage!$A$2:$A$1611,0)),INDEX(Pop!$F$2:$F$1611,MATCH(A126, Pop!$A$2:$A$1611,0))/INDEX(Coverage!$F$2:$F$1611,MATCH(A126, Coverage!$A$2:$A$1611,0)),0)</f>
        <v/>
      </c>
      <c r="G126" s="16">
        <f>IF(SUM(C126:F126)&lt;INDEX(Coverage!$D$2:$D$1611,MATCH(A126, Coverage!$A$2:$A$1611,0)),INDEX(Pop!$G$2:$G$1611,MATCH(A126, Pop!$A$2:$A$1611,0))/INDEX(Coverage!$F$2:$F$1611,MATCH(A126, Coverage!$A$2:$A$1611,0)),0)</f>
        <v/>
      </c>
      <c r="H126" s="16">
        <f>IF(SUM(C126:G126)&lt;INDEX(Coverage!$D$2:$D$1611,MATCH(A126, Coverage!$A$2:$A$1611,0)),INDEX(Pop!$H$2:$H$1611,MATCH(A126, Pop!$A$2:$A$1611,0))/INDEX(Coverage!$F$2:$F$1611,MATCH(A126, Coverage!$A$2:$A$1611,0)),0)</f>
        <v/>
      </c>
      <c r="I126" s="16">
        <f>IF(SUM(C126:H126)&lt;INDEX(Coverage!$D$2:$D$1611,MATCH(A126, Coverage!$A$2:$A$1611,0)),INDEX(Pop!$I$2:$I$1611,MATCH(A126, Pop!$A$2:$A$1611,0))/INDEX(Coverage!$F$2:$F$1611,MATCH(A126, Coverage!$A$2:$A$1611,0)),0)</f>
        <v/>
      </c>
      <c r="J126" s="16">
        <f>IF(SUM(C126:I126)&lt;INDEX(Coverage!$D$2:$D$1611,MATCH(A126, Coverage!$A$2:$A$1611,0)),INDEX(Pop!$J$2:$J$1611,MATCH(A126, Pop!$A$2:$A$1611,0))/INDEX(Coverage!$F$2:$F$1611,MATCH(A126, Coverage!$A$2:$A$1611,0)),0)</f>
        <v/>
      </c>
      <c r="K126" s="16">
        <f>IF(SUM(C126:J126)&lt;INDEX(Coverage!$D$2:$D$1611,MATCH(A126, Coverage!$A$2:$A$1611,0)),INDEX(Pop!$K$2:$K$1611,MATCH(A126, Pop!$A$2:$A$1611,0))/INDEX(Coverage!$F$2:$F$1611,MATCH(A126, Coverage!$A$2:$A$1611,0)),0)</f>
        <v/>
      </c>
      <c r="L126" s="16">
        <f>IF(SUM(C126:K126)&lt;INDEX(Coverage!$D$2:$D$1611,MATCH(A126, Coverage!$A$2:$A$1611,0)),INDEX(Pop!$L$2:$L$1611,MATCH(A126, Pop!$A$2:$A$1611,0))/INDEX(Coverage!$F$2:$F$1611,MATCH(A126, Coverage!$A$2:$A$1611,0)),0)</f>
        <v/>
      </c>
    </row>
    <row r="127">
      <c r="A127" s="16">
        <f>'Data'!A127</f>
        <v/>
      </c>
      <c r="B127" s="16">
        <f>'Data'!B127</f>
        <v/>
      </c>
      <c r="C127" s="16">
        <f>IFERROR(INDEX(Pop!$C$2:$C$1611,MATCH(A127, Pop!$A$2:$A$1611,0)) /INDEX(Coverage!$F$2:$F$1611,MATCH(A127, Coverage!$A$2:$A$1611,0)),0)</f>
        <v/>
      </c>
      <c r="D127" s="16">
        <f>IF(SUM(C127)&lt;INDEX(Coverage!$D$2:$D$1611,MATCH(A127, Coverage!$A$2:$A$1611,0)),INDEX(Pop!$D$2:$D$1611,MATCH(A127, Pop!$A$2:$A$1611,0))/INDEX(Coverage!$F$2:$F$1611,MATCH(A127, Coverage!$A$2:$A$1611,0)),0)</f>
        <v/>
      </c>
      <c r="E127" s="16">
        <f>IF(SUM(C127:D127)&lt;INDEX(Coverage!$D$2:$D$1611,MATCH(A127, Coverage!$A$2:$A$1611,0)),INDEX(Pop!$E$2:$E$1611,MATCH(A127, Pop!$A$2:$A$1611,0))/INDEX(Coverage!$F$2:$F$1611,MATCH(A127, Coverage!$A$2:$A$1611,0)),0)</f>
        <v/>
      </c>
      <c r="F127" s="16">
        <f>IF(SUM(C127:E127)&lt;INDEX(Coverage!$D$2:$D$1611,MATCH(A127, Coverage!$A$2:$A$1611,0)),INDEX(Pop!$F$2:$F$1611,MATCH(A127, Pop!$A$2:$A$1611,0))/INDEX(Coverage!$F$2:$F$1611,MATCH(A127, Coverage!$A$2:$A$1611,0)),0)</f>
        <v/>
      </c>
      <c r="G127" s="16">
        <f>IF(SUM(C127:F127)&lt;INDEX(Coverage!$D$2:$D$1611,MATCH(A127, Coverage!$A$2:$A$1611,0)),INDEX(Pop!$G$2:$G$1611,MATCH(A127, Pop!$A$2:$A$1611,0))/INDEX(Coverage!$F$2:$F$1611,MATCH(A127, Coverage!$A$2:$A$1611,0)),0)</f>
        <v/>
      </c>
      <c r="H127" s="16">
        <f>IF(SUM(C127:G127)&lt;INDEX(Coverage!$D$2:$D$1611,MATCH(A127, Coverage!$A$2:$A$1611,0)),INDEX(Pop!$H$2:$H$1611,MATCH(A127, Pop!$A$2:$A$1611,0))/INDEX(Coverage!$F$2:$F$1611,MATCH(A127, Coverage!$A$2:$A$1611,0)),0)</f>
        <v/>
      </c>
      <c r="I127" s="16">
        <f>IF(SUM(C127:H127)&lt;INDEX(Coverage!$D$2:$D$1611,MATCH(A127, Coverage!$A$2:$A$1611,0)),INDEX(Pop!$I$2:$I$1611,MATCH(A127, Pop!$A$2:$A$1611,0))/INDEX(Coverage!$F$2:$F$1611,MATCH(A127, Coverage!$A$2:$A$1611,0)),0)</f>
        <v/>
      </c>
      <c r="J127" s="16">
        <f>IF(SUM(C127:I127)&lt;INDEX(Coverage!$D$2:$D$1611,MATCH(A127, Coverage!$A$2:$A$1611,0)),INDEX(Pop!$J$2:$J$1611,MATCH(A127, Pop!$A$2:$A$1611,0))/INDEX(Coverage!$F$2:$F$1611,MATCH(A127, Coverage!$A$2:$A$1611,0)),0)</f>
        <v/>
      </c>
      <c r="K127" s="16">
        <f>IF(SUM(C127:J127)&lt;INDEX(Coverage!$D$2:$D$1611,MATCH(A127, Coverage!$A$2:$A$1611,0)),INDEX(Pop!$K$2:$K$1611,MATCH(A127, Pop!$A$2:$A$1611,0))/INDEX(Coverage!$F$2:$F$1611,MATCH(A127, Coverage!$A$2:$A$1611,0)),0)</f>
        <v/>
      </c>
      <c r="L127" s="16">
        <f>IF(SUM(C127:K127)&lt;INDEX(Coverage!$D$2:$D$1611,MATCH(A127, Coverage!$A$2:$A$1611,0)),INDEX(Pop!$L$2:$L$1611,MATCH(A127, Pop!$A$2:$A$1611,0))/INDEX(Coverage!$F$2:$F$1611,MATCH(A127, Coverage!$A$2:$A$1611,0)),0)</f>
        <v/>
      </c>
    </row>
    <row r="128">
      <c r="A128" s="16">
        <f>'Data'!A128</f>
        <v/>
      </c>
      <c r="B128" s="16">
        <f>'Data'!B128</f>
        <v/>
      </c>
      <c r="C128" s="16">
        <f>IFERROR(INDEX(Pop!$C$2:$C$1611,MATCH(A128, Pop!$A$2:$A$1611,0)) /INDEX(Coverage!$F$2:$F$1611,MATCH(A128, Coverage!$A$2:$A$1611,0)),0)</f>
        <v/>
      </c>
      <c r="D128" s="16">
        <f>IF(SUM(C128)&lt;INDEX(Coverage!$D$2:$D$1611,MATCH(A128, Coverage!$A$2:$A$1611,0)),INDEX(Pop!$D$2:$D$1611,MATCH(A128, Pop!$A$2:$A$1611,0))/INDEX(Coverage!$F$2:$F$1611,MATCH(A128, Coverage!$A$2:$A$1611,0)),0)</f>
        <v/>
      </c>
      <c r="E128" s="16">
        <f>IF(SUM(C128:D128)&lt;INDEX(Coverage!$D$2:$D$1611,MATCH(A128, Coverage!$A$2:$A$1611,0)),INDEX(Pop!$E$2:$E$1611,MATCH(A128, Pop!$A$2:$A$1611,0))/INDEX(Coverage!$F$2:$F$1611,MATCH(A128, Coverage!$A$2:$A$1611,0)),0)</f>
        <v/>
      </c>
      <c r="F128" s="16">
        <f>IF(SUM(C128:E128)&lt;INDEX(Coverage!$D$2:$D$1611,MATCH(A128, Coverage!$A$2:$A$1611,0)),INDEX(Pop!$F$2:$F$1611,MATCH(A128, Pop!$A$2:$A$1611,0))/INDEX(Coverage!$F$2:$F$1611,MATCH(A128, Coverage!$A$2:$A$1611,0)),0)</f>
        <v/>
      </c>
      <c r="G128" s="16">
        <f>IF(SUM(C128:F128)&lt;INDEX(Coverage!$D$2:$D$1611,MATCH(A128, Coverage!$A$2:$A$1611,0)),INDEX(Pop!$G$2:$G$1611,MATCH(A128, Pop!$A$2:$A$1611,0))/INDEX(Coverage!$F$2:$F$1611,MATCH(A128, Coverage!$A$2:$A$1611,0)),0)</f>
        <v/>
      </c>
      <c r="H128" s="16">
        <f>IF(SUM(C128:G128)&lt;INDEX(Coverage!$D$2:$D$1611,MATCH(A128, Coverage!$A$2:$A$1611,0)),INDEX(Pop!$H$2:$H$1611,MATCH(A128, Pop!$A$2:$A$1611,0))/INDEX(Coverage!$F$2:$F$1611,MATCH(A128, Coverage!$A$2:$A$1611,0)),0)</f>
        <v/>
      </c>
      <c r="I128" s="16">
        <f>IF(SUM(C128:H128)&lt;INDEX(Coverage!$D$2:$D$1611,MATCH(A128, Coverage!$A$2:$A$1611,0)),INDEX(Pop!$I$2:$I$1611,MATCH(A128, Pop!$A$2:$A$1611,0))/INDEX(Coverage!$F$2:$F$1611,MATCH(A128, Coverage!$A$2:$A$1611,0)),0)</f>
        <v/>
      </c>
      <c r="J128" s="16">
        <f>IF(SUM(C128:I128)&lt;INDEX(Coverage!$D$2:$D$1611,MATCH(A128, Coverage!$A$2:$A$1611,0)),INDEX(Pop!$J$2:$J$1611,MATCH(A128, Pop!$A$2:$A$1611,0))/INDEX(Coverage!$F$2:$F$1611,MATCH(A128, Coverage!$A$2:$A$1611,0)),0)</f>
        <v/>
      </c>
      <c r="K128" s="16">
        <f>IF(SUM(C128:J128)&lt;INDEX(Coverage!$D$2:$D$1611,MATCH(A128, Coverage!$A$2:$A$1611,0)),INDEX(Pop!$K$2:$K$1611,MATCH(A128, Pop!$A$2:$A$1611,0))/INDEX(Coverage!$F$2:$F$1611,MATCH(A128, Coverage!$A$2:$A$1611,0)),0)</f>
        <v/>
      </c>
      <c r="L128" s="16">
        <f>IF(SUM(C128:K128)&lt;INDEX(Coverage!$D$2:$D$1611,MATCH(A128, Coverage!$A$2:$A$1611,0)),INDEX(Pop!$L$2:$L$1611,MATCH(A128, Pop!$A$2:$A$1611,0))/INDEX(Coverage!$F$2:$F$1611,MATCH(A128, Coverage!$A$2:$A$1611,0)),0)</f>
        <v/>
      </c>
    </row>
    <row r="129">
      <c r="A129" s="16">
        <f>'Data'!A129</f>
        <v/>
      </c>
      <c r="B129" s="16">
        <f>'Data'!B129</f>
        <v/>
      </c>
      <c r="C129" s="16">
        <f>IFERROR(INDEX(Pop!$C$2:$C$1611,MATCH(A129, Pop!$A$2:$A$1611,0)) /INDEX(Coverage!$F$2:$F$1611,MATCH(A129, Coverage!$A$2:$A$1611,0)),0)</f>
        <v/>
      </c>
      <c r="D129" s="16">
        <f>IF(SUM(C129)&lt;INDEX(Coverage!$D$2:$D$1611,MATCH(A129, Coverage!$A$2:$A$1611,0)),INDEX(Pop!$D$2:$D$1611,MATCH(A129, Pop!$A$2:$A$1611,0))/INDEX(Coverage!$F$2:$F$1611,MATCH(A129, Coverage!$A$2:$A$1611,0)),0)</f>
        <v/>
      </c>
      <c r="E129" s="16">
        <f>IF(SUM(C129:D129)&lt;INDEX(Coverage!$D$2:$D$1611,MATCH(A129, Coverage!$A$2:$A$1611,0)),INDEX(Pop!$E$2:$E$1611,MATCH(A129, Pop!$A$2:$A$1611,0))/INDEX(Coverage!$F$2:$F$1611,MATCH(A129, Coverage!$A$2:$A$1611,0)),0)</f>
        <v/>
      </c>
      <c r="F129" s="16">
        <f>IF(SUM(C129:E129)&lt;INDEX(Coverage!$D$2:$D$1611,MATCH(A129, Coverage!$A$2:$A$1611,0)),INDEX(Pop!$F$2:$F$1611,MATCH(A129, Pop!$A$2:$A$1611,0))/INDEX(Coverage!$F$2:$F$1611,MATCH(A129, Coverage!$A$2:$A$1611,0)),0)</f>
        <v/>
      </c>
      <c r="G129" s="16">
        <f>IF(SUM(C129:F129)&lt;INDEX(Coverage!$D$2:$D$1611,MATCH(A129, Coverage!$A$2:$A$1611,0)),INDEX(Pop!$G$2:$G$1611,MATCH(A129, Pop!$A$2:$A$1611,0))/INDEX(Coverage!$F$2:$F$1611,MATCH(A129, Coverage!$A$2:$A$1611,0)),0)</f>
        <v/>
      </c>
      <c r="H129" s="16">
        <f>IF(SUM(C129:G129)&lt;INDEX(Coverage!$D$2:$D$1611,MATCH(A129, Coverage!$A$2:$A$1611,0)),INDEX(Pop!$H$2:$H$1611,MATCH(A129, Pop!$A$2:$A$1611,0))/INDEX(Coverage!$F$2:$F$1611,MATCH(A129, Coverage!$A$2:$A$1611,0)),0)</f>
        <v/>
      </c>
      <c r="I129" s="16">
        <f>IF(SUM(C129:H129)&lt;INDEX(Coverage!$D$2:$D$1611,MATCH(A129, Coverage!$A$2:$A$1611,0)),INDEX(Pop!$I$2:$I$1611,MATCH(A129, Pop!$A$2:$A$1611,0))/INDEX(Coverage!$F$2:$F$1611,MATCH(A129, Coverage!$A$2:$A$1611,0)),0)</f>
        <v/>
      </c>
      <c r="J129" s="16">
        <f>IF(SUM(C129:I129)&lt;INDEX(Coverage!$D$2:$D$1611,MATCH(A129, Coverage!$A$2:$A$1611,0)),INDEX(Pop!$J$2:$J$1611,MATCH(A129, Pop!$A$2:$A$1611,0))/INDEX(Coverage!$F$2:$F$1611,MATCH(A129, Coverage!$A$2:$A$1611,0)),0)</f>
        <v/>
      </c>
      <c r="K129" s="16">
        <f>IF(SUM(C129:J129)&lt;INDEX(Coverage!$D$2:$D$1611,MATCH(A129, Coverage!$A$2:$A$1611,0)),INDEX(Pop!$K$2:$K$1611,MATCH(A129, Pop!$A$2:$A$1611,0))/INDEX(Coverage!$F$2:$F$1611,MATCH(A129, Coverage!$A$2:$A$1611,0)),0)</f>
        <v/>
      </c>
      <c r="L129" s="16">
        <f>IF(SUM(C129:K129)&lt;INDEX(Coverage!$D$2:$D$1611,MATCH(A129, Coverage!$A$2:$A$1611,0)),INDEX(Pop!$L$2:$L$1611,MATCH(A129, Pop!$A$2:$A$1611,0))/INDEX(Coverage!$F$2:$F$1611,MATCH(A129, Coverage!$A$2:$A$1611,0)),0)</f>
        <v/>
      </c>
    </row>
    <row r="130">
      <c r="A130" s="16">
        <f>'Data'!A130</f>
        <v/>
      </c>
      <c r="B130" s="16">
        <f>'Data'!B130</f>
        <v/>
      </c>
      <c r="C130" s="16">
        <f>IFERROR(INDEX(Pop!$C$2:$C$1611,MATCH(A130, Pop!$A$2:$A$1611,0)) /INDEX(Coverage!$F$2:$F$1611,MATCH(A130, Coverage!$A$2:$A$1611,0)),0)</f>
        <v/>
      </c>
      <c r="D130" s="16">
        <f>IF(SUM(C130)&lt;INDEX(Coverage!$D$2:$D$1611,MATCH(A130, Coverage!$A$2:$A$1611,0)),INDEX(Pop!$D$2:$D$1611,MATCH(A130, Pop!$A$2:$A$1611,0))/INDEX(Coverage!$F$2:$F$1611,MATCH(A130, Coverage!$A$2:$A$1611,0)),0)</f>
        <v/>
      </c>
      <c r="E130" s="16">
        <f>IF(SUM(C130:D130)&lt;INDEX(Coverage!$D$2:$D$1611,MATCH(A130, Coverage!$A$2:$A$1611,0)),INDEX(Pop!$E$2:$E$1611,MATCH(A130, Pop!$A$2:$A$1611,0))/INDEX(Coverage!$F$2:$F$1611,MATCH(A130, Coverage!$A$2:$A$1611,0)),0)</f>
        <v/>
      </c>
      <c r="F130" s="16">
        <f>IF(SUM(C130:E130)&lt;INDEX(Coverage!$D$2:$D$1611,MATCH(A130, Coverage!$A$2:$A$1611,0)),INDEX(Pop!$F$2:$F$1611,MATCH(A130, Pop!$A$2:$A$1611,0))/INDEX(Coverage!$F$2:$F$1611,MATCH(A130, Coverage!$A$2:$A$1611,0)),0)</f>
        <v/>
      </c>
      <c r="G130" s="16">
        <f>IF(SUM(C130:F130)&lt;INDEX(Coverage!$D$2:$D$1611,MATCH(A130, Coverage!$A$2:$A$1611,0)),INDEX(Pop!$G$2:$G$1611,MATCH(A130, Pop!$A$2:$A$1611,0))/INDEX(Coverage!$F$2:$F$1611,MATCH(A130, Coverage!$A$2:$A$1611,0)),0)</f>
        <v/>
      </c>
      <c r="H130" s="16">
        <f>IF(SUM(C130:G130)&lt;INDEX(Coverage!$D$2:$D$1611,MATCH(A130, Coverage!$A$2:$A$1611,0)),INDEX(Pop!$H$2:$H$1611,MATCH(A130, Pop!$A$2:$A$1611,0))/INDEX(Coverage!$F$2:$F$1611,MATCH(A130, Coverage!$A$2:$A$1611,0)),0)</f>
        <v/>
      </c>
      <c r="I130" s="16">
        <f>IF(SUM(C130:H130)&lt;INDEX(Coverage!$D$2:$D$1611,MATCH(A130, Coverage!$A$2:$A$1611,0)),INDEX(Pop!$I$2:$I$1611,MATCH(A130, Pop!$A$2:$A$1611,0))/INDEX(Coverage!$F$2:$F$1611,MATCH(A130, Coverage!$A$2:$A$1611,0)),0)</f>
        <v/>
      </c>
      <c r="J130" s="16">
        <f>IF(SUM(C130:I130)&lt;INDEX(Coverage!$D$2:$D$1611,MATCH(A130, Coverage!$A$2:$A$1611,0)),INDEX(Pop!$J$2:$J$1611,MATCH(A130, Pop!$A$2:$A$1611,0))/INDEX(Coverage!$F$2:$F$1611,MATCH(A130, Coverage!$A$2:$A$1611,0)),0)</f>
        <v/>
      </c>
      <c r="K130" s="16">
        <f>IF(SUM(C130:J130)&lt;INDEX(Coverage!$D$2:$D$1611,MATCH(A130, Coverage!$A$2:$A$1611,0)),INDEX(Pop!$K$2:$K$1611,MATCH(A130, Pop!$A$2:$A$1611,0))/INDEX(Coverage!$F$2:$F$1611,MATCH(A130, Coverage!$A$2:$A$1611,0)),0)</f>
        <v/>
      </c>
      <c r="L130" s="16">
        <f>IF(SUM(C130:K130)&lt;INDEX(Coverage!$D$2:$D$1611,MATCH(A130, Coverage!$A$2:$A$1611,0)),INDEX(Pop!$L$2:$L$1611,MATCH(A130, Pop!$A$2:$A$1611,0))/INDEX(Coverage!$F$2:$F$1611,MATCH(A130, Coverage!$A$2:$A$1611,0)),0)</f>
        <v/>
      </c>
    </row>
    <row r="131">
      <c r="A131" s="16">
        <f>'Data'!A131</f>
        <v/>
      </c>
      <c r="B131" s="16">
        <f>'Data'!B131</f>
        <v/>
      </c>
      <c r="C131" s="16">
        <f>IFERROR(INDEX(Pop!$C$2:$C$1611,MATCH(A131, Pop!$A$2:$A$1611,0)) /INDEX(Coverage!$F$2:$F$1611,MATCH(A131, Coverage!$A$2:$A$1611,0)),0)</f>
        <v/>
      </c>
      <c r="D131" s="16">
        <f>IF(SUM(C131)&lt;INDEX(Coverage!$D$2:$D$1611,MATCH(A131, Coverage!$A$2:$A$1611,0)),INDEX(Pop!$D$2:$D$1611,MATCH(A131, Pop!$A$2:$A$1611,0))/INDEX(Coverage!$F$2:$F$1611,MATCH(A131, Coverage!$A$2:$A$1611,0)),0)</f>
        <v/>
      </c>
      <c r="E131" s="16">
        <f>IF(SUM(C131:D131)&lt;INDEX(Coverage!$D$2:$D$1611,MATCH(A131, Coverage!$A$2:$A$1611,0)),INDEX(Pop!$E$2:$E$1611,MATCH(A131, Pop!$A$2:$A$1611,0))/INDEX(Coverage!$F$2:$F$1611,MATCH(A131, Coverage!$A$2:$A$1611,0)),0)</f>
        <v/>
      </c>
      <c r="F131" s="16">
        <f>IF(SUM(C131:E131)&lt;INDEX(Coverage!$D$2:$D$1611,MATCH(A131, Coverage!$A$2:$A$1611,0)),INDEX(Pop!$F$2:$F$1611,MATCH(A131, Pop!$A$2:$A$1611,0))/INDEX(Coverage!$F$2:$F$1611,MATCH(A131, Coverage!$A$2:$A$1611,0)),0)</f>
        <v/>
      </c>
      <c r="G131" s="16">
        <f>IF(SUM(C131:F131)&lt;INDEX(Coverage!$D$2:$D$1611,MATCH(A131, Coverage!$A$2:$A$1611,0)),INDEX(Pop!$G$2:$G$1611,MATCH(A131, Pop!$A$2:$A$1611,0))/INDEX(Coverage!$F$2:$F$1611,MATCH(A131, Coverage!$A$2:$A$1611,0)),0)</f>
        <v/>
      </c>
      <c r="H131" s="16">
        <f>IF(SUM(C131:G131)&lt;INDEX(Coverage!$D$2:$D$1611,MATCH(A131, Coverage!$A$2:$A$1611,0)),INDEX(Pop!$H$2:$H$1611,MATCH(A131, Pop!$A$2:$A$1611,0))/INDEX(Coverage!$F$2:$F$1611,MATCH(A131, Coverage!$A$2:$A$1611,0)),0)</f>
        <v/>
      </c>
      <c r="I131" s="16">
        <f>IF(SUM(C131:H131)&lt;INDEX(Coverage!$D$2:$D$1611,MATCH(A131, Coverage!$A$2:$A$1611,0)),INDEX(Pop!$I$2:$I$1611,MATCH(A131, Pop!$A$2:$A$1611,0))/INDEX(Coverage!$F$2:$F$1611,MATCH(A131, Coverage!$A$2:$A$1611,0)),0)</f>
        <v/>
      </c>
      <c r="J131" s="16">
        <f>IF(SUM(C131:I131)&lt;INDEX(Coverage!$D$2:$D$1611,MATCH(A131, Coverage!$A$2:$A$1611,0)),INDEX(Pop!$J$2:$J$1611,MATCH(A131, Pop!$A$2:$A$1611,0))/INDEX(Coverage!$F$2:$F$1611,MATCH(A131, Coverage!$A$2:$A$1611,0)),0)</f>
        <v/>
      </c>
      <c r="K131" s="16">
        <f>IF(SUM(C131:J131)&lt;INDEX(Coverage!$D$2:$D$1611,MATCH(A131, Coverage!$A$2:$A$1611,0)),INDEX(Pop!$K$2:$K$1611,MATCH(A131, Pop!$A$2:$A$1611,0))/INDEX(Coverage!$F$2:$F$1611,MATCH(A131, Coverage!$A$2:$A$1611,0)),0)</f>
        <v/>
      </c>
      <c r="L131" s="16">
        <f>IF(SUM(C131:K131)&lt;INDEX(Coverage!$D$2:$D$1611,MATCH(A131, Coverage!$A$2:$A$1611,0)),INDEX(Pop!$L$2:$L$1611,MATCH(A131, Pop!$A$2:$A$1611,0))/INDEX(Coverage!$F$2:$F$1611,MATCH(A131, Coverage!$A$2:$A$1611,0)),0)</f>
        <v/>
      </c>
    </row>
    <row r="132">
      <c r="A132" s="16">
        <f>'Data'!A132</f>
        <v/>
      </c>
      <c r="B132" s="16">
        <f>'Data'!B132</f>
        <v/>
      </c>
      <c r="C132" s="16">
        <f>IFERROR(INDEX(Pop!$C$2:$C$1611,MATCH(A132, Pop!$A$2:$A$1611,0)) /INDEX(Coverage!$F$2:$F$1611,MATCH(A132, Coverage!$A$2:$A$1611,0)),0)</f>
        <v/>
      </c>
      <c r="D132" s="16">
        <f>IF(SUM(C132)&lt;INDEX(Coverage!$D$2:$D$1611,MATCH(A132, Coverage!$A$2:$A$1611,0)),INDEX(Pop!$D$2:$D$1611,MATCH(A132, Pop!$A$2:$A$1611,0))/INDEX(Coverage!$F$2:$F$1611,MATCH(A132, Coverage!$A$2:$A$1611,0)),0)</f>
        <v/>
      </c>
      <c r="E132" s="16">
        <f>IF(SUM(C132:D132)&lt;INDEX(Coverage!$D$2:$D$1611,MATCH(A132, Coverage!$A$2:$A$1611,0)),INDEX(Pop!$E$2:$E$1611,MATCH(A132, Pop!$A$2:$A$1611,0))/INDEX(Coverage!$F$2:$F$1611,MATCH(A132, Coverage!$A$2:$A$1611,0)),0)</f>
        <v/>
      </c>
      <c r="F132" s="16">
        <f>IF(SUM(C132:E132)&lt;INDEX(Coverage!$D$2:$D$1611,MATCH(A132, Coverage!$A$2:$A$1611,0)),INDEX(Pop!$F$2:$F$1611,MATCH(A132, Pop!$A$2:$A$1611,0))/INDEX(Coverage!$F$2:$F$1611,MATCH(A132, Coverage!$A$2:$A$1611,0)),0)</f>
        <v/>
      </c>
      <c r="G132" s="16">
        <f>IF(SUM(C132:F132)&lt;INDEX(Coverage!$D$2:$D$1611,MATCH(A132, Coverage!$A$2:$A$1611,0)),INDEX(Pop!$G$2:$G$1611,MATCH(A132, Pop!$A$2:$A$1611,0))/INDEX(Coverage!$F$2:$F$1611,MATCH(A132, Coverage!$A$2:$A$1611,0)),0)</f>
        <v/>
      </c>
      <c r="H132" s="16">
        <f>IF(SUM(C132:G132)&lt;INDEX(Coverage!$D$2:$D$1611,MATCH(A132, Coverage!$A$2:$A$1611,0)),INDEX(Pop!$H$2:$H$1611,MATCH(A132, Pop!$A$2:$A$1611,0))/INDEX(Coverage!$F$2:$F$1611,MATCH(A132, Coverage!$A$2:$A$1611,0)),0)</f>
        <v/>
      </c>
      <c r="I132" s="16">
        <f>IF(SUM(C132:H132)&lt;INDEX(Coverage!$D$2:$D$1611,MATCH(A132, Coverage!$A$2:$A$1611,0)),INDEX(Pop!$I$2:$I$1611,MATCH(A132, Pop!$A$2:$A$1611,0))/INDEX(Coverage!$F$2:$F$1611,MATCH(A132, Coverage!$A$2:$A$1611,0)),0)</f>
        <v/>
      </c>
      <c r="J132" s="16">
        <f>IF(SUM(C132:I132)&lt;INDEX(Coverage!$D$2:$D$1611,MATCH(A132, Coverage!$A$2:$A$1611,0)),INDEX(Pop!$J$2:$J$1611,MATCH(A132, Pop!$A$2:$A$1611,0))/INDEX(Coverage!$F$2:$F$1611,MATCH(A132, Coverage!$A$2:$A$1611,0)),0)</f>
        <v/>
      </c>
      <c r="K132" s="16">
        <f>IF(SUM(C132:J132)&lt;INDEX(Coverage!$D$2:$D$1611,MATCH(A132, Coverage!$A$2:$A$1611,0)),INDEX(Pop!$K$2:$K$1611,MATCH(A132, Pop!$A$2:$A$1611,0))/INDEX(Coverage!$F$2:$F$1611,MATCH(A132, Coverage!$A$2:$A$1611,0)),0)</f>
        <v/>
      </c>
      <c r="L132" s="16">
        <f>IF(SUM(C132:K132)&lt;INDEX(Coverage!$D$2:$D$1611,MATCH(A132, Coverage!$A$2:$A$1611,0)),INDEX(Pop!$L$2:$L$1611,MATCH(A132, Pop!$A$2:$A$1611,0))/INDEX(Coverage!$F$2:$F$1611,MATCH(A132, Coverage!$A$2:$A$1611,0)),0)</f>
        <v/>
      </c>
    </row>
    <row r="133">
      <c r="A133" s="16">
        <f>'Data'!A133</f>
        <v/>
      </c>
      <c r="B133" s="16">
        <f>'Data'!B133</f>
        <v/>
      </c>
      <c r="C133" s="16">
        <f>IFERROR(INDEX(Pop!$C$2:$C$1611,MATCH(A133, Pop!$A$2:$A$1611,0)) /INDEX(Coverage!$F$2:$F$1611,MATCH(A133, Coverage!$A$2:$A$1611,0)),0)</f>
        <v/>
      </c>
      <c r="D133" s="16">
        <f>IF(SUM(C133)&lt;INDEX(Coverage!$D$2:$D$1611,MATCH(A133, Coverage!$A$2:$A$1611,0)),INDEX(Pop!$D$2:$D$1611,MATCH(A133, Pop!$A$2:$A$1611,0))/INDEX(Coverage!$F$2:$F$1611,MATCH(A133, Coverage!$A$2:$A$1611,0)),0)</f>
        <v/>
      </c>
      <c r="E133" s="16">
        <f>IF(SUM(C133:D133)&lt;INDEX(Coverage!$D$2:$D$1611,MATCH(A133, Coverage!$A$2:$A$1611,0)),INDEX(Pop!$E$2:$E$1611,MATCH(A133, Pop!$A$2:$A$1611,0))/INDEX(Coverage!$F$2:$F$1611,MATCH(A133, Coverage!$A$2:$A$1611,0)),0)</f>
        <v/>
      </c>
      <c r="F133" s="16">
        <f>IF(SUM(C133:E133)&lt;INDEX(Coverage!$D$2:$D$1611,MATCH(A133, Coverage!$A$2:$A$1611,0)),INDEX(Pop!$F$2:$F$1611,MATCH(A133, Pop!$A$2:$A$1611,0))/INDEX(Coverage!$F$2:$F$1611,MATCH(A133, Coverage!$A$2:$A$1611,0)),0)</f>
        <v/>
      </c>
      <c r="G133" s="16">
        <f>IF(SUM(C133:F133)&lt;INDEX(Coverage!$D$2:$D$1611,MATCH(A133, Coverage!$A$2:$A$1611,0)),INDEX(Pop!$G$2:$G$1611,MATCH(A133, Pop!$A$2:$A$1611,0))/INDEX(Coverage!$F$2:$F$1611,MATCH(A133, Coverage!$A$2:$A$1611,0)),0)</f>
        <v/>
      </c>
      <c r="H133" s="16">
        <f>IF(SUM(C133:G133)&lt;INDEX(Coverage!$D$2:$D$1611,MATCH(A133, Coverage!$A$2:$A$1611,0)),INDEX(Pop!$H$2:$H$1611,MATCH(A133, Pop!$A$2:$A$1611,0))/INDEX(Coverage!$F$2:$F$1611,MATCH(A133, Coverage!$A$2:$A$1611,0)),0)</f>
        <v/>
      </c>
      <c r="I133" s="16">
        <f>IF(SUM(C133:H133)&lt;INDEX(Coverage!$D$2:$D$1611,MATCH(A133, Coverage!$A$2:$A$1611,0)),INDEX(Pop!$I$2:$I$1611,MATCH(A133, Pop!$A$2:$A$1611,0))/INDEX(Coverage!$F$2:$F$1611,MATCH(A133, Coverage!$A$2:$A$1611,0)),0)</f>
        <v/>
      </c>
      <c r="J133" s="16">
        <f>IF(SUM(C133:I133)&lt;INDEX(Coverage!$D$2:$D$1611,MATCH(A133, Coverage!$A$2:$A$1611,0)),INDEX(Pop!$J$2:$J$1611,MATCH(A133, Pop!$A$2:$A$1611,0))/INDEX(Coverage!$F$2:$F$1611,MATCH(A133, Coverage!$A$2:$A$1611,0)),0)</f>
        <v/>
      </c>
      <c r="K133" s="16">
        <f>IF(SUM(C133:J133)&lt;INDEX(Coverage!$D$2:$D$1611,MATCH(A133, Coverage!$A$2:$A$1611,0)),INDEX(Pop!$K$2:$K$1611,MATCH(A133, Pop!$A$2:$A$1611,0))/INDEX(Coverage!$F$2:$F$1611,MATCH(A133, Coverage!$A$2:$A$1611,0)),0)</f>
        <v/>
      </c>
      <c r="L133" s="16">
        <f>IF(SUM(C133:K133)&lt;INDEX(Coverage!$D$2:$D$1611,MATCH(A133, Coverage!$A$2:$A$1611,0)),INDEX(Pop!$L$2:$L$1611,MATCH(A133, Pop!$A$2:$A$1611,0))/INDEX(Coverage!$F$2:$F$1611,MATCH(A133, Coverage!$A$2:$A$1611,0)),0)</f>
        <v/>
      </c>
    </row>
    <row r="134">
      <c r="A134" s="16">
        <f>'Data'!A134</f>
        <v/>
      </c>
      <c r="B134" s="16">
        <f>'Data'!B134</f>
        <v/>
      </c>
      <c r="C134" s="16">
        <f>IFERROR(INDEX(Pop!$C$2:$C$1611,MATCH(A134, Pop!$A$2:$A$1611,0)) /INDEX(Coverage!$F$2:$F$1611,MATCH(A134, Coverage!$A$2:$A$1611,0)),0)</f>
        <v/>
      </c>
      <c r="D134" s="16">
        <f>IF(SUM(C134)&lt;INDEX(Coverage!$D$2:$D$1611,MATCH(A134, Coverage!$A$2:$A$1611,0)),INDEX(Pop!$D$2:$D$1611,MATCH(A134, Pop!$A$2:$A$1611,0))/INDEX(Coverage!$F$2:$F$1611,MATCH(A134, Coverage!$A$2:$A$1611,0)),0)</f>
        <v/>
      </c>
      <c r="E134" s="16">
        <f>IF(SUM(C134:D134)&lt;INDEX(Coverage!$D$2:$D$1611,MATCH(A134, Coverage!$A$2:$A$1611,0)),INDEX(Pop!$E$2:$E$1611,MATCH(A134, Pop!$A$2:$A$1611,0))/INDEX(Coverage!$F$2:$F$1611,MATCH(A134, Coverage!$A$2:$A$1611,0)),0)</f>
        <v/>
      </c>
      <c r="F134" s="16">
        <f>IF(SUM(C134:E134)&lt;INDEX(Coverage!$D$2:$D$1611,MATCH(A134, Coverage!$A$2:$A$1611,0)),INDEX(Pop!$F$2:$F$1611,MATCH(A134, Pop!$A$2:$A$1611,0))/INDEX(Coverage!$F$2:$F$1611,MATCH(A134, Coverage!$A$2:$A$1611,0)),0)</f>
        <v/>
      </c>
      <c r="G134" s="16">
        <f>IF(SUM(C134:F134)&lt;INDEX(Coverage!$D$2:$D$1611,MATCH(A134, Coverage!$A$2:$A$1611,0)),INDEX(Pop!$G$2:$G$1611,MATCH(A134, Pop!$A$2:$A$1611,0))/INDEX(Coverage!$F$2:$F$1611,MATCH(A134, Coverage!$A$2:$A$1611,0)),0)</f>
        <v/>
      </c>
      <c r="H134" s="16">
        <f>IF(SUM(C134:G134)&lt;INDEX(Coverage!$D$2:$D$1611,MATCH(A134, Coverage!$A$2:$A$1611,0)),INDEX(Pop!$H$2:$H$1611,MATCH(A134, Pop!$A$2:$A$1611,0))/INDEX(Coverage!$F$2:$F$1611,MATCH(A134, Coverage!$A$2:$A$1611,0)),0)</f>
        <v/>
      </c>
      <c r="I134" s="16">
        <f>IF(SUM(C134:H134)&lt;INDEX(Coverage!$D$2:$D$1611,MATCH(A134, Coverage!$A$2:$A$1611,0)),INDEX(Pop!$I$2:$I$1611,MATCH(A134, Pop!$A$2:$A$1611,0))/INDEX(Coverage!$F$2:$F$1611,MATCH(A134, Coverage!$A$2:$A$1611,0)),0)</f>
        <v/>
      </c>
      <c r="J134" s="16">
        <f>IF(SUM(C134:I134)&lt;INDEX(Coverage!$D$2:$D$1611,MATCH(A134, Coverage!$A$2:$A$1611,0)),INDEX(Pop!$J$2:$J$1611,MATCH(A134, Pop!$A$2:$A$1611,0))/INDEX(Coverage!$F$2:$F$1611,MATCH(A134, Coverage!$A$2:$A$1611,0)),0)</f>
        <v/>
      </c>
      <c r="K134" s="16">
        <f>IF(SUM(C134:J134)&lt;INDEX(Coverage!$D$2:$D$1611,MATCH(A134, Coverage!$A$2:$A$1611,0)),INDEX(Pop!$K$2:$K$1611,MATCH(A134, Pop!$A$2:$A$1611,0))/INDEX(Coverage!$F$2:$F$1611,MATCH(A134, Coverage!$A$2:$A$1611,0)),0)</f>
        <v/>
      </c>
      <c r="L134" s="16">
        <f>IF(SUM(C134:K134)&lt;INDEX(Coverage!$D$2:$D$1611,MATCH(A134, Coverage!$A$2:$A$1611,0)),INDEX(Pop!$L$2:$L$1611,MATCH(A134, Pop!$A$2:$A$1611,0))/INDEX(Coverage!$F$2:$F$1611,MATCH(A134, Coverage!$A$2:$A$1611,0)),0)</f>
        <v/>
      </c>
    </row>
    <row r="135">
      <c r="A135" s="16">
        <f>'Data'!A135</f>
        <v/>
      </c>
      <c r="B135" s="16">
        <f>'Data'!B135</f>
        <v/>
      </c>
      <c r="C135" s="16">
        <f>IFERROR(INDEX(Pop!$C$2:$C$1611,MATCH(A135, Pop!$A$2:$A$1611,0)) /INDEX(Coverage!$F$2:$F$1611,MATCH(A135, Coverage!$A$2:$A$1611,0)),0)</f>
        <v/>
      </c>
      <c r="D135" s="16">
        <f>IF(SUM(C135)&lt;INDEX(Coverage!$D$2:$D$1611,MATCH(A135, Coverage!$A$2:$A$1611,0)),INDEX(Pop!$D$2:$D$1611,MATCH(A135, Pop!$A$2:$A$1611,0))/INDEX(Coverage!$F$2:$F$1611,MATCH(A135, Coverage!$A$2:$A$1611,0)),0)</f>
        <v/>
      </c>
      <c r="E135" s="16">
        <f>IF(SUM(C135:D135)&lt;INDEX(Coverage!$D$2:$D$1611,MATCH(A135, Coverage!$A$2:$A$1611,0)),INDEX(Pop!$E$2:$E$1611,MATCH(A135, Pop!$A$2:$A$1611,0))/INDEX(Coverage!$F$2:$F$1611,MATCH(A135, Coverage!$A$2:$A$1611,0)),0)</f>
        <v/>
      </c>
      <c r="F135" s="16">
        <f>IF(SUM(C135:E135)&lt;INDEX(Coverage!$D$2:$D$1611,MATCH(A135, Coverage!$A$2:$A$1611,0)),INDEX(Pop!$F$2:$F$1611,MATCH(A135, Pop!$A$2:$A$1611,0))/INDEX(Coverage!$F$2:$F$1611,MATCH(A135, Coverage!$A$2:$A$1611,0)),0)</f>
        <v/>
      </c>
      <c r="G135" s="16">
        <f>IF(SUM(C135:F135)&lt;INDEX(Coverage!$D$2:$D$1611,MATCH(A135, Coverage!$A$2:$A$1611,0)),INDEX(Pop!$G$2:$G$1611,MATCH(A135, Pop!$A$2:$A$1611,0))/INDEX(Coverage!$F$2:$F$1611,MATCH(A135, Coverage!$A$2:$A$1611,0)),0)</f>
        <v/>
      </c>
      <c r="H135" s="16">
        <f>IF(SUM(C135:G135)&lt;INDEX(Coverage!$D$2:$D$1611,MATCH(A135, Coverage!$A$2:$A$1611,0)),INDEX(Pop!$H$2:$H$1611,MATCH(A135, Pop!$A$2:$A$1611,0))/INDEX(Coverage!$F$2:$F$1611,MATCH(A135, Coverage!$A$2:$A$1611,0)),0)</f>
        <v/>
      </c>
      <c r="I135" s="16">
        <f>IF(SUM(C135:H135)&lt;INDEX(Coverage!$D$2:$D$1611,MATCH(A135, Coverage!$A$2:$A$1611,0)),INDEX(Pop!$I$2:$I$1611,MATCH(A135, Pop!$A$2:$A$1611,0))/INDEX(Coverage!$F$2:$F$1611,MATCH(A135, Coverage!$A$2:$A$1611,0)),0)</f>
        <v/>
      </c>
      <c r="J135" s="16">
        <f>IF(SUM(C135:I135)&lt;INDEX(Coverage!$D$2:$D$1611,MATCH(A135, Coverage!$A$2:$A$1611,0)),INDEX(Pop!$J$2:$J$1611,MATCH(A135, Pop!$A$2:$A$1611,0))/INDEX(Coverage!$F$2:$F$1611,MATCH(A135, Coverage!$A$2:$A$1611,0)),0)</f>
        <v/>
      </c>
      <c r="K135" s="16">
        <f>IF(SUM(C135:J135)&lt;INDEX(Coverage!$D$2:$D$1611,MATCH(A135, Coverage!$A$2:$A$1611,0)),INDEX(Pop!$K$2:$K$1611,MATCH(A135, Pop!$A$2:$A$1611,0))/INDEX(Coverage!$F$2:$F$1611,MATCH(A135, Coverage!$A$2:$A$1611,0)),0)</f>
        <v/>
      </c>
      <c r="L135" s="16">
        <f>IF(SUM(C135:K135)&lt;INDEX(Coverage!$D$2:$D$1611,MATCH(A135, Coverage!$A$2:$A$1611,0)),INDEX(Pop!$L$2:$L$1611,MATCH(A135, Pop!$A$2:$A$1611,0))/INDEX(Coverage!$F$2:$F$1611,MATCH(A135, Coverage!$A$2:$A$1611,0)),0)</f>
        <v/>
      </c>
    </row>
    <row r="136">
      <c r="A136" s="16">
        <f>'Data'!A136</f>
        <v/>
      </c>
      <c r="B136" s="16">
        <f>'Data'!B136</f>
        <v/>
      </c>
      <c r="C136" s="16">
        <f>IFERROR(INDEX(Pop!$C$2:$C$1611,MATCH(A136, Pop!$A$2:$A$1611,0)) /INDEX(Coverage!$F$2:$F$1611,MATCH(A136, Coverage!$A$2:$A$1611,0)),0)</f>
        <v/>
      </c>
      <c r="D136" s="16">
        <f>IF(SUM(C136)&lt;INDEX(Coverage!$D$2:$D$1611,MATCH(A136, Coverage!$A$2:$A$1611,0)),INDEX(Pop!$D$2:$D$1611,MATCH(A136, Pop!$A$2:$A$1611,0))/INDEX(Coverage!$F$2:$F$1611,MATCH(A136, Coverage!$A$2:$A$1611,0)),0)</f>
        <v/>
      </c>
      <c r="E136" s="16">
        <f>IF(SUM(C136:D136)&lt;INDEX(Coverage!$D$2:$D$1611,MATCH(A136, Coverage!$A$2:$A$1611,0)),INDEX(Pop!$E$2:$E$1611,MATCH(A136, Pop!$A$2:$A$1611,0))/INDEX(Coverage!$F$2:$F$1611,MATCH(A136, Coverage!$A$2:$A$1611,0)),0)</f>
        <v/>
      </c>
      <c r="F136" s="16">
        <f>IF(SUM(C136:E136)&lt;INDEX(Coverage!$D$2:$D$1611,MATCH(A136, Coverage!$A$2:$A$1611,0)),INDEX(Pop!$F$2:$F$1611,MATCH(A136, Pop!$A$2:$A$1611,0))/INDEX(Coverage!$F$2:$F$1611,MATCH(A136, Coverage!$A$2:$A$1611,0)),0)</f>
        <v/>
      </c>
      <c r="G136" s="16">
        <f>IF(SUM(C136:F136)&lt;INDEX(Coverage!$D$2:$D$1611,MATCH(A136, Coverage!$A$2:$A$1611,0)),INDEX(Pop!$G$2:$G$1611,MATCH(A136, Pop!$A$2:$A$1611,0))/INDEX(Coverage!$F$2:$F$1611,MATCH(A136, Coverage!$A$2:$A$1611,0)),0)</f>
        <v/>
      </c>
      <c r="H136" s="16">
        <f>IF(SUM(C136:G136)&lt;INDEX(Coverage!$D$2:$D$1611,MATCH(A136, Coverage!$A$2:$A$1611,0)),INDEX(Pop!$H$2:$H$1611,MATCH(A136, Pop!$A$2:$A$1611,0))/INDEX(Coverage!$F$2:$F$1611,MATCH(A136, Coverage!$A$2:$A$1611,0)),0)</f>
        <v/>
      </c>
      <c r="I136" s="16">
        <f>IF(SUM(C136:H136)&lt;INDEX(Coverage!$D$2:$D$1611,MATCH(A136, Coverage!$A$2:$A$1611,0)),INDEX(Pop!$I$2:$I$1611,MATCH(A136, Pop!$A$2:$A$1611,0))/INDEX(Coverage!$F$2:$F$1611,MATCH(A136, Coverage!$A$2:$A$1611,0)),0)</f>
        <v/>
      </c>
      <c r="J136" s="16">
        <f>IF(SUM(C136:I136)&lt;INDEX(Coverage!$D$2:$D$1611,MATCH(A136, Coverage!$A$2:$A$1611,0)),INDEX(Pop!$J$2:$J$1611,MATCH(A136, Pop!$A$2:$A$1611,0))/INDEX(Coverage!$F$2:$F$1611,MATCH(A136, Coverage!$A$2:$A$1611,0)),0)</f>
        <v/>
      </c>
      <c r="K136" s="16">
        <f>IF(SUM(C136:J136)&lt;INDEX(Coverage!$D$2:$D$1611,MATCH(A136, Coverage!$A$2:$A$1611,0)),INDEX(Pop!$K$2:$K$1611,MATCH(A136, Pop!$A$2:$A$1611,0))/INDEX(Coverage!$F$2:$F$1611,MATCH(A136, Coverage!$A$2:$A$1611,0)),0)</f>
        <v/>
      </c>
      <c r="L136" s="16">
        <f>IF(SUM(C136:K136)&lt;INDEX(Coverage!$D$2:$D$1611,MATCH(A136, Coverage!$A$2:$A$1611,0)),INDEX(Pop!$L$2:$L$1611,MATCH(A136, Pop!$A$2:$A$1611,0))/INDEX(Coverage!$F$2:$F$1611,MATCH(A136, Coverage!$A$2:$A$1611,0)),0)</f>
        <v/>
      </c>
    </row>
    <row r="137">
      <c r="A137" s="16">
        <f>'Data'!A137</f>
        <v/>
      </c>
      <c r="B137" s="16">
        <f>'Data'!B137</f>
        <v/>
      </c>
      <c r="C137" s="16">
        <f>IFERROR(INDEX(Pop!$C$2:$C$1611,MATCH(A137, Pop!$A$2:$A$1611,0)) /INDEX(Coverage!$F$2:$F$1611,MATCH(A137, Coverage!$A$2:$A$1611,0)),0)</f>
        <v/>
      </c>
      <c r="D137" s="16">
        <f>IF(SUM(C137)&lt;INDEX(Coverage!$D$2:$D$1611,MATCH(A137, Coverage!$A$2:$A$1611,0)),INDEX(Pop!$D$2:$D$1611,MATCH(A137, Pop!$A$2:$A$1611,0))/INDEX(Coverage!$F$2:$F$1611,MATCH(A137, Coverage!$A$2:$A$1611,0)),0)</f>
        <v/>
      </c>
      <c r="E137" s="16">
        <f>IF(SUM(C137:D137)&lt;INDEX(Coverage!$D$2:$D$1611,MATCH(A137, Coverage!$A$2:$A$1611,0)),INDEX(Pop!$E$2:$E$1611,MATCH(A137, Pop!$A$2:$A$1611,0))/INDEX(Coverage!$F$2:$F$1611,MATCH(A137, Coverage!$A$2:$A$1611,0)),0)</f>
        <v/>
      </c>
      <c r="F137" s="16">
        <f>IF(SUM(C137:E137)&lt;INDEX(Coverage!$D$2:$D$1611,MATCH(A137, Coverage!$A$2:$A$1611,0)),INDEX(Pop!$F$2:$F$1611,MATCH(A137, Pop!$A$2:$A$1611,0))/INDEX(Coverage!$F$2:$F$1611,MATCH(A137, Coverage!$A$2:$A$1611,0)),0)</f>
        <v/>
      </c>
      <c r="G137" s="16">
        <f>IF(SUM(C137:F137)&lt;INDEX(Coverage!$D$2:$D$1611,MATCH(A137, Coverage!$A$2:$A$1611,0)),INDEX(Pop!$G$2:$G$1611,MATCH(A137, Pop!$A$2:$A$1611,0))/INDEX(Coverage!$F$2:$F$1611,MATCH(A137, Coverage!$A$2:$A$1611,0)),0)</f>
        <v/>
      </c>
      <c r="H137" s="16">
        <f>IF(SUM(C137:G137)&lt;INDEX(Coverage!$D$2:$D$1611,MATCH(A137, Coverage!$A$2:$A$1611,0)),INDEX(Pop!$H$2:$H$1611,MATCH(A137, Pop!$A$2:$A$1611,0))/INDEX(Coverage!$F$2:$F$1611,MATCH(A137, Coverage!$A$2:$A$1611,0)),0)</f>
        <v/>
      </c>
      <c r="I137" s="16">
        <f>IF(SUM(C137:H137)&lt;INDEX(Coverage!$D$2:$D$1611,MATCH(A137, Coverage!$A$2:$A$1611,0)),INDEX(Pop!$I$2:$I$1611,MATCH(A137, Pop!$A$2:$A$1611,0))/INDEX(Coverage!$F$2:$F$1611,MATCH(A137, Coverage!$A$2:$A$1611,0)),0)</f>
        <v/>
      </c>
      <c r="J137" s="16">
        <f>IF(SUM(C137:I137)&lt;INDEX(Coverage!$D$2:$D$1611,MATCH(A137, Coverage!$A$2:$A$1611,0)),INDEX(Pop!$J$2:$J$1611,MATCH(A137, Pop!$A$2:$A$1611,0))/INDEX(Coverage!$F$2:$F$1611,MATCH(A137, Coverage!$A$2:$A$1611,0)),0)</f>
        <v/>
      </c>
      <c r="K137" s="16">
        <f>IF(SUM(C137:J137)&lt;INDEX(Coverage!$D$2:$D$1611,MATCH(A137, Coverage!$A$2:$A$1611,0)),INDEX(Pop!$K$2:$K$1611,MATCH(A137, Pop!$A$2:$A$1611,0))/INDEX(Coverage!$F$2:$F$1611,MATCH(A137, Coverage!$A$2:$A$1611,0)),0)</f>
        <v/>
      </c>
      <c r="L137" s="16">
        <f>IF(SUM(C137:K137)&lt;INDEX(Coverage!$D$2:$D$1611,MATCH(A137, Coverage!$A$2:$A$1611,0)),INDEX(Pop!$L$2:$L$1611,MATCH(A137, Pop!$A$2:$A$1611,0))/INDEX(Coverage!$F$2:$F$1611,MATCH(A137, Coverage!$A$2:$A$1611,0)),0)</f>
        <v/>
      </c>
    </row>
    <row r="138">
      <c r="A138" s="16">
        <f>'Data'!A138</f>
        <v/>
      </c>
      <c r="B138" s="16">
        <f>'Data'!B138</f>
        <v/>
      </c>
      <c r="C138" s="16">
        <f>IFERROR(INDEX(Pop!$C$2:$C$1611,MATCH(A138, Pop!$A$2:$A$1611,0)) /INDEX(Coverage!$F$2:$F$1611,MATCH(A138, Coverage!$A$2:$A$1611,0)),0)</f>
        <v/>
      </c>
      <c r="D138" s="16">
        <f>IF(SUM(C138)&lt;INDEX(Coverage!$D$2:$D$1611,MATCH(A138, Coverage!$A$2:$A$1611,0)),INDEX(Pop!$D$2:$D$1611,MATCH(A138, Pop!$A$2:$A$1611,0))/INDEX(Coverage!$F$2:$F$1611,MATCH(A138, Coverage!$A$2:$A$1611,0)),0)</f>
        <v/>
      </c>
      <c r="E138" s="16">
        <f>IF(SUM(C138:D138)&lt;INDEX(Coverage!$D$2:$D$1611,MATCH(A138, Coverage!$A$2:$A$1611,0)),INDEX(Pop!$E$2:$E$1611,MATCH(A138, Pop!$A$2:$A$1611,0))/INDEX(Coverage!$F$2:$F$1611,MATCH(A138, Coverage!$A$2:$A$1611,0)),0)</f>
        <v/>
      </c>
      <c r="F138" s="16">
        <f>IF(SUM(C138:E138)&lt;INDEX(Coverage!$D$2:$D$1611,MATCH(A138, Coverage!$A$2:$A$1611,0)),INDEX(Pop!$F$2:$F$1611,MATCH(A138, Pop!$A$2:$A$1611,0))/INDEX(Coverage!$F$2:$F$1611,MATCH(A138, Coverage!$A$2:$A$1611,0)),0)</f>
        <v/>
      </c>
      <c r="G138" s="16">
        <f>IF(SUM(C138:F138)&lt;INDEX(Coverage!$D$2:$D$1611,MATCH(A138, Coverage!$A$2:$A$1611,0)),INDEX(Pop!$G$2:$G$1611,MATCH(A138, Pop!$A$2:$A$1611,0))/INDEX(Coverage!$F$2:$F$1611,MATCH(A138, Coverage!$A$2:$A$1611,0)),0)</f>
        <v/>
      </c>
      <c r="H138" s="16">
        <f>IF(SUM(C138:G138)&lt;INDEX(Coverage!$D$2:$D$1611,MATCH(A138, Coverage!$A$2:$A$1611,0)),INDEX(Pop!$H$2:$H$1611,MATCH(A138, Pop!$A$2:$A$1611,0))/INDEX(Coverage!$F$2:$F$1611,MATCH(A138, Coverage!$A$2:$A$1611,0)),0)</f>
        <v/>
      </c>
      <c r="I138" s="16">
        <f>IF(SUM(C138:H138)&lt;INDEX(Coverage!$D$2:$D$1611,MATCH(A138, Coverage!$A$2:$A$1611,0)),INDEX(Pop!$I$2:$I$1611,MATCH(A138, Pop!$A$2:$A$1611,0))/INDEX(Coverage!$F$2:$F$1611,MATCH(A138, Coverage!$A$2:$A$1611,0)),0)</f>
        <v/>
      </c>
      <c r="J138" s="16">
        <f>IF(SUM(C138:I138)&lt;INDEX(Coverage!$D$2:$D$1611,MATCH(A138, Coverage!$A$2:$A$1611,0)),INDEX(Pop!$J$2:$J$1611,MATCH(A138, Pop!$A$2:$A$1611,0))/INDEX(Coverage!$F$2:$F$1611,MATCH(A138, Coverage!$A$2:$A$1611,0)),0)</f>
        <v/>
      </c>
      <c r="K138" s="16">
        <f>IF(SUM(C138:J138)&lt;INDEX(Coverage!$D$2:$D$1611,MATCH(A138, Coverage!$A$2:$A$1611,0)),INDEX(Pop!$K$2:$K$1611,MATCH(A138, Pop!$A$2:$A$1611,0))/INDEX(Coverage!$F$2:$F$1611,MATCH(A138, Coverage!$A$2:$A$1611,0)),0)</f>
        <v/>
      </c>
      <c r="L138" s="16">
        <f>IF(SUM(C138:K138)&lt;INDEX(Coverage!$D$2:$D$1611,MATCH(A138, Coverage!$A$2:$A$1611,0)),INDEX(Pop!$L$2:$L$1611,MATCH(A138, Pop!$A$2:$A$1611,0))/INDEX(Coverage!$F$2:$F$1611,MATCH(A138, Coverage!$A$2:$A$1611,0)),0)</f>
        <v/>
      </c>
    </row>
    <row r="139">
      <c r="A139" s="16">
        <f>'Data'!A139</f>
        <v/>
      </c>
      <c r="B139" s="16">
        <f>'Data'!B139</f>
        <v/>
      </c>
      <c r="C139" s="16">
        <f>IFERROR(INDEX(Pop!$C$2:$C$1611,MATCH(A139, Pop!$A$2:$A$1611,0)) /INDEX(Coverage!$F$2:$F$1611,MATCH(A139, Coverage!$A$2:$A$1611,0)),0)</f>
        <v/>
      </c>
      <c r="D139" s="16">
        <f>IF(SUM(C139)&lt;INDEX(Coverage!$D$2:$D$1611,MATCH(A139, Coverage!$A$2:$A$1611,0)),INDEX(Pop!$D$2:$D$1611,MATCH(A139, Pop!$A$2:$A$1611,0))/INDEX(Coverage!$F$2:$F$1611,MATCH(A139, Coverage!$A$2:$A$1611,0)),0)</f>
        <v/>
      </c>
      <c r="E139" s="16">
        <f>IF(SUM(C139:D139)&lt;INDEX(Coverage!$D$2:$D$1611,MATCH(A139, Coverage!$A$2:$A$1611,0)),INDEX(Pop!$E$2:$E$1611,MATCH(A139, Pop!$A$2:$A$1611,0))/INDEX(Coverage!$F$2:$F$1611,MATCH(A139, Coverage!$A$2:$A$1611,0)),0)</f>
        <v/>
      </c>
      <c r="F139" s="16">
        <f>IF(SUM(C139:E139)&lt;INDEX(Coverage!$D$2:$D$1611,MATCH(A139, Coverage!$A$2:$A$1611,0)),INDEX(Pop!$F$2:$F$1611,MATCH(A139, Pop!$A$2:$A$1611,0))/INDEX(Coverage!$F$2:$F$1611,MATCH(A139, Coverage!$A$2:$A$1611,0)),0)</f>
        <v/>
      </c>
      <c r="G139" s="16">
        <f>IF(SUM(C139:F139)&lt;INDEX(Coverage!$D$2:$D$1611,MATCH(A139, Coverage!$A$2:$A$1611,0)),INDEX(Pop!$G$2:$G$1611,MATCH(A139, Pop!$A$2:$A$1611,0))/INDEX(Coverage!$F$2:$F$1611,MATCH(A139, Coverage!$A$2:$A$1611,0)),0)</f>
        <v/>
      </c>
      <c r="H139" s="16">
        <f>IF(SUM(C139:G139)&lt;INDEX(Coverage!$D$2:$D$1611,MATCH(A139, Coverage!$A$2:$A$1611,0)),INDEX(Pop!$H$2:$H$1611,MATCH(A139, Pop!$A$2:$A$1611,0))/INDEX(Coverage!$F$2:$F$1611,MATCH(A139, Coverage!$A$2:$A$1611,0)),0)</f>
        <v/>
      </c>
      <c r="I139" s="16">
        <f>IF(SUM(C139:H139)&lt;INDEX(Coverage!$D$2:$D$1611,MATCH(A139, Coverage!$A$2:$A$1611,0)),INDEX(Pop!$I$2:$I$1611,MATCH(A139, Pop!$A$2:$A$1611,0))/INDEX(Coverage!$F$2:$F$1611,MATCH(A139, Coverage!$A$2:$A$1611,0)),0)</f>
        <v/>
      </c>
      <c r="J139" s="16">
        <f>IF(SUM(C139:I139)&lt;INDEX(Coverage!$D$2:$D$1611,MATCH(A139, Coverage!$A$2:$A$1611,0)),INDEX(Pop!$J$2:$J$1611,MATCH(A139, Pop!$A$2:$A$1611,0))/INDEX(Coverage!$F$2:$F$1611,MATCH(A139, Coverage!$A$2:$A$1611,0)),0)</f>
        <v/>
      </c>
      <c r="K139" s="16">
        <f>IF(SUM(C139:J139)&lt;INDEX(Coverage!$D$2:$D$1611,MATCH(A139, Coverage!$A$2:$A$1611,0)),INDEX(Pop!$K$2:$K$1611,MATCH(A139, Pop!$A$2:$A$1611,0))/INDEX(Coverage!$F$2:$F$1611,MATCH(A139, Coverage!$A$2:$A$1611,0)),0)</f>
        <v/>
      </c>
      <c r="L139" s="16">
        <f>IF(SUM(C139:K139)&lt;INDEX(Coverage!$D$2:$D$1611,MATCH(A139, Coverage!$A$2:$A$1611,0)),INDEX(Pop!$L$2:$L$1611,MATCH(A139, Pop!$A$2:$A$1611,0))/INDEX(Coverage!$F$2:$F$1611,MATCH(A139, Coverage!$A$2:$A$1611,0)),0)</f>
        <v/>
      </c>
    </row>
    <row r="140">
      <c r="A140" s="16">
        <f>'Data'!A140</f>
        <v/>
      </c>
      <c r="B140" s="16">
        <f>'Data'!B140</f>
        <v/>
      </c>
      <c r="C140" s="16">
        <f>IFERROR(INDEX(Pop!$C$2:$C$1611,MATCH(A140, Pop!$A$2:$A$1611,0)) /INDEX(Coverage!$F$2:$F$1611,MATCH(A140, Coverage!$A$2:$A$1611,0)),0)</f>
        <v/>
      </c>
      <c r="D140" s="16">
        <f>IF(SUM(C140)&lt;INDEX(Coverage!$D$2:$D$1611,MATCH(A140, Coverage!$A$2:$A$1611,0)),INDEX(Pop!$D$2:$D$1611,MATCH(A140, Pop!$A$2:$A$1611,0))/INDEX(Coverage!$F$2:$F$1611,MATCH(A140, Coverage!$A$2:$A$1611,0)),0)</f>
        <v/>
      </c>
      <c r="E140" s="16">
        <f>IF(SUM(C140:D140)&lt;INDEX(Coverage!$D$2:$D$1611,MATCH(A140, Coverage!$A$2:$A$1611,0)),INDEX(Pop!$E$2:$E$1611,MATCH(A140, Pop!$A$2:$A$1611,0))/INDEX(Coverage!$F$2:$F$1611,MATCH(A140, Coverage!$A$2:$A$1611,0)),0)</f>
        <v/>
      </c>
      <c r="F140" s="16">
        <f>IF(SUM(C140:E140)&lt;INDEX(Coverage!$D$2:$D$1611,MATCH(A140, Coverage!$A$2:$A$1611,0)),INDEX(Pop!$F$2:$F$1611,MATCH(A140, Pop!$A$2:$A$1611,0))/INDEX(Coverage!$F$2:$F$1611,MATCH(A140, Coverage!$A$2:$A$1611,0)),0)</f>
        <v/>
      </c>
      <c r="G140" s="16">
        <f>IF(SUM(C140:F140)&lt;INDEX(Coverage!$D$2:$D$1611,MATCH(A140, Coverage!$A$2:$A$1611,0)),INDEX(Pop!$G$2:$G$1611,MATCH(A140, Pop!$A$2:$A$1611,0))/INDEX(Coverage!$F$2:$F$1611,MATCH(A140, Coverage!$A$2:$A$1611,0)),0)</f>
        <v/>
      </c>
      <c r="H140" s="16">
        <f>IF(SUM(C140:G140)&lt;INDEX(Coverage!$D$2:$D$1611,MATCH(A140, Coverage!$A$2:$A$1611,0)),INDEX(Pop!$H$2:$H$1611,MATCH(A140, Pop!$A$2:$A$1611,0))/INDEX(Coverage!$F$2:$F$1611,MATCH(A140, Coverage!$A$2:$A$1611,0)),0)</f>
        <v/>
      </c>
      <c r="I140" s="16">
        <f>IF(SUM(C140:H140)&lt;INDEX(Coverage!$D$2:$D$1611,MATCH(A140, Coverage!$A$2:$A$1611,0)),INDEX(Pop!$I$2:$I$1611,MATCH(A140, Pop!$A$2:$A$1611,0))/INDEX(Coverage!$F$2:$F$1611,MATCH(A140, Coverage!$A$2:$A$1611,0)),0)</f>
        <v/>
      </c>
      <c r="J140" s="16">
        <f>IF(SUM(C140:I140)&lt;INDEX(Coverage!$D$2:$D$1611,MATCH(A140, Coverage!$A$2:$A$1611,0)),INDEX(Pop!$J$2:$J$1611,MATCH(A140, Pop!$A$2:$A$1611,0))/INDEX(Coverage!$F$2:$F$1611,MATCH(A140, Coverage!$A$2:$A$1611,0)),0)</f>
        <v/>
      </c>
      <c r="K140" s="16">
        <f>IF(SUM(C140:J140)&lt;INDEX(Coverage!$D$2:$D$1611,MATCH(A140, Coverage!$A$2:$A$1611,0)),INDEX(Pop!$K$2:$K$1611,MATCH(A140, Pop!$A$2:$A$1611,0))/INDEX(Coverage!$F$2:$F$1611,MATCH(A140, Coverage!$A$2:$A$1611,0)),0)</f>
        <v/>
      </c>
      <c r="L140" s="16">
        <f>IF(SUM(C140:K140)&lt;INDEX(Coverage!$D$2:$D$1611,MATCH(A140, Coverage!$A$2:$A$1611,0)),INDEX(Pop!$L$2:$L$1611,MATCH(A140, Pop!$A$2:$A$1611,0))/INDEX(Coverage!$F$2:$F$1611,MATCH(A140, Coverage!$A$2:$A$1611,0)),0)</f>
        <v/>
      </c>
    </row>
    <row r="141">
      <c r="A141" s="16">
        <f>'Data'!A141</f>
        <v/>
      </c>
      <c r="B141" s="16">
        <f>'Data'!B141</f>
        <v/>
      </c>
      <c r="C141" s="16">
        <f>IFERROR(INDEX(Pop!$C$2:$C$1611,MATCH(A141, Pop!$A$2:$A$1611,0)) /INDEX(Coverage!$F$2:$F$1611,MATCH(A141, Coverage!$A$2:$A$1611,0)),0)</f>
        <v/>
      </c>
      <c r="D141" s="16">
        <f>IF(SUM(C141)&lt;INDEX(Coverage!$D$2:$D$1611,MATCH(A141, Coverage!$A$2:$A$1611,0)),INDEX(Pop!$D$2:$D$1611,MATCH(A141, Pop!$A$2:$A$1611,0))/INDEX(Coverage!$F$2:$F$1611,MATCH(A141, Coverage!$A$2:$A$1611,0)),0)</f>
        <v/>
      </c>
      <c r="E141" s="16">
        <f>IF(SUM(C141:D141)&lt;INDEX(Coverage!$D$2:$D$1611,MATCH(A141, Coverage!$A$2:$A$1611,0)),INDEX(Pop!$E$2:$E$1611,MATCH(A141, Pop!$A$2:$A$1611,0))/INDEX(Coverage!$F$2:$F$1611,MATCH(A141, Coverage!$A$2:$A$1611,0)),0)</f>
        <v/>
      </c>
      <c r="F141" s="16">
        <f>IF(SUM(C141:E141)&lt;INDEX(Coverage!$D$2:$D$1611,MATCH(A141, Coverage!$A$2:$A$1611,0)),INDEX(Pop!$F$2:$F$1611,MATCH(A141, Pop!$A$2:$A$1611,0))/INDEX(Coverage!$F$2:$F$1611,MATCH(A141, Coverage!$A$2:$A$1611,0)),0)</f>
        <v/>
      </c>
      <c r="G141" s="16">
        <f>IF(SUM(C141:F141)&lt;INDEX(Coverage!$D$2:$D$1611,MATCH(A141, Coverage!$A$2:$A$1611,0)),INDEX(Pop!$G$2:$G$1611,MATCH(A141, Pop!$A$2:$A$1611,0))/INDEX(Coverage!$F$2:$F$1611,MATCH(A141, Coverage!$A$2:$A$1611,0)),0)</f>
        <v/>
      </c>
      <c r="H141" s="16">
        <f>IF(SUM(C141:G141)&lt;INDEX(Coverage!$D$2:$D$1611,MATCH(A141, Coverage!$A$2:$A$1611,0)),INDEX(Pop!$H$2:$H$1611,MATCH(A141, Pop!$A$2:$A$1611,0))/INDEX(Coverage!$F$2:$F$1611,MATCH(A141, Coverage!$A$2:$A$1611,0)),0)</f>
        <v/>
      </c>
      <c r="I141" s="16">
        <f>IF(SUM(C141:H141)&lt;INDEX(Coverage!$D$2:$D$1611,MATCH(A141, Coverage!$A$2:$A$1611,0)),INDEX(Pop!$I$2:$I$1611,MATCH(A141, Pop!$A$2:$A$1611,0))/INDEX(Coverage!$F$2:$F$1611,MATCH(A141, Coverage!$A$2:$A$1611,0)),0)</f>
        <v/>
      </c>
      <c r="J141" s="16">
        <f>IF(SUM(C141:I141)&lt;INDEX(Coverage!$D$2:$D$1611,MATCH(A141, Coverage!$A$2:$A$1611,0)),INDEX(Pop!$J$2:$J$1611,MATCH(A141, Pop!$A$2:$A$1611,0))/INDEX(Coverage!$F$2:$F$1611,MATCH(A141, Coverage!$A$2:$A$1611,0)),0)</f>
        <v/>
      </c>
      <c r="K141" s="16">
        <f>IF(SUM(C141:J141)&lt;INDEX(Coverage!$D$2:$D$1611,MATCH(A141, Coverage!$A$2:$A$1611,0)),INDEX(Pop!$K$2:$K$1611,MATCH(A141, Pop!$A$2:$A$1611,0))/INDEX(Coverage!$F$2:$F$1611,MATCH(A141, Coverage!$A$2:$A$1611,0)),0)</f>
        <v/>
      </c>
      <c r="L141" s="16">
        <f>IF(SUM(C141:K141)&lt;INDEX(Coverage!$D$2:$D$1611,MATCH(A141, Coverage!$A$2:$A$1611,0)),INDEX(Pop!$L$2:$L$1611,MATCH(A141, Pop!$A$2:$A$1611,0))/INDEX(Coverage!$F$2:$F$1611,MATCH(A141, Coverage!$A$2:$A$1611,0)),0)</f>
        <v/>
      </c>
    </row>
    <row r="142">
      <c r="A142" s="16">
        <f>'Data'!A142</f>
        <v/>
      </c>
      <c r="B142" s="16">
        <f>'Data'!B142</f>
        <v/>
      </c>
      <c r="C142" s="16">
        <f>IFERROR(INDEX(Pop!$C$2:$C$1611,MATCH(A142, Pop!$A$2:$A$1611,0)) /INDEX(Coverage!$F$2:$F$1611,MATCH(A142, Coverage!$A$2:$A$1611,0)),0)</f>
        <v/>
      </c>
      <c r="D142" s="16">
        <f>IF(SUM(C142)&lt;INDEX(Coverage!$D$2:$D$1611,MATCH(A142, Coverage!$A$2:$A$1611,0)),INDEX(Pop!$D$2:$D$1611,MATCH(A142, Pop!$A$2:$A$1611,0))/INDEX(Coverage!$F$2:$F$1611,MATCH(A142, Coverage!$A$2:$A$1611,0)),0)</f>
        <v/>
      </c>
      <c r="E142" s="16">
        <f>IF(SUM(C142:D142)&lt;INDEX(Coverage!$D$2:$D$1611,MATCH(A142, Coverage!$A$2:$A$1611,0)),INDEX(Pop!$E$2:$E$1611,MATCH(A142, Pop!$A$2:$A$1611,0))/INDEX(Coverage!$F$2:$F$1611,MATCH(A142, Coverage!$A$2:$A$1611,0)),0)</f>
        <v/>
      </c>
      <c r="F142" s="16">
        <f>IF(SUM(C142:E142)&lt;INDEX(Coverage!$D$2:$D$1611,MATCH(A142, Coverage!$A$2:$A$1611,0)),INDEX(Pop!$F$2:$F$1611,MATCH(A142, Pop!$A$2:$A$1611,0))/INDEX(Coverage!$F$2:$F$1611,MATCH(A142, Coverage!$A$2:$A$1611,0)),0)</f>
        <v/>
      </c>
      <c r="G142" s="16">
        <f>IF(SUM(C142:F142)&lt;INDEX(Coverage!$D$2:$D$1611,MATCH(A142, Coverage!$A$2:$A$1611,0)),INDEX(Pop!$G$2:$G$1611,MATCH(A142, Pop!$A$2:$A$1611,0))/INDEX(Coverage!$F$2:$F$1611,MATCH(A142, Coverage!$A$2:$A$1611,0)),0)</f>
        <v/>
      </c>
      <c r="H142" s="16">
        <f>IF(SUM(C142:G142)&lt;INDEX(Coverage!$D$2:$D$1611,MATCH(A142, Coverage!$A$2:$A$1611,0)),INDEX(Pop!$H$2:$H$1611,MATCH(A142, Pop!$A$2:$A$1611,0))/INDEX(Coverage!$F$2:$F$1611,MATCH(A142, Coverage!$A$2:$A$1611,0)),0)</f>
        <v/>
      </c>
      <c r="I142" s="16">
        <f>IF(SUM(C142:H142)&lt;INDEX(Coverage!$D$2:$D$1611,MATCH(A142, Coverage!$A$2:$A$1611,0)),INDEX(Pop!$I$2:$I$1611,MATCH(A142, Pop!$A$2:$A$1611,0))/INDEX(Coverage!$F$2:$F$1611,MATCH(A142, Coverage!$A$2:$A$1611,0)),0)</f>
        <v/>
      </c>
      <c r="J142" s="16">
        <f>IF(SUM(C142:I142)&lt;INDEX(Coverage!$D$2:$D$1611,MATCH(A142, Coverage!$A$2:$A$1611,0)),INDEX(Pop!$J$2:$J$1611,MATCH(A142, Pop!$A$2:$A$1611,0))/INDEX(Coverage!$F$2:$F$1611,MATCH(A142, Coverage!$A$2:$A$1611,0)),0)</f>
        <v/>
      </c>
      <c r="K142" s="16">
        <f>IF(SUM(C142:J142)&lt;INDEX(Coverage!$D$2:$D$1611,MATCH(A142, Coverage!$A$2:$A$1611,0)),INDEX(Pop!$K$2:$K$1611,MATCH(A142, Pop!$A$2:$A$1611,0))/INDEX(Coverage!$F$2:$F$1611,MATCH(A142, Coverage!$A$2:$A$1611,0)),0)</f>
        <v/>
      </c>
      <c r="L142" s="16">
        <f>IF(SUM(C142:K142)&lt;INDEX(Coverage!$D$2:$D$1611,MATCH(A142, Coverage!$A$2:$A$1611,0)),INDEX(Pop!$L$2:$L$1611,MATCH(A142, Pop!$A$2:$A$1611,0))/INDEX(Coverage!$F$2:$F$1611,MATCH(A142, Coverage!$A$2:$A$1611,0)),0)</f>
        <v/>
      </c>
    </row>
    <row r="143">
      <c r="A143" s="16">
        <f>'Data'!A143</f>
        <v/>
      </c>
      <c r="B143" s="16">
        <f>'Data'!B143</f>
        <v/>
      </c>
      <c r="C143" s="16">
        <f>IFERROR(INDEX(Pop!$C$2:$C$1611,MATCH(A143, Pop!$A$2:$A$1611,0)) /INDEX(Coverage!$F$2:$F$1611,MATCH(A143, Coverage!$A$2:$A$1611,0)),0)</f>
        <v/>
      </c>
      <c r="D143" s="16">
        <f>IF(SUM(C143)&lt;INDEX(Coverage!$D$2:$D$1611,MATCH(A143, Coverage!$A$2:$A$1611,0)),INDEX(Pop!$D$2:$D$1611,MATCH(A143, Pop!$A$2:$A$1611,0))/INDEX(Coverage!$F$2:$F$1611,MATCH(A143, Coverage!$A$2:$A$1611,0)),0)</f>
        <v/>
      </c>
      <c r="E143" s="16">
        <f>IF(SUM(C143:D143)&lt;INDEX(Coverage!$D$2:$D$1611,MATCH(A143, Coverage!$A$2:$A$1611,0)),INDEX(Pop!$E$2:$E$1611,MATCH(A143, Pop!$A$2:$A$1611,0))/INDEX(Coverage!$F$2:$F$1611,MATCH(A143, Coverage!$A$2:$A$1611,0)),0)</f>
        <v/>
      </c>
      <c r="F143" s="16">
        <f>IF(SUM(C143:E143)&lt;INDEX(Coverage!$D$2:$D$1611,MATCH(A143, Coverage!$A$2:$A$1611,0)),INDEX(Pop!$F$2:$F$1611,MATCH(A143, Pop!$A$2:$A$1611,0))/INDEX(Coverage!$F$2:$F$1611,MATCH(A143, Coverage!$A$2:$A$1611,0)),0)</f>
        <v/>
      </c>
      <c r="G143" s="16">
        <f>IF(SUM(C143:F143)&lt;INDEX(Coverage!$D$2:$D$1611,MATCH(A143, Coverage!$A$2:$A$1611,0)),INDEX(Pop!$G$2:$G$1611,MATCH(A143, Pop!$A$2:$A$1611,0))/INDEX(Coverage!$F$2:$F$1611,MATCH(A143, Coverage!$A$2:$A$1611,0)),0)</f>
        <v/>
      </c>
      <c r="H143" s="16">
        <f>IF(SUM(C143:G143)&lt;INDEX(Coverage!$D$2:$D$1611,MATCH(A143, Coverage!$A$2:$A$1611,0)),INDEX(Pop!$H$2:$H$1611,MATCH(A143, Pop!$A$2:$A$1611,0))/INDEX(Coverage!$F$2:$F$1611,MATCH(A143, Coverage!$A$2:$A$1611,0)),0)</f>
        <v/>
      </c>
      <c r="I143" s="16">
        <f>IF(SUM(C143:H143)&lt;INDEX(Coverage!$D$2:$D$1611,MATCH(A143, Coverage!$A$2:$A$1611,0)),INDEX(Pop!$I$2:$I$1611,MATCH(A143, Pop!$A$2:$A$1611,0))/INDEX(Coverage!$F$2:$F$1611,MATCH(A143, Coverage!$A$2:$A$1611,0)),0)</f>
        <v/>
      </c>
      <c r="J143" s="16">
        <f>IF(SUM(C143:I143)&lt;INDEX(Coverage!$D$2:$D$1611,MATCH(A143, Coverage!$A$2:$A$1611,0)),INDEX(Pop!$J$2:$J$1611,MATCH(A143, Pop!$A$2:$A$1611,0))/INDEX(Coverage!$F$2:$F$1611,MATCH(A143, Coverage!$A$2:$A$1611,0)),0)</f>
        <v/>
      </c>
      <c r="K143" s="16">
        <f>IF(SUM(C143:J143)&lt;INDEX(Coverage!$D$2:$D$1611,MATCH(A143, Coverage!$A$2:$A$1611,0)),INDEX(Pop!$K$2:$K$1611,MATCH(A143, Pop!$A$2:$A$1611,0))/INDEX(Coverage!$F$2:$F$1611,MATCH(A143, Coverage!$A$2:$A$1611,0)),0)</f>
        <v/>
      </c>
      <c r="L143" s="16">
        <f>IF(SUM(C143:K143)&lt;INDEX(Coverage!$D$2:$D$1611,MATCH(A143, Coverage!$A$2:$A$1611,0)),INDEX(Pop!$L$2:$L$1611,MATCH(A143, Pop!$A$2:$A$1611,0))/INDEX(Coverage!$F$2:$F$1611,MATCH(A143, Coverage!$A$2:$A$1611,0)),0)</f>
        <v/>
      </c>
    </row>
    <row r="144">
      <c r="A144" s="16">
        <f>'Data'!A144</f>
        <v/>
      </c>
      <c r="B144" s="16">
        <f>'Data'!B144</f>
        <v/>
      </c>
      <c r="C144" s="16">
        <f>IFERROR(INDEX(Pop!$C$2:$C$1611,MATCH(A144, Pop!$A$2:$A$1611,0)) /INDEX(Coverage!$F$2:$F$1611,MATCH(A144, Coverage!$A$2:$A$1611,0)),0)</f>
        <v/>
      </c>
      <c r="D144" s="16">
        <f>IF(SUM(C144)&lt;INDEX(Coverage!$D$2:$D$1611,MATCH(A144, Coverage!$A$2:$A$1611,0)),INDEX(Pop!$D$2:$D$1611,MATCH(A144, Pop!$A$2:$A$1611,0))/INDEX(Coverage!$F$2:$F$1611,MATCH(A144, Coverage!$A$2:$A$1611,0)),0)</f>
        <v/>
      </c>
      <c r="E144" s="16">
        <f>IF(SUM(C144:D144)&lt;INDEX(Coverage!$D$2:$D$1611,MATCH(A144, Coverage!$A$2:$A$1611,0)),INDEX(Pop!$E$2:$E$1611,MATCH(A144, Pop!$A$2:$A$1611,0))/INDEX(Coverage!$F$2:$F$1611,MATCH(A144, Coverage!$A$2:$A$1611,0)),0)</f>
        <v/>
      </c>
      <c r="F144" s="16">
        <f>IF(SUM(C144:E144)&lt;INDEX(Coverage!$D$2:$D$1611,MATCH(A144, Coverage!$A$2:$A$1611,0)),INDEX(Pop!$F$2:$F$1611,MATCH(A144, Pop!$A$2:$A$1611,0))/INDEX(Coverage!$F$2:$F$1611,MATCH(A144, Coverage!$A$2:$A$1611,0)),0)</f>
        <v/>
      </c>
      <c r="G144" s="16">
        <f>IF(SUM(C144:F144)&lt;INDEX(Coverage!$D$2:$D$1611,MATCH(A144, Coverage!$A$2:$A$1611,0)),INDEX(Pop!$G$2:$G$1611,MATCH(A144, Pop!$A$2:$A$1611,0))/INDEX(Coverage!$F$2:$F$1611,MATCH(A144, Coverage!$A$2:$A$1611,0)),0)</f>
        <v/>
      </c>
      <c r="H144" s="16">
        <f>IF(SUM(C144:G144)&lt;INDEX(Coverage!$D$2:$D$1611,MATCH(A144, Coverage!$A$2:$A$1611,0)),INDEX(Pop!$H$2:$H$1611,MATCH(A144, Pop!$A$2:$A$1611,0))/INDEX(Coverage!$F$2:$F$1611,MATCH(A144, Coverage!$A$2:$A$1611,0)),0)</f>
        <v/>
      </c>
      <c r="I144" s="16">
        <f>IF(SUM(C144:H144)&lt;INDEX(Coverage!$D$2:$D$1611,MATCH(A144, Coverage!$A$2:$A$1611,0)),INDEX(Pop!$I$2:$I$1611,MATCH(A144, Pop!$A$2:$A$1611,0))/INDEX(Coverage!$F$2:$F$1611,MATCH(A144, Coverage!$A$2:$A$1611,0)),0)</f>
        <v/>
      </c>
      <c r="J144" s="16">
        <f>IF(SUM(C144:I144)&lt;INDEX(Coverage!$D$2:$D$1611,MATCH(A144, Coverage!$A$2:$A$1611,0)),INDEX(Pop!$J$2:$J$1611,MATCH(A144, Pop!$A$2:$A$1611,0))/INDEX(Coverage!$F$2:$F$1611,MATCH(A144, Coverage!$A$2:$A$1611,0)),0)</f>
        <v/>
      </c>
      <c r="K144" s="16">
        <f>IF(SUM(C144:J144)&lt;INDEX(Coverage!$D$2:$D$1611,MATCH(A144, Coverage!$A$2:$A$1611,0)),INDEX(Pop!$K$2:$K$1611,MATCH(A144, Pop!$A$2:$A$1611,0))/INDEX(Coverage!$F$2:$F$1611,MATCH(A144, Coverage!$A$2:$A$1611,0)),0)</f>
        <v/>
      </c>
      <c r="L144" s="16">
        <f>IF(SUM(C144:K144)&lt;INDEX(Coverage!$D$2:$D$1611,MATCH(A144, Coverage!$A$2:$A$1611,0)),INDEX(Pop!$L$2:$L$1611,MATCH(A144, Pop!$A$2:$A$1611,0))/INDEX(Coverage!$F$2:$F$1611,MATCH(A144, Coverage!$A$2:$A$1611,0)),0)</f>
        <v/>
      </c>
    </row>
    <row r="145">
      <c r="A145" s="16">
        <f>'Data'!A145</f>
        <v/>
      </c>
      <c r="B145" s="16">
        <f>'Data'!B145</f>
        <v/>
      </c>
      <c r="C145" s="16">
        <f>IFERROR(INDEX(Pop!$C$2:$C$1611,MATCH(A145, Pop!$A$2:$A$1611,0)) /INDEX(Coverage!$F$2:$F$1611,MATCH(A145, Coverage!$A$2:$A$1611,0)),0)</f>
        <v/>
      </c>
      <c r="D145" s="16">
        <f>IF(SUM(C145)&lt;INDEX(Coverage!$D$2:$D$1611,MATCH(A145, Coverage!$A$2:$A$1611,0)),INDEX(Pop!$D$2:$D$1611,MATCH(A145, Pop!$A$2:$A$1611,0))/INDEX(Coverage!$F$2:$F$1611,MATCH(A145, Coverage!$A$2:$A$1611,0)),0)</f>
        <v/>
      </c>
      <c r="E145" s="16">
        <f>IF(SUM(C145:D145)&lt;INDEX(Coverage!$D$2:$D$1611,MATCH(A145, Coverage!$A$2:$A$1611,0)),INDEX(Pop!$E$2:$E$1611,MATCH(A145, Pop!$A$2:$A$1611,0))/INDEX(Coverage!$F$2:$F$1611,MATCH(A145, Coverage!$A$2:$A$1611,0)),0)</f>
        <v/>
      </c>
      <c r="F145" s="16">
        <f>IF(SUM(C145:E145)&lt;INDEX(Coverage!$D$2:$D$1611,MATCH(A145, Coverage!$A$2:$A$1611,0)),INDEX(Pop!$F$2:$F$1611,MATCH(A145, Pop!$A$2:$A$1611,0))/INDEX(Coverage!$F$2:$F$1611,MATCH(A145, Coverage!$A$2:$A$1611,0)),0)</f>
        <v/>
      </c>
      <c r="G145" s="16">
        <f>IF(SUM(C145:F145)&lt;INDEX(Coverage!$D$2:$D$1611,MATCH(A145, Coverage!$A$2:$A$1611,0)),INDEX(Pop!$G$2:$G$1611,MATCH(A145, Pop!$A$2:$A$1611,0))/INDEX(Coverage!$F$2:$F$1611,MATCH(A145, Coverage!$A$2:$A$1611,0)),0)</f>
        <v/>
      </c>
      <c r="H145" s="16">
        <f>IF(SUM(C145:G145)&lt;INDEX(Coverage!$D$2:$D$1611,MATCH(A145, Coverage!$A$2:$A$1611,0)),INDEX(Pop!$H$2:$H$1611,MATCH(A145, Pop!$A$2:$A$1611,0))/INDEX(Coverage!$F$2:$F$1611,MATCH(A145, Coverage!$A$2:$A$1611,0)),0)</f>
        <v/>
      </c>
      <c r="I145" s="16">
        <f>IF(SUM(C145:H145)&lt;INDEX(Coverage!$D$2:$D$1611,MATCH(A145, Coverage!$A$2:$A$1611,0)),INDEX(Pop!$I$2:$I$1611,MATCH(A145, Pop!$A$2:$A$1611,0))/INDEX(Coverage!$F$2:$F$1611,MATCH(A145, Coverage!$A$2:$A$1611,0)),0)</f>
        <v/>
      </c>
      <c r="J145" s="16">
        <f>IF(SUM(C145:I145)&lt;INDEX(Coverage!$D$2:$D$1611,MATCH(A145, Coverage!$A$2:$A$1611,0)),INDEX(Pop!$J$2:$J$1611,MATCH(A145, Pop!$A$2:$A$1611,0))/INDEX(Coverage!$F$2:$F$1611,MATCH(A145, Coverage!$A$2:$A$1611,0)),0)</f>
        <v/>
      </c>
      <c r="K145" s="16">
        <f>IF(SUM(C145:J145)&lt;INDEX(Coverage!$D$2:$D$1611,MATCH(A145, Coverage!$A$2:$A$1611,0)),INDEX(Pop!$K$2:$K$1611,MATCH(A145, Pop!$A$2:$A$1611,0))/INDEX(Coverage!$F$2:$F$1611,MATCH(A145, Coverage!$A$2:$A$1611,0)),0)</f>
        <v/>
      </c>
      <c r="L145" s="16">
        <f>IF(SUM(C145:K145)&lt;INDEX(Coverage!$D$2:$D$1611,MATCH(A145, Coverage!$A$2:$A$1611,0)),INDEX(Pop!$L$2:$L$1611,MATCH(A145, Pop!$A$2:$A$1611,0))/INDEX(Coverage!$F$2:$F$1611,MATCH(A145, Coverage!$A$2:$A$1611,0)),0)</f>
        <v/>
      </c>
    </row>
    <row r="146">
      <c r="A146" s="16">
        <f>'Data'!A146</f>
        <v/>
      </c>
      <c r="B146" s="16">
        <f>'Data'!B146</f>
        <v/>
      </c>
      <c r="C146" s="16">
        <f>IFERROR(INDEX(Pop!$C$2:$C$1611,MATCH(A146, Pop!$A$2:$A$1611,0)) /INDEX(Coverage!$F$2:$F$1611,MATCH(A146, Coverage!$A$2:$A$1611,0)),0)</f>
        <v/>
      </c>
      <c r="D146" s="16">
        <f>IF(SUM(C146)&lt;INDEX(Coverage!$D$2:$D$1611,MATCH(A146, Coverage!$A$2:$A$1611,0)),INDEX(Pop!$D$2:$D$1611,MATCH(A146, Pop!$A$2:$A$1611,0))/INDEX(Coverage!$F$2:$F$1611,MATCH(A146, Coverage!$A$2:$A$1611,0)),0)</f>
        <v/>
      </c>
      <c r="E146" s="16">
        <f>IF(SUM(C146:D146)&lt;INDEX(Coverage!$D$2:$D$1611,MATCH(A146, Coverage!$A$2:$A$1611,0)),INDEX(Pop!$E$2:$E$1611,MATCH(A146, Pop!$A$2:$A$1611,0))/INDEX(Coverage!$F$2:$F$1611,MATCH(A146, Coverage!$A$2:$A$1611,0)),0)</f>
        <v/>
      </c>
      <c r="F146" s="16">
        <f>IF(SUM(C146:E146)&lt;INDEX(Coverage!$D$2:$D$1611,MATCH(A146, Coverage!$A$2:$A$1611,0)),INDEX(Pop!$F$2:$F$1611,MATCH(A146, Pop!$A$2:$A$1611,0))/INDEX(Coverage!$F$2:$F$1611,MATCH(A146, Coverage!$A$2:$A$1611,0)),0)</f>
        <v/>
      </c>
      <c r="G146" s="16">
        <f>IF(SUM(C146:F146)&lt;INDEX(Coverage!$D$2:$D$1611,MATCH(A146, Coverage!$A$2:$A$1611,0)),INDEX(Pop!$G$2:$G$1611,MATCH(A146, Pop!$A$2:$A$1611,0))/INDEX(Coverage!$F$2:$F$1611,MATCH(A146, Coverage!$A$2:$A$1611,0)),0)</f>
        <v/>
      </c>
      <c r="H146" s="16">
        <f>IF(SUM(C146:G146)&lt;INDEX(Coverage!$D$2:$D$1611,MATCH(A146, Coverage!$A$2:$A$1611,0)),INDEX(Pop!$H$2:$H$1611,MATCH(A146, Pop!$A$2:$A$1611,0))/INDEX(Coverage!$F$2:$F$1611,MATCH(A146, Coverage!$A$2:$A$1611,0)),0)</f>
        <v/>
      </c>
      <c r="I146" s="16">
        <f>IF(SUM(C146:H146)&lt;INDEX(Coverage!$D$2:$D$1611,MATCH(A146, Coverage!$A$2:$A$1611,0)),INDEX(Pop!$I$2:$I$1611,MATCH(A146, Pop!$A$2:$A$1611,0))/INDEX(Coverage!$F$2:$F$1611,MATCH(A146, Coverage!$A$2:$A$1611,0)),0)</f>
        <v/>
      </c>
      <c r="J146" s="16">
        <f>IF(SUM(C146:I146)&lt;INDEX(Coverage!$D$2:$D$1611,MATCH(A146, Coverage!$A$2:$A$1611,0)),INDEX(Pop!$J$2:$J$1611,MATCH(A146, Pop!$A$2:$A$1611,0))/INDEX(Coverage!$F$2:$F$1611,MATCH(A146, Coverage!$A$2:$A$1611,0)),0)</f>
        <v/>
      </c>
      <c r="K146" s="16">
        <f>IF(SUM(C146:J146)&lt;INDEX(Coverage!$D$2:$D$1611,MATCH(A146, Coverage!$A$2:$A$1611,0)),INDEX(Pop!$K$2:$K$1611,MATCH(A146, Pop!$A$2:$A$1611,0))/INDEX(Coverage!$F$2:$F$1611,MATCH(A146, Coverage!$A$2:$A$1611,0)),0)</f>
        <v/>
      </c>
      <c r="L146" s="16">
        <f>IF(SUM(C146:K146)&lt;INDEX(Coverage!$D$2:$D$1611,MATCH(A146, Coverage!$A$2:$A$1611,0)),INDEX(Pop!$L$2:$L$1611,MATCH(A146, Pop!$A$2:$A$1611,0))/INDEX(Coverage!$F$2:$F$1611,MATCH(A146, Coverage!$A$2:$A$1611,0)),0)</f>
        <v/>
      </c>
    </row>
    <row r="147">
      <c r="A147" s="16">
        <f>'Data'!A147</f>
        <v/>
      </c>
      <c r="B147" s="16">
        <f>'Data'!B147</f>
        <v/>
      </c>
      <c r="C147" s="16">
        <f>IFERROR(INDEX(Pop!$C$2:$C$1611,MATCH(A147, Pop!$A$2:$A$1611,0)) /INDEX(Coverage!$F$2:$F$1611,MATCH(A147, Coverage!$A$2:$A$1611,0)),0)</f>
        <v/>
      </c>
      <c r="D147" s="16">
        <f>IF(SUM(C147)&lt;INDEX(Coverage!$D$2:$D$1611,MATCH(A147, Coverage!$A$2:$A$1611,0)),INDEX(Pop!$D$2:$D$1611,MATCH(A147, Pop!$A$2:$A$1611,0))/INDEX(Coverage!$F$2:$F$1611,MATCH(A147, Coverage!$A$2:$A$1611,0)),0)</f>
        <v/>
      </c>
      <c r="E147" s="16">
        <f>IF(SUM(C147:D147)&lt;INDEX(Coverage!$D$2:$D$1611,MATCH(A147, Coverage!$A$2:$A$1611,0)),INDEX(Pop!$E$2:$E$1611,MATCH(A147, Pop!$A$2:$A$1611,0))/INDEX(Coverage!$F$2:$F$1611,MATCH(A147, Coverage!$A$2:$A$1611,0)),0)</f>
        <v/>
      </c>
      <c r="F147" s="16">
        <f>IF(SUM(C147:E147)&lt;INDEX(Coverage!$D$2:$D$1611,MATCH(A147, Coverage!$A$2:$A$1611,0)),INDEX(Pop!$F$2:$F$1611,MATCH(A147, Pop!$A$2:$A$1611,0))/INDEX(Coverage!$F$2:$F$1611,MATCH(A147, Coverage!$A$2:$A$1611,0)),0)</f>
        <v/>
      </c>
      <c r="G147" s="16">
        <f>IF(SUM(C147:F147)&lt;INDEX(Coverage!$D$2:$D$1611,MATCH(A147, Coverage!$A$2:$A$1611,0)),INDEX(Pop!$G$2:$G$1611,MATCH(A147, Pop!$A$2:$A$1611,0))/INDEX(Coverage!$F$2:$F$1611,MATCH(A147, Coverage!$A$2:$A$1611,0)),0)</f>
        <v/>
      </c>
      <c r="H147" s="16">
        <f>IF(SUM(C147:G147)&lt;INDEX(Coverage!$D$2:$D$1611,MATCH(A147, Coverage!$A$2:$A$1611,0)),INDEX(Pop!$H$2:$H$1611,MATCH(A147, Pop!$A$2:$A$1611,0))/INDEX(Coverage!$F$2:$F$1611,MATCH(A147, Coverage!$A$2:$A$1611,0)),0)</f>
        <v/>
      </c>
      <c r="I147" s="16">
        <f>IF(SUM(C147:H147)&lt;INDEX(Coverage!$D$2:$D$1611,MATCH(A147, Coverage!$A$2:$A$1611,0)),INDEX(Pop!$I$2:$I$1611,MATCH(A147, Pop!$A$2:$A$1611,0))/INDEX(Coverage!$F$2:$F$1611,MATCH(A147, Coverage!$A$2:$A$1611,0)),0)</f>
        <v/>
      </c>
      <c r="J147" s="16">
        <f>IF(SUM(C147:I147)&lt;INDEX(Coverage!$D$2:$D$1611,MATCH(A147, Coverage!$A$2:$A$1611,0)),INDEX(Pop!$J$2:$J$1611,MATCH(A147, Pop!$A$2:$A$1611,0))/INDEX(Coverage!$F$2:$F$1611,MATCH(A147, Coverage!$A$2:$A$1611,0)),0)</f>
        <v/>
      </c>
      <c r="K147" s="16">
        <f>IF(SUM(C147:J147)&lt;INDEX(Coverage!$D$2:$D$1611,MATCH(A147, Coverage!$A$2:$A$1611,0)),INDEX(Pop!$K$2:$K$1611,MATCH(A147, Pop!$A$2:$A$1611,0))/INDEX(Coverage!$F$2:$F$1611,MATCH(A147, Coverage!$A$2:$A$1611,0)),0)</f>
        <v/>
      </c>
      <c r="L147" s="16">
        <f>IF(SUM(C147:K147)&lt;INDEX(Coverage!$D$2:$D$1611,MATCH(A147, Coverage!$A$2:$A$1611,0)),INDEX(Pop!$L$2:$L$1611,MATCH(A147, Pop!$A$2:$A$1611,0))/INDEX(Coverage!$F$2:$F$1611,MATCH(A147, Coverage!$A$2:$A$1611,0)),0)</f>
        <v/>
      </c>
    </row>
    <row r="148">
      <c r="A148" s="16">
        <f>'Data'!A148</f>
        <v/>
      </c>
      <c r="B148" s="16">
        <f>'Data'!B148</f>
        <v/>
      </c>
      <c r="C148" s="16">
        <f>IFERROR(INDEX(Pop!$C$2:$C$1611,MATCH(A148, Pop!$A$2:$A$1611,0)) /INDEX(Coverage!$F$2:$F$1611,MATCH(A148, Coverage!$A$2:$A$1611,0)),0)</f>
        <v/>
      </c>
      <c r="D148" s="16">
        <f>IF(SUM(C148)&lt;INDEX(Coverage!$D$2:$D$1611,MATCH(A148, Coverage!$A$2:$A$1611,0)),INDEX(Pop!$D$2:$D$1611,MATCH(A148, Pop!$A$2:$A$1611,0))/INDEX(Coverage!$F$2:$F$1611,MATCH(A148, Coverage!$A$2:$A$1611,0)),0)</f>
        <v/>
      </c>
      <c r="E148" s="16">
        <f>IF(SUM(C148:D148)&lt;INDEX(Coverage!$D$2:$D$1611,MATCH(A148, Coverage!$A$2:$A$1611,0)),INDEX(Pop!$E$2:$E$1611,MATCH(A148, Pop!$A$2:$A$1611,0))/INDEX(Coverage!$F$2:$F$1611,MATCH(A148, Coverage!$A$2:$A$1611,0)),0)</f>
        <v/>
      </c>
      <c r="F148" s="16">
        <f>IF(SUM(C148:E148)&lt;INDEX(Coverage!$D$2:$D$1611,MATCH(A148, Coverage!$A$2:$A$1611,0)),INDEX(Pop!$F$2:$F$1611,MATCH(A148, Pop!$A$2:$A$1611,0))/INDEX(Coverage!$F$2:$F$1611,MATCH(A148, Coverage!$A$2:$A$1611,0)),0)</f>
        <v/>
      </c>
      <c r="G148" s="16">
        <f>IF(SUM(C148:F148)&lt;INDEX(Coverage!$D$2:$D$1611,MATCH(A148, Coverage!$A$2:$A$1611,0)),INDEX(Pop!$G$2:$G$1611,MATCH(A148, Pop!$A$2:$A$1611,0))/INDEX(Coverage!$F$2:$F$1611,MATCH(A148, Coverage!$A$2:$A$1611,0)),0)</f>
        <v/>
      </c>
      <c r="H148" s="16">
        <f>IF(SUM(C148:G148)&lt;INDEX(Coverage!$D$2:$D$1611,MATCH(A148, Coverage!$A$2:$A$1611,0)),INDEX(Pop!$H$2:$H$1611,MATCH(A148, Pop!$A$2:$A$1611,0))/INDEX(Coverage!$F$2:$F$1611,MATCH(A148, Coverage!$A$2:$A$1611,0)),0)</f>
        <v/>
      </c>
      <c r="I148" s="16">
        <f>IF(SUM(C148:H148)&lt;INDEX(Coverage!$D$2:$D$1611,MATCH(A148, Coverage!$A$2:$A$1611,0)),INDEX(Pop!$I$2:$I$1611,MATCH(A148, Pop!$A$2:$A$1611,0))/INDEX(Coverage!$F$2:$F$1611,MATCH(A148, Coverage!$A$2:$A$1611,0)),0)</f>
        <v/>
      </c>
      <c r="J148" s="16">
        <f>IF(SUM(C148:I148)&lt;INDEX(Coverage!$D$2:$D$1611,MATCH(A148, Coverage!$A$2:$A$1611,0)),INDEX(Pop!$J$2:$J$1611,MATCH(A148, Pop!$A$2:$A$1611,0))/INDEX(Coverage!$F$2:$F$1611,MATCH(A148, Coverage!$A$2:$A$1611,0)),0)</f>
        <v/>
      </c>
      <c r="K148" s="16">
        <f>IF(SUM(C148:J148)&lt;INDEX(Coverage!$D$2:$D$1611,MATCH(A148, Coverage!$A$2:$A$1611,0)),INDEX(Pop!$K$2:$K$1611,MATCH(A148, Pop!$A$2:$A$1611,0))/INDEX(Coverage!$F$2:$F$1611,MATCH(A148, Coverage!$A$2:$A$1611,0)),0)</f>
        <v/>
      </c>
      <c r="L148" s="16">
        <f>IF(SUM(C148:K148)&lt;INDEX(Coverage!$D$2:$D$1611,MATCH(A148, Coverage!$A$2:$A$1611,0)),INDEX(Pop!$L$2:$L$1611,MATCH(A148, Pop!$A$2:$A$1611,0))/INDEX(Coverage!$F$2:$F$1611,MATCH(A148, Coverage!$A$2:$A$1611,0)),0)</f>
        <v/>
      </c>
    </row>
    <row r="149">
      <c r="A149" s="16">
        <f>'Data'!A149</f>
        <v/>
      </c>
      <c r="B149" s="16">
        <f>'Data'!B149</f>
        <v/>
      </c>
      <c r="C149" s="16">
        <f>IFERROR(INDEX(Pop!$C$2:$C$1611,MATCH(A149, Pop!$A$2:$A$1611,0)) /INDEX(Coverage!$F$2:$F$1611,MATCH(A149, Coverage!$A$2:$A$1611,0)),0)</f>
        <v/>
      </c>
      <c r="D149" s="16">
        <f>IF(SUM(C149)&lt;INDEX(Coverage!$D$2:$D$1611,MATCH(A149, Coverage!$A$2:$A$1611,0)),INDEX(Pop!$D$2:$D$1611,MATCH(A149, Pop!$A$2:$A$1611,0))/INDEX(Coverage!$F$2:$F$1611,MATCH(A149, Coverage!$A$2:$A$1611,0)),0)</f>
        <v/>
      </c>
      <c r="E149" s="16">
        <f>IF(SUM(C149:D149)&lt;INDEX(Coverage!$D$2:$D$1611,MATCH(A149, Coverage!$A$2:$A$1611,0)),INDEX(Pop!$E$2:$E$1611,MATCH(A149, Pop!$A$2:$A$1611,0))/INDEX(Coverage!$F$2:$F$1611,MATCH(A149, Coverage!$A$2:$A$1611,0)),0)</f>
        <v/>
      </c>
      <c r="F149" s="16">
        <f>IF(SUM(C149:E149)&lt;INDEX(Coverage!$D$2:$D$1611,MATCH(A149, Coverage!$A$2:$A$1611,0)),INDEX(Pop!$F$2:$F$1611,MATCH(A149, Pop!$A$2:$A$1611,0))/INDEX(Coverage!$F$2:$F$1611,MATCH(A149, Coverage!$A$2:$A$1611,0)),0)</f>
        <v/>
      </c>
      <c r="G149" s="16">
        <f>IF(SUM(C149:F149)&lt;INDEX(Coverage!$D$2:$D$1611,MATCH(A149, Coverage!$A$2:$A$1611,0)),INDEX(Pop!$G$2:$G$1611,MATCH(A149, Pop!$A$2:$A$1611,0))/INDEX(Coverage!$F$2:$F$1611,MATCH(A149, Coverage!$A$2:$A$1611,0)),0)</f>
        <v/>
      </c>
      <c r="H149" s="16">
        <f>IF(SUM(C149:G149)&lt;INDEX(Coverage!$D$2:$D$1611,MATCH(A149, Coverage!$A$2:$A$1611,0)),INDEX(Pop!$H$2:$H$1611,MATCH(A149, Pop!$A$2:$A$1611,0))/INDEX(Coverage!$F$2:$F$1611,MATCH(A149, Coverage!$A$2:$A$1611,0)),0)</f>
        <v/>
      </c>
      <c r="I149" s="16">
        <f>IF(SUM(C149:H149)&lt;INDEX(Coverage!$D$2:$D$1611,MATCH(A149, Coverage!$A$2:$A$1611,0)),INDEX(Pop!$I$2:$I$1611,MATCH(A149, Pop!$A$2:$A$1611,0))/INDEX(Coverage!$F$2:$F$1611,MATCH(A149, Coverage!$A$2:$A$1611,0)),0)</f>
        <v/>
      </c>
      <c r="J149" s="16">
        <f>IF(SUM(C149:I149)&lt;INDEX(Coverage!$D$2:$D$1611,MATCH(A149, Coverage!$A$2:$A$1611,0)),INDEX(Pop!$J$2:$J$1611,MATCH(A149, Pop!$A$2:$A$1611,0))/INDEX(Coverage!$F$2:$F$1611,MATCH(A149, Coverage!$A$2:$A$1611,0)),0)</f>
        <v/>
      </c>
      <c r="K149" s="16">
        <f>IF(SUM(C149:J149)&lt;INDEX(Coverage!$D$2:$D$1611,MATCH(A149, Coverage!$A$2:$A$1611,0)),INDEX(Pop!$K$2:$K$1611,MATCH(A149, Pop!$A$2:$A$1611,0))/INDEX(Coverage!$F$2:$F$1611,MATCH(A149, Coverage!$A$2:$A$1611,0)),0)</f>
        <v/>
      </c>
      <c r="L149" s="16">
        <f>IF(SUM(C149:K149)&lt;INDEX(Coverage!$D$2:$D$1611,MATCH(A149, Coverage!$A$2:$A$1611,0)),INDEX(Pop!$L$2:$L$1611,MATCH(A149, Pop!$A$2:$A$1611,0))/INDEX(Coverage!$F$2:$F$1611,MATCH(A149, Coverage!$A$2:$A$1611,0)),0)</f>
        <v/>
      </c>
    </row>
    <row r="150">
      <c r="A150" s="16">
        <f>'Data'!A150</f>
        <v/>
      </c>
      <c r="B150" s="16">
        <f>'Data'!B150</f>
        <v/>
      </c>
      <c r="C150" s="16">
        <f>IFERROR(INDEX(Pop!$C$2:$C$1611,MATCH(A150, Pop!$A$2:$A$1611,0)) /INDEX(Coverage!$F$2:$F$1611,MATCH(A150, Coverage!$A$2:$A$1611,0)),0)</f>
        <v/>
      </c>
      <c r="D150" s="16">
        <f>IF(SUM(C150)&lt;INDEX(Coverage!$D$2:$D$1611,MATCH(A150, Coverage!$A$2:$A$1611,0)),INDEX(Pop!$D$2:$D$1611,MATCH(A150, Pop!$A$2:$A$1611,0))/INDEX(Coverage!$F$2:$F$1611,MATCH(A150, Coverage!$A$2:$A$1611,0)),0)</f>
        <v/>
      </c>
      <c r="E150" s="16">
        <f>IF(SUM(C150:D150)&lt;INDEX(Coverage!$D$2:$D$1611,MATCH(A150, Coverage!$A$2:$A$1611,0)),INDEX(Pop!$E$2:$E$1611,MATCH(A150, Pop!$A$2:$A$1611,0))/INDEX(Coverage!$F$2:$F$1611,MATCH(A150, Coverage!$A$2:$A$1611,0)),0)</f>
        <v/>
      </c>
      <c r="F150" s="16">
        <f>IF(SUM(C150:E150)&lt;INDEX(Coverage!$D$2:$D$1611,MATCH(A150, Coverage!$A$2:$A$1611,0)),INDEX(Pop!$F$2:$F$1611,MATCH(A150, Pop!$A$2:$A$1611,0))/INDEX(Coverage!$F$2:$F$1611,MATCH(A150, Coverage!$A$2:$A$1611,0)),0)</f>
        <v/>
      </c>
      <c r="G150" s="16">
        <f>IF(SUM(C150:F150)&lt;INDEX(Coverage!$D$2:$D$1611,MATCH(A150, Coverage!$A$2:$A$1611,0)),INDEX(Pop!$G$2:$G$1611,MATCH(A150, Pop!$A$2:$A$1611,0))/INDEX(Coverage!$F$2:$F$1611,MATCH(A150, Coverage!$A$2:$A$1611,0)),0)</f>
        <v/>
      </c>
      <c r="H150" s="16">
        <f>IF(SUM(C150:G150)&lt;INDEX(Coverage!$D$2:$D$1611,MATCH(A150, Coverage!$A$2:$A$1611,0)),INDEX(Pop!$H$2:$H$1611,MATCH(A150, Pop!$A$2:$A$1611,0))/INDEX(Coverage!$F$2:$F$1611,MATCH(A150, Coverage!$A$2:$A$1611,0)),0)</f>
        <v/>
      </c>
      <c r="I150" s="16">
        <f>IF(SUM(C150:H150)&lt;INDEX(Coverage!$D$2:$D$1611,MATCH(A150, Coverage!$A$2:$A$1611,0)),INDEX(Pop!$I$2:$I$1611,MATCH(A150, Pop!$A$2:$A$1611,0))/INDEX(Coverage!$F$2:$F$1611,MATCH(A150, Coverage!$A$2:$A$1611,0)),0)</f>
        <v/>
      </c>
      <c r="J150" s="16">
        <f>IF(SUM(C150:I150)&lt;INDEX(Coverage!$D$2:$D$1611,MATCH(A150, Coverage!$A$2:$A$1611,0)),INDEX(Pop!$J$2:$J$1611,MATCH(A150, Pop!$A$2:$A$1611,0))/INDEX(Coverage!$F$2:$F$1611,MATCH(A150, Coverage!$A$2:$A$1611,0)),0)</f>
        <v/>
      </c>
      <c r="K150" s="16">
        <f>IF(SUM(C150:J150)&lt;INDEX(Coverage!$D$2:$D$1611,MATCH(A150, Coverage!$A$2:$A$1611,0)),INDEX(Pop!$K$2:$K$1611,MATCH(A150, Pop!$A$2:$A$1611,0))/INDEX(Coverage!$F$2:$F$1611,MATCH(A150, Coverage!$A$2:$A$1611,0)),0)</f>
        <v/>
      </c>
      <c r="L150" s="16">
        <f>IF(SUM(C150:K150)&lt;INDEX(Coverage!$D$2:$D$1611,MATCH(A150, Coverage!$A$2:$A$1611,0)),INDEX(Pop!$L$2:$L$1611,MATCH(A150, Pop!$A$2:$A$1611,0))/INDEX(Coverage!$F$2:$F$1611,MATCH(A150, Coverage!$A$2:$A$1611,0)),0)</f>
        <v/>
      </c>
    </row>
    <row r="151">
      <c r="A151" s="16">
        <f>'Data'!A151</f>
        <v/>
      </c>
      <c r="B151" s="16">
        <f>'Data'!B151</f>
        <v/>
      </c>
      <c r="C151" s="16">
        <f>IFERROR(INDEX(Pop!$C$2:$C$1611,MATCH(A151, Pop!$A$2:$A$1611,0)) /INDEX(Coverage!$F$2:$F$1611,MATCH(A151, Coverage!$A$2:$A$1611,0)),0)</f>
        <v/>
      </c>
      <c r="D151" s="16">
        <f>IF(SUM(C151)&lt;INDEX(Coverage!$D$2:$D$1611,MATCH(A151, Coverage!$A$2:$A$1611,0)),INDEX(Pop!$D$2:$D$1611,MATCH(A151, Pop!$A$2:$A$1611,0))/INDEX(Coverage!$F$2:$F$1611,MATCH(A151, Coverage!$A$2:$A$1611,0)),0)</f>
        <v/>
      </c>
      <c r="E151" s="16">
        <f>IF(SUM(C151:D151)&lt;INDEX(Coverage!$D$2:$D$1611,MATCH(A151, Coverage!$A$2:$A$1611,0)),INDEX(Pop!$E$2:$E$1611,MATCH(A151, Pop!$A$2:$A$1611,0))/INDEX(Coverage!$F$2:$F$1611,MATCH(A151, Coverage!$A$2:$A$1611,0)),0)</f>
        <v/>
      </c>
      <c r="F151" s="16">
        <f>IF(SUM(C151:E151)&lt;INDEX(Coverage!$D$2:$D$1611,MATCH(A151, Coverage!$A$2:$A$1611,0)),INDEX(Pop!$F$2:$F$1611,MATCH(A151, Pop!$A$2:$A$1611,0))/INDEX(Coverage!$F$2:$F$1611,MATCH(A151, Coverage!$A$2:$A$1611,0)),0)</f>
        <v/>
      </c>
      <c r="G151" s="16">
        <f>IF(SUM(C151:F151)&lt;INDEX(Coverage!$D$2:$D$1611,MATCH(A151, Coverage!$A$2:$A$1611,0)),INDEX(Pop!$G$2:$G$1611,MATCH(A151, Pop!$A$2:$A$1611,0))/INDEX(Coverage!$F$2:$F$1611,MATCH(A151, Coverage!$A$2:$A$1611,0)),0)</f>
        <v/>
      </c>
      <c r="H151" s="16">
        <f>IF(SUM(C151:G151)&lt;INDEX(Coverage!$D$2:$D$1611,MATCH(A151, Coverage!$A$2:$A$1611,0)),INDEX(Pop!$H$2:$H$1611,MATCH(A151, Pop!$A$2:$A$1611,0))/INDEX(Coverage!$F$2:$F$1611,MATCH(A151, Coverage!$A$2:$A$1611,0)),0)</f>
        <v/>
      </c>
      <c r="I151" s="16">
        <f>IF(SUM(C151:H151)&lt;INDEX(Coverage!$D$2:$D$1611,MATCH(A151, Coverage!$A$2:$A$1611,0)),INDEX(Pop!$I$2:$I$1611,MATCH(A151, Pop!$A$2:$A$1611,0))/INDEX(Coverage!$F$2:$F$1611,MATCH(A151, Coverage!$A$2:$A$1611,0)),0)</f>
        <v/>
      </c>
      <c r="J151" s="16">
        <f>IF(SUM(C151:I151)&lt;INDEX(Coverage!$D$2:$D$1611,MATCH(A151, Coverage!$A$2:$A$1611,0)),INDEX(Pop!$J$2:$J$1611,MATCH(A151, Pop!$A$2:$A$1611,0))/INDEX(Coverage!$F$2:$F$1611,MATCH(A151, Coverage!$A$2:$A$1611,0)),0)</f>
        <v/>
      </c>
      <c r="K151" s="16">
        <f>IF(SUM(C151:J151)&lt;INDEX(Coverage!$D$2:$D$1611,MATCH(A151, Coverage!$A$2:$A$1611,0)),INDEX(Pop!$K$2:$K$1611,MATCH(A151, Pop!$A$2:$A$1611,0))/INDEX(Coverage!$F$2:$F$1611,MATCH(A151, Coverage!$A$2:$A$1611,0)),0)</f>
        <v/>
      </c>
      <c r="L151" s="16">
        <f>IF(SUM(C151:K151)&lt;INDEX(Coverage!$D$2:$D$1611,MATCH(A151, Coverage!$A$2:$A$1611,0)),INDEX(Pop!$L$2:$L$1611,MATCH(A151, Pop!$A$2:$A$1611,0))/INDEX(Coverage!$F$2:$F$1611,MATCH(A151, Coverage!$A$2:$A$1611,0)),0)</f>
        <v/>
      </c>
    </row>
    <row r="152">
      <c r="A152" s="16">
        <f>'Data'!A152</f>
        <v/>
      </c>
      <c r="B152" s="16">
        <f>'Data'!B152</f>
        <v/>
      </c>
      <c r="C152" s="16">
        <f>IFERROR(INDEX(Pop!$C$2:$C$1611,MATCH(A152, Pop!$A$2:$A$1611,0)) /INDEX(Coverage!$F$2:$F$1611,MATCH(A152, Coverage!$A$2:$A$1611,0)),0)</f>
        <v/>
      </c>
      <c r="D152" s="16">
        <f>IF(SUM(C152)&lt;INDEX(Coverage!$D$2:$D$1611,MATCH(A152, Coverage!$A$2:$A$1611,0)),INDEX(Pop!$D$2:$D$1611,MATCH(A152, Pop!$A$2:$A$1611,0))/INDEX(Coverage!$F$2:$F$1611,MATCH(A152, Coverage!$A$2:$A$1611,0)),0)</f>
        <v/>
      </c>
      <c r="E152" s="16">
        <f>IF(SUM(C152:D152)&lt;INDEX(Coverage!$D$2:$D$1611,MATCH(A152, Coverage!$A$2:$A$1611,0)),INDEX(Pop!$E$2:$E$1611,MATCH(A152, Pop!$A$2:$A$1611,0))/INDEX(Coverage!$F$2:$F$1611,MATCH(A152, Coverage!$A$2:$A$1611,0)),0)</f>
        <v/>
      </c>
      <c r="F152" s="16">
        <f>IF(SUM(C152:E152)&lt;INDEX(Coverage!$D$2:$D$1611,MATCH(A152, Coverage!$A$2:$A$1611,0)),INDEX(Pop!$F$2:$F$1611,MATCH(A152, Pop!$A$2:$A$1611,0))/INDEX(Coverage!$F$2:$F$1611,MATCH(A152, Coverage!$A$2:$A$1611,0)),0)</f>
        <v/>
      </c>
      <c r="G152" s="16">
        <f>IF(SUM(C152:F152)&lt;INDEX(Coverage!$D$2:$D$1611,MATCH(A152, Coverage!$A$2:$A$1611,0)),INDEX(Pop!$G$2:$G$1611,MATCH(A152, Pop!$A$2:$A$1611,0))/INDEX(Coverage!$F$2:$F$1611,MATCH(A152, Coverage!$A$2:$A$1611,0)),0)</f>
        <v/>
      </c>
      <c r="H152" s="16">
        <f>IF(SUM(C152:G152)&lt;INDEX(Coverage!$D$2:$D$1611,MATCH(A152, Coverage!$A$2:$A$1611,0)),INDEX(Pop!$H$2:$H$1611,MATCH(A152, Pop!$A$2:$A$1611,0))/INDEX(Coverage!$F$2:$F$1611,MATCH(A152, Coverage!$A$2:$A$1611,0)),0)</f>
        <v/>
      </c>
      <c r="I152" s="16">
        <f>IF(SUM(C152:H152)&lt;INDEX(Coverage!$D$2:$D$1611,MATCH(A152, Coverage!$A$2:$A$1611,0)),INDEX(Pop!$I$2:$I$1611,MATCH(A152, Pop!$A$2:$A$1611,0))/INDEX(Coverage!$F$2:$F$1611,MATCH(A152, Coverage!$A$2:$A$1611,0)),0)</f>
        <v/>
      </c>
      <c r="J152" s="16">
        <f>IF(SUM(C152:I152)&lt;INDEX(Coverage!$D$2:$D$1611,MATCH(A152, Coverage!$A$2:$A$1611,0)),INDEX(Pop!$J$2:$J$1611,MATCH(A152, Pop!$A$2:$A$1611,0))/INDEX(Coverage!$F$2:$F$1611,MATCH(A152, Coverage!$A$2:$A$1611,0)),0)</f>
        <v/>
      </c>
      <c r="K152" s="16">
        <f>IF(SUM(C152:J152)&lt;INDEX(Coverage!$D$2:$D$1611,MATCH(A152, Coverage!$A$2:$A$1611,0)),INDEX(Pop!$K$2:$K$1611,MATCH(A152, Pop!$A$2:$A$1611,0))/INDEX(Coverage!$F$2:$F$1611,MATCH(A152, Coverage!$A$2:$A$1611,0)),0)</f>
        <v/>
      </c>
      <c r="L152" s="16">
        <f>IF(SUM(C152:K152)&lt;INDEX(Coverage!$D$2:$D$1611,MATCH(A152, Coverage!$A$2:$A$1611,0)),INDEX(Pop!$L$2:$L$1611,MATCH(A152, Pop!$A$2:$A$1611,0))/INDEX(Coverage!$F$2:$F$1611,MATCH(A152, Coverage!$A$2:$A$1611,0)),0)</f>
        <v/>
      </c>
    </row>
    <row r="153">
      <c r="A153" s="16">
        <f>'Data'!A153</f>
        <v/>
      </c>
      <c r="B153" s="16">
        <f>'Data'!B153</f>
        <v/>
      </c>
      <c r="C153" s="16">
        <f>IFERROR(INDEX(Pop!$C$2:$C$1611,MATCH(A153, Pop!$A$2:$A$1611,0)) /INDEX(Coverage!$F$2:$F$1611,MATCH(A153, Coverage!$A$2:$A$1611,0)),0)</f>
        <v/>
      </c>
      <c r="D153" s="16">
        <f>IF(SUM(C153)&lt;INDEX(Coverage!$D$2:$D$1611,MATCH(A153, Coverage!$A$2:$A$1611,0)),INDEX(Pop!$D$2:$D$1611,MATCH(A153, Pop!$A$2:$A$1611,0))/INDEX(Coverage!$F$2:$F$1611,MATCH(A153, Coverage!$A$2:$A$1611,0)),0)</f>
        <v/>
      </c>
      <c r="E153" s="16">
        <f>IF(SUM(C153:D153)&lt;INDEX(Coverage!$D$2:$D$1611,MATCH(A153, Coverage!$A$2:$A$1611,0)),INDEX(Pop!$E$2:$E$1611,MATCH(A153, Pop!$A$2:$A$1611,0))/INDEX(Coverage!$F$2:$F$1611,MATCH(A153, Coverage!$A$2:$A$1611,0)),0)</f>
        <v/>
      </c>
      <c r="F153" s="16">
        <f>IF(SUM(C153:E153)&lt;INDEX(Coverage!$D$2:$D$1611,MATCH(A153, Coverage!$A$2:$A$1611,0)),INDEX(Pop!$F$2:$F$1611,MATCH(A153, Pop!$A$2:$A$1611,0))/INDEX(Coverage!$F$2:$F$1611,MATCH(A153, Coverage!$A$2:$A$1611,0)),0)</f>
        <v/>
      </c>
      <c r="G153" s="16">
        <f>IF(SUM(C153:F153)&lt;INDEX(Coverage!$D$2:$D$1611,MATCH(A153, Coverage!$A$2:$A$1611,0)),INDEX(Pop!$G$2:$G$1611,MATCH(A153, Pop!$A$2:$A$1611,0))/INDEX(Coverage!$F$2:$F$1611,MATCH(A153, Coverage!$A$2:$A$1611,0)),0)</f>
        <v/>
      </c>
      <c r="H153" s="16">
        <f>IF(SUM(C153:G153)&lt;INDEX(Coverage!$D$2:$D$1611,MATCH(A153, Coverage!$A$2:$A$1611,0)),INDEX(Pop!$H$2:$H$1611,MATCH(A153, Pop!$A$2:$A$1611,0))/INDEX(Coverage!$F$2:$F$1611,MATCH(A153, Coverage!$A$2:$A$1611,0)),0)</f>
        <v/>
      </c>
      <c r="I153" s="16">
        <f>IF(SUM(C153:H153)&lt;INDEX(Coverage!$D$2:$D$1611,MATCH(A153, Coverage!$A$2:$A$1611,0)),INDEX(Pop!$I$2:$I$1611,MATCH(A153, Pop!$A$2:$A$1611,0))/INDEX(Coverage!$F$2:$F$1611,MATCH(A153, Coverage!$A$2:$A$1611,0)),0)</f>
        <v/>
      </c>
      <c r="J153" s="16">
        <f>IF(SUM(C153:I153)&lt;INDEX(Coverage!$D$2:$D$1611,MATCH(A153, Coverage!$A$2:$A$1611,0)),INDEX(Pop!$J$2:$J$1611,MATCH(A153, Pop!$A$2:$A$1611,0))/INDEX(Coverage!$F$2:$F$1611,MATCH(A153, Coverage!$A$2:$A$1611,0)),0)</f>
        <v/>
      </c>
      <c r="K153" s="16">
        <f>IF(SUM(C153:J153)&lt;INDEX(Coverage!$D$2:$D$1611,MATCH(A153, Coverage!$A$2:$A$1611,0)),INDEX(Pop!$K$2:$K$1611,MATCH(A153, Pop!$A$2:$A$1611,0))/INDEX(Coverage!$F$2:$F$1611,MATCH(A153, Coverage!$A$2:$A$1611,0)),0)</f>
        <v/>
      </c>
      <c r="L153" s="16">
        <f>IF(SUM(C153:K153)&lt;INDEX(Coverage!$D$2:$D$1611,MATCH(A153, Coverage!$A$2:$A$1611,0)),INDEX(Pop!$L$2:$L$1611,MATCH(A153, Pop!$A$2:$A$1611,0))/INDEX(Coverage!$F$2:$F$1611,MATCH(A153, Coverage!$A$2:$A$1611,0)),0)</f>
        <v/>
      </c>
    </row>
    <row r="154">
      <c r="A154" s="16">
        <f>'Data'!A154</f>
        <v/>
      </c>
      <c r="B154" s="16">
        <f>'Data'!B154</f>
        <v/>
      </c>
      <c r="C154" s="16">
        <f>IFERROR(INDEX(Pop!$C$2:$C$1611,MATCH(A154, Pop!$A$2:$A$1611,0)) /INDEX(Coverage!$F$2:$F$1611,MATCH(A154, Coverage!$A$2:$A$1611,0)),0)</f>
        <v/>
      </c>
      <c r="D154" s="16">
        <f>IF(SUM(C154)&lt;INDEX(Coverage!$D$2:$D$1611,MATCH(A154, Coverage!$A$2:$A$1611,0)),INDEX(Pop!$D$2:$D$1611,MATCH(A154, Pop!$A$2:$A$1611,0))/INDEX(Coverage!$F$2:$F$1611,MATCH(A154, Coverage!$A$2:$A$1611,0)),0)</f>
        <v/>
      </c>
      <c r="E154" s="16">
        <f>IF(SUM(C154:D154)&lt;INDEX(Coverage!$D$2:$D$1611,MATCH(A154, Coverage!$A$2:$A$1611,0)),INDEX(Pop!$E$2:$E$1611,MATCH(A154, Pop!$A$2:$A$1611,0))/INDEX(Coverage!$F$2:$F$1611,MATCH(A154, Coverage!$A$2:$A$1611,0)),0)</f>
        <v/>
      </c>
      <c r="F154" s="16">
        <f>IF(SUM(C154:E154)&lt;INDEX(Coverage!$D$2:$D$1611,MATCH(A154, Coverage!$A$2:$A$1611,0)),INDEX(Pop!$F$2:$F$1611,MATCH(A154, Pop!$A$2:$A$1611,0))/INDEX(Coverage!$F$2:$F$1611,MATCH(A154, Coverage!$A$2:$A$1611,0)),0)</f>
        <v/>
      </c>
      <c r="G154" s="16">
        <f>IF(SUM(C154:F154)&lt;INDEX(Coverage!$D$2:$D$1611,MATCH(A154, Coverage!$A$2:$A$1611,0)),INDEX(Pop!$G$2:$G$1611,MATCH(A154, Pop!$A$2:$A$1611,0))/INDEX(Coverage!$F$2:$F$1611,MATCH(A154, Coverage!$A$2:$A$1611,0)),0)</f>
        <v/>
      </c>
      <c r="H154" s="16">
        <f>IF(SUM(C154:G154)&lt;INDEX(Coverage!$D$2:$D$1611,MATCH(A154, Coverage!$A$2:$A$1611,0)),INDEX(Pop!$H$2:$H$1611,MATCH(A154, Pop!$A$2:$A$1611,0))/INDEX(Coverage!$F$2:$F$1611,MATCH(A154, Coverage!$A$2:$A$1611,0)),0)</f>
        <v/>
      </c>
      <c r="I154" s="16">
        <f>IF(SUM(C154:H154)&lt;INDEX(Coverage!$D$2:$D$1611,MATCH(A154, Coverage!$A$2:$A$1611,0)),INDEX(Pop!$I$2:$I$1611,MATCH(A154, Pop!$A$2:$A$1611,0))/INDEX(Coverage!$F$2:$F$1611,MATCH(A154, Coverage!$A$2:$A$1611,0)),0)</f>
        <v/>
      </c>
      <c r="J154" s="16">
        <f>IF(SUM(C154:I154)&lt;INDEX(Coverage!$D$2:$D$1611,MATCH(A154, Coverage!$A$2:$A$1611,0)),INDEX(Pop!$J$2:$J$1611,MATCH(A154, Pop!$A$2:$A$1611,0))/INDEX(Coverage!$F$2:$F$1611,MATCH(A154, Coverage!$A$2:$A$1611,0)),0)</f>
        <v/>
      </c>
      <c r="K154" s="16">
        <f>IF(SUM(C154:J154)&lt;INDEX(Coverage!$D$2:$D$1611,MATCH(A154, Coverage!$A$2:$A$1611,0)),INDEX(Pop!$K$2:$K$1611,MATCH(A154, Pop!$A$2:$A$1611,0))/INDEX(Coverage!$F$2:$F$1611,MATCH(A154, Coverage!$A$2:$A$1611,0)),0)</f>
        <v/>
      </c>
      <c r="L154" s="16">
        <f>IF(SUM(C154:K154)&lt;INDEX(Coverage!$D$2:$D$1611,MATCH(A154, Coverage!$A$2:$A$1611,0)),INDEX(Pop!$L$2:$L$1611,MATCH(A154, Pop!$A$2:$A$1611,0))/INDEX(Coverage!$F$2:$F$1611,MATCH(A154, Coverage!$A$2:$A$1611,0)),0)</f>
        <v/>
      </c>
    </row>
    <row r="155">
      <c r="A155" s="16">
        <f>'Data'!A155</f>
        <v/>
      </c>
      <c r="B155" s="16">
        <f>'Data'!B155</f>
        <v/>
      </c>
      <c r="C155" s="16">
        <f>IFERROR(INDEX(Pop!$C$2:$C$1611,MATCH(A155, Pop!$A$2:$A$1611,0)) /INDEX(Coverage!$F$2:$F$1611,MATCH(A155, Coverage!$A$2:$A$1611,0)),0)</f>
        <v/>
      </c>
      <c r="D155" s="16">
        <f>IF(SUM(C155)&lt;INDEX(Coverage!$D$2:$D$1611,MATCH(A155, Coverage!$A$2:$A$1611,0)),INDEX(Pop!$D$2:$D$1611,MATCH(A155, Pop!$A$2:$A$1611,0))/INDEX(Coverage!$F$2:$F$1611,MATCH(A155, Coverage!$A$2:$A$1611,0)),0)</f>
        <v/>
      </c>
      <c r="E155" s="16">
        <f>IF(SUM(C155:D155)&lt;INDEX(Coverage!$D$2:$D$1611,MATCH(A155, Coverage!$A$2:$A$1611,0)),INDEX(Pop!$E$2:$E$1611,MATCH(A155, Pop!$A$2:$A$1611,0))/INDEX(Coverage!$F$2:$F$1611,MATCH(A155, Coverage!$A$2:$A$1611,0)),0)</f>
        <v/>
      </c>
      <c r="F155" s="16">
        <f>IF(SUM(C155:E155)&lt;INDEX(Coverage!$D$2:$D$1611,MATCH(A155, Coverage!$A$2:$A$1611,0)),INDEX(Pop!$F$2:$F$1611,MATCH(A155, Pop!$A$2:$A$1611,0))/INDEX(Coverage!$F$2:$F$1611,MATCH(A155, Coverage!$A$2:$A$1611,0)),0)</f>
        <v/>
      </c>
      <c r="G155" s="16">
        <f>IF(SUM(C155:F155)&lt;INDEX(Coverage!$D$2:$D$1611,MATCH(A155, Coverage!$A$2:$A$1611,0)),INDEX(Pop!$G$2:$G$1611,MATCH(A155, Pop!$A$2:$A$1611,0))/INDEX(Coverage!$F$2:$F$1611,MATCH(A155, Coverage!$A$2:$A$1611,0)),0)</f>
        <v/>
      </c>
      <c r="H155" s="16">
        <f>IF(SUM(C155:G155)&lt;INDEX(Coverage!$D$2:$D$1611,MATCH(A155, Coverage!$A$2:$A$1611,0)),INDEX(Pop!$H$2:$H$1611,MATCH(A155, Pop!$A$2:$A$1611,0))/INDEX(Coverage!$F$2:$F$1611,MATCH(A155, Coverage!$A$2:$A$1611,0)),0)</f>
        <v/>
      </c>
      <c r="I155" s="16">
        <f>IF(SUM(C155:H155)&lt;INDEX(Coverage!$D$2:$D$1611,MATCH(A155, Coverage!$A$2:$A$1611,0)),INDEX(Pop!$I$2:$I$1611,MATCH(A155, Pop!$A$2:$A$1611,0))/INDEX(Coverage!$F$2:$F$1611,MATCH(A155, Coverage!$A$2:$A$1611,0)),0)</f>
        <v/>
      </c>
      <c r="J155" s="16">
        <f>IF(SUM(C155:I155)&lt;INDEX(Coverage!$D$2:$D$1611,MATCH(A155, Coverage!$A$2:$A$1611,0)),INDEX(Pop!$J$2:$J$1611,MATCH(A155, Pop!$A$2:$A$1611,0))/INDEX(Coverage!$F$2:$F$1611,MATCH(A155, Coverage!$A$2:$A$1611,0)),0)</f>
        <v/>
      </c>
      <c r="K155" s="16">
        <f>IF(SUM(C155:J155)&lt;INDEX(Coverage!$D$2:$D$1611,MATCH(A155, Coverage!$A$2:$A$1611,0)),INDEX(Pop!$K$2:$K$1611,MATCH(A155, Pop!$A$2:$A$1611,0))/INDEX(Coverage!$F$2:$F$1611,MATCH(A155, Coverage!$A$2:$A$1611,0)),0)</f>
        <v/>
      </c>
      <c r="L155" s="16">
        <f>IF(SUM(C155:K155)&lt;INDEX(Coverage!$D$2:$D$1611,MATCH(A155, Coverage!$A$2:$A$1611,0)),INDEX(Pop!$L$2:$L$1611,MATCH(A155, Pop!$A$2:$A$1611,0))/INDEX(Coverage!$F$2:$F$1611,MATCH(A155, Coverage!$A$2:$A$1611,0)),0)</f>
        <v/>
      </c>
    </row>
    <row r="156">
      <c r="A156" s="16">
        <f>'Data'!A156</f>
        <v/>
      </c>
      <c r="B156" s="16">
        <f>'Data'!B156</f>
        <v/>
      </c>
      <c r="C156" s="16">
        <f>IFERROR(INDEX(Pop!$C$2:$C$1611,MATCH(A156, Pop!$A$2:$A$1611,0)) /INDEX(Coverage!$F$2:$F$1611,MATCH(A156, Coverage!$A$2:$A$1611,0)),0)</f>
        <v/>
      </c>
      <c r="D156" s="16">
        <f>IF(SUM(C156)&lt;INDEX(Coverage!$D$2:$D$1611,MATCH(A156, Coverage!$A$2:$A$1611,0)),INDEX(Pop!$D$2:$D$1611,MATCH(A156, Pop!$A$2:$A$1611,0))/INDEX(Coverage!$F$2:$F$1611,MATCH(A156, Coverage!$A$2:$A$1611,0)),0)</f>
        <v/>
      </c>
      <c r="E156" s="16">
        <f>IF(SUM(C156:D156)&lt;INDEX(Coverage!$D$2:$D$1611,MATCH(A156, Coverage!$A$2:$A$1611,0)),INDEX(Pop!$E$2:$E$1611,MATCH(A156, Pop!$A$2:$A$1611,0))/INDEX(Coverage!$F$2:$F$1611,MATCH(A156, Coverage!$A$2:$A$1611,0)),0)</f>
        <v/>
      </c>
      <c r="F156" s="16">
        <f>IF(SUM(C156:E156)&lt;INDEX(Coverage!$D$2:$D$1611,MATCH(A156, Coverage!$A$2:$A$1611,0)),INDEX(Pop!$F$2:$F$1611,MATCH(A156, Pop!$A$2:$A$1611,0))/INDEX(Coverage!$F$2:$F$1611,MATCH(A156, Coverage!$A$2:$A$1611,0)),0)</f>
        <v/>
      </c>
      <c r="G156" s="16">
        <f>IF(SUM(C156:F156)&lt;INDEX(Coverage!$D$2:$D$1611,MATCH(A156, Coverage!$A$2:$A$1611,0)),INDEX(Pop!$G$2:$G$1611,MATCH(A156, Pop!$A$2:$A$1611,0))/INDEX(Coverage!$F$2:$F$1611,MATCH(A156, Coverage!$A$2:$A$1611,0)),0)</f>
        <v/>
      </c>
      <c r="H156" s="16">
        <f>IF(SUM(C156:G156)&lt;INDEX(Coverage!$D$2:$D$1611,MATCH(A156, Coverage!$A$2:$A$1611,0)),INDEX(Pop!$H$2:$H$1611,MATCH(A156, Pop!$A$2:$A$1611,0))/INDEX(Coverage!$F$2:$F$1611,MATCH(A156, Coverage!$A$2:$A$1611,0)),0)</f>
        <v/>
      </c>
      <c r="I156" s="16">
        <f>IF(SUM(C156:H156)&lt;INDEX(Coverage!$D$2:$D$1611,MATCH(A156, Coverage!$A$2:$A$1611,0)),INDEX(Pop!$I$2:$I$1611,MATCH(A156, Pop!$A$2:$A$1611,0))/INDEX(Coverage!$F$2:$F$1611,MATCH(A156, Coverage!$A$2:$A$1611,0)),0)</f>
        <v/>
      </c>
      <c r="J156" s="16">
        <f>IF(SUM(C156:I156)&lt;INDEX(Coverage!$D$2:$D$1611,MATCH(A156, Coverage!$A$2:$A$1611,0)),INDEX(Pop!$J$2:$J$1611,MATCH(A156, Pop!$A$2:$A$1611,0))/INDEX(Coverage!$F$2:$F$1611,MATCH(A156, Coverage!$A$2:$A$1611,0)),0)</f>
        <v/>
      </c>
      <c r="K156" s="16">
        <f>IF(SUM(C156:J156)&lt;INDEX(Coverage!$D$2:$D$1611,MATCH(A156, Coverage!$A$2:$A$1611,0)),INDEX(Pop!$K$2:$K$1611,MATCH(A156, Pop!$A$2:$A$1611,0))/INDEX(Coverage!$F$2:$F$1611,MATCH(A156, Coverage!$A$2:$A$1611,0)),0)</f>
        <v/>
      </c>
      <c r="L156" s="16">
        <f>IF(SUM(C156:K156)&lt;INDEX(Coverage!$D$2:$D$1611,MATCH(A156, Coverage!$A$2:$A$1611,0)),INDEX(Pop!$L$2:$L$1611,MATCH(A156, Pop!$A$2:$A$1611,0))/INDEX(Coverage!$F$2:$F$1611,MATCH(A156, Coverage!$A$2:$A$1611,0)),0)</f>
        <v/>
      </c>
    </row>
    <row r="157">
      <c r="A157" s="16">
        <f>'Data'!A157</f>
        <v/>
      </c>
      <c r="B157" s="16">
        <f>'Data'!B157</f>
        <v/>
      </c>
      <c r="C157" s="16">
        <f>IFERROR(INDEX(Pop!$C$2:$C$1611,MATCH(A157, Pop!$A$2:$A$1611,0)) /INDEX(Coverage!$F$2:$F$1611,MATCH(A157, Coverage!$A$2:$A$1611,0)),0)</f>
        <v/>
      </c>
      <c r="D157" s="16">
        <f>IF(SUM(C157)&lt;INDEX(Coverage!$D$2:$D$1611,MATCH(A157, Coverage!$A$2:$A$1611,0)),INDEX(Pop!$D$2:$D$1611,MATCH(A157, Pop!$A$2:$A$1611,0))/INDEX(Coverage!$F$2:$F$1611,MATCH(A157, Coverage!$A$2:$A$1611,0)),0)</f>
        <v/>
      </c>
      <c r="E157" s="16">
        <f>IF(SUM(C157:D157)&lt;INDEX(Coverage!$D$2:$D$1611,MATCH(A157, Coverage!$A$2:$A$1611,0)),INDEX(Pop!$E$2:$E$1611,MATCH(A157, Pop!$A$2:$A$1611,0))/INDEX(Coverage!$F$2:$F$1611,MATCH(A157, Coverage!$A$2:$A$1611,0)),0)</f>
        <v/>
      </c>
      <c r="F157" s="16">
        <f>IF(SUM(C157:E157)&lt;INDEX(Coverage!$D$2:$D$1611,MATCH(A157, Coverage!$A$2:$A$1611,0)),INDEX(Pop!$F$2:$F$1611,MATCH(A157, Pop!$A$2:$A$1611,0))/INDEX(Coverage!$F$2:$F$1611,MATCH(A157, Coverage!$A$2:$A$1611,0)),0)</f>
        <v/>
      </c>
      <c r="G157" s="16">
        <f>IF(SUM(C157:F157)&lt;INDEX(Coverage!$D$2:$D$1611,MATCH(A157, Coverage!$A$2:$A$1611,0)),INDEX(Pop!$G$2:$G$1611,MATCH(A157, Pop!$A$2:$A$1611,0))/INDEX(Coverage!$F$2:$F$1611,MATCH(A157, Coverage!$A$2:$A$1611,0)),0)</f>
        <v/>
      </c>
      <c r="H157" s="16">
        <f>IF(SUM(C157:G157)&lt;INDEX(Coverage!$D$2:$D$1611,MATCH(A157, Coverage!$A$2:$A$1611,0)),INDEX(Pop!$H$2:$H$1611,MATCH(A157, Pop!$A$2:$A$1611,0))/INDEX(Coverage!$F$2:$F$1611,MATCH(A157, Coverage!$A$2:$A$1611,0)),0)</f>
        <v/>
      </c>
      <c r="I157" s="16">
        <f>IF(SUM(C157:H157)&lt;INDEX(Coverage!$D$2:$D$1611,MATCH(A157, Coverage!$A$2:$A$1611,0)),INDEX(Pop!$I$2:$I$1611,MATCH(A157, Pop!$A$2:$A$1611,0))/INDEX(Coverage!$F$2:$F$1611,MATCH(A157, Coverage!$A$2:$A$1611,0)),0)</f>
        <v/>
      </c>
      <c r="J157" s="16">
        <f>IF(SUM(C157:I157)&lt;INDEX(Coverage!$D$2:$D$1611,MATCH(A157, Coverage!$A$2:$A$1611,0)),INDEX(Pop!$J$2:$J$1611,MATCH(A157, Pop!$A$2:$A$1611,0))/INDEX(Coverage!$F$2:$F$1611,MATCH(A157, Coverage!$A$2:$A$1611,0)),0)</f>
        <v/>
      </c>
      <c r="K157" s="16">
        <f>IF(SUM(C157:J157)&lt;INDEX(Coverage!$D$2:$D$1611,MATCH(A157, Coverage!$A$2:$A$1611,0)),INDEX(Pop!$K$2:$K$1611,MATCH(A157, Pop!$A$2:$A$1611,0))/INDEX(Coverage!$F$2:$F$1611,MATCH(A157, Coverage!$A$2:$A$1611,0)),0)</f>
        <v/>
      </c>
      <c r="L157" s="16">
        <f>IF(SUM(C157:K157)&lt;INDEX(Coverage!$D$2:$D$1611,MATCH(A157, Coverage!$A$2:$A$1611,0)),INDEX(Pop!$L$2:$L$1611,MATCH(A157, Pop!$A$2:$A$1611,0))/INDEX(Coverage!$F$2:$F$1611,MATCH(A157, Coverage!$A$2:$A$1611,0)),0)</f>
        <v/>
      </c>
    </row>
    <row r="158">
      <c r="A158" s="16">
        <f>'Data'!A158</f>
        <v/>
      </c>
      <c r="B158" s="16">
        <f>'Data'!B158</f>
        <v/>
      </c>
      <c r="C158" s="16">
        <f>IFERROR(INDEX(Pop!$C$2:$C$1611,MATCH(A158, Pop!$A$2:$A$1611,0)) /INDEX(Coverage!$F$2:$F$1611,MATCH(A158, Coverage!$A$2:$A$1611,0)),0)</f>
        <v/>
      </c>
      <c r="D158" s="16">
        <f>IF(SUM(C158)&lt;INDEX(Coverage!$D$2:$D$1611,MATCH(A158, Coverage!$A$2:$A$1611,0)),INDEX(Pop!$D$2:$D$1611,MATCH(A158, Pop!$A$2:$A$1611,0))/INDEX(Coverage!$F$2:$F$1611,MATCH(A158, Coverage!$A$2:$A$1611,0)),0)</f>
        <v/>
      </c>
      <c r="E158" s="16">
        <f>IF(SUM(C158:D158)&lt;INDEX(Coverage!$D$2:$D$1611,MATCH(A158, Coverage!$A$2:$A$1611,0)),INDEX(Pop!$E$2:$E$1611,MATCH(A158, Pop!$A$2:$A$1611,0))/INDEX(Coverage!$F$2:$F$1611,MATCH(A158, Coverage!$A$2:$A$1611,0)),0)</f>
        <v/>
      </c>
      <c r="F158" s="16">
        <f>IF(SUM(C158:E158)&lt;INDEX(Coverage!$D$2:$D$1611,MATCH(A158, Coverage!$A$2:$A$1611,0)),INDEX(Pop!$F$2:$F$1611,MATCH(A158, Pop!$A$2:$A$1611,0))/INDEX(Coverage!$F$2:$F$1611,MATCH(A158, Coverage!$A$2:$A$1611,0)),0)</f>
        <v/>
      </c>
      <c r="G158" s="16">
        <f>IF(SUM(C158:F158)&lt;INDEX(Coverage!$D$2:$D$1611,MATCH(A158, Coverage!$A$2:$A$1611,0)),INDEX(Pop!$G$2:$G$1611,MATCH(A158, Pop!$A$2:$A$1611,0))/INDEX(Coverage!$F$2:$F$1611,MATCH(A158, Coverage!$A$2:$A$1611,0)),0)</f>
        <v/>
      </c>
      <c r="H158" s="16">
        <f>IF(SUM(C158:G158)&lt;INDEX(Coverage!$D$2:$D$1611,MATCH(A158, Coverage!$A$2:$A$1611,0)),INDEX(Pop!$H$2:$H$1611,MATCH(A158, Pop!$A$2:$A$1611,0))/INDEX(Coverage!$F$2:$F$1611,MATCH(A158, Coverage!$A$2:$A$1611,0)),0)</f>
        <v/>
      </c>
      <c r="I158" s="16">
        <f>IF(SUM(C158:H158)&lt;INDEX(Coverage!$D$2:$D$1611,MATCH(A158, Coverage!$A$2:$A$1611,0)),INDEX(Pop!$I$2:$I$1611,MATCH(A158, Pop!$A$2:$A$1611,0))/INDEX(Coverage!$F$2:$F$1611,MATCH(A158, Coverage!$A$2:$A$1611,0)),0)</f>
        <v/>
      </c>
      <c r="J158" s="16">
        <f>IF(SUM(C158:I158)&lt;INDEX(Coverage!$D$2:$D$1611,MATCH(A158, Coverage!$A$2:$A$1611,0)),INDEX(Pop!$J$2:$J$1611,MATCH(A158, Pop!$A$2:$A$1611,0))/INDEX(Coverage!$F$2:$F$1611,MATCH(A158, Coverage!$A$2:$A$1611,0)),0)</f>
        <v/>
      </c>
      <c r="K158" s="16">
        <f>IF(SUM(C158:J158)&lt;INDEX(Coverage!$D$2:$D$1611,MATCH(A158, Coverage!$A$2:$A$1611,0)),INDEX(Pop!$K$2:$K$1611,MATCH(A158, Pop!$A$2:$A$1611,0))/INDEX(Coverage!$F$2:$F$1611,MATCH(A158, Coverage!$A$2:$A$1611,0)),0)</f>
        <v/>
      </c>
      <c r="L158" s="16">
        <f>IF(SUM(C158:K158)&lt;INDEX(Coverage!$D$2:$D$1611,MATCH(A158, Coverage!$A$2:$A$1611,0)),INDEX(Pop!$L$2:$L$1611,MATCH(A158, Pop!$A$2:$A$1611,0))/INDEX(Coverage!$F$2:$F$1611,MATCH(A158, Coverage!$A$2:$A$1611,0)),0)</f>
        <v/>
      </c>
    </row>
    <row r="159">
      <c r="A159" s="16">
        <f>'Data'!A159</f>
        <v/>
      </c>
      <c r="B159" s="16">
        <f>'Data'!B159</f>
        <v/>
      </c>
      <c r="C159" s="16">
        <f>IFERROR(INDEX(Pop!$C$2:$C$1611,MATCH(A159, Pop!$A$2:$A$1611,0)) /INDEX(Coverage!$F$2:$F$1611,MATCH(A159, Coverage!$A$2:$A$1611,0)),0)</f>
        <v/>
      </c>
      <c r="D159" s="16">
        <f>IF(SUM(C159)&lt;INDEX(Coverage!$D$2:$D$1611,MATCH(A159, Coverage!$A$2:$A$1611,0)),INDEX(Pop!$D$2:$D$1611,MATCH(A159, Pop!$A$2:$A$1611,0))/INDEX(Coverage!$F$2:$F$1611,MATCH(A159, Coverage!$A$2:$A$1611,0)),0)</f>
        <v/>
      </c>
      <c r="E159" s="16">
        <f>IF(SUM(C159:D159)&lt;INDEX(Coverage!$D$2:$D$1611,MATCH(A159, Coverage!$A$2:$A$1611,0)),INDEX(Pop!$E$2:$E$1611,MATCH(A159, Pop!$A$2:$A$1611,0))/INDEX(Coverage!$F$2:$F$1611,MATCH(A159, Coverage!$A$2:$A$1611,0)),0)</f>
        <v/>
      </c>
      <c r="F159" s="16">
        <f>IF(SUM(C159:E159)&lt;INDEX(Coverage!$D$2:$D$1611,MATCH(A159, Coverage!$A$2:$A$1611,0)),INDEX(Pop!$F$2:$F$1611,MATCH(A159, Pop!$A$2:$A$1611,0))/INDEX(Coverage!$F$2:$F$1611,MATCH(A159, Coverage!$A$2:$A$1611,0)),0)</f>
        <v/>
      </c>
      <c r="G159" s="16">
        <f>IF(SUM(C159:F159)&lt;INDEX(Coverage!$D$2:$D$1611,MATCH(A159, Coverage!$A$2:$A$1611,0)),INDEX(Pop!$G$2:$G$1611,MATCH(A159, Pop!$A$2:$A$1611,0))/INDEX(Coverage!$F$2:$F$1611,MATCH(A159, Coverage!$A$2:$A$1611,0)),0)</f>
        <v/>
      </c>
      <c r="H159" s="16">
        <f>IF(SUM(C159:G159)&lt;INDEX(Coverage!$D$2:$D$1611,MATCH(A159, Coverage!$A$2:$A$1611,0)),INDEX(Pop!$H$2:$H$1611,MATCH(A159, Pop!$A$2:$A$1611,0))/INDEX(Coverage!$F$2:$F$1611,MATCH(A159, Coverage!$A$2:$A$1611,0)),0)</f>
        <v/>
      </c>
      <c r="I159" s="16">
        <f>IF(SUM(C159:H159)&lt;INDEX(Coverage!$D$2:$D$1611,MATCH(A159, Coverage!$A$2:$A$1611,0)),INDEX(Pop!$I$2:$I$1611,MATCH(A159, Pop!$A$2:$A$1611,0))/INDEX(Coverage!$F$2:$F$1611,MATCH(A159, Coverage!$A$2:$A$1611,0)),0)</f>
        <v/>
      </c>
      <c r="J159" s="16">
        <f>IF(SUM(C159:I159)&lt;INDEX(Coverage!$D$2:$D$1611,MATCH(A159, Coverage!$A$2:$A$1611,0)),INDEX(Pop!$J$2:$J$1611,MATCH(A159, Pop!$A$2:$A$1611,0))/INDEX(Coverage!$F$2:$F$1611,MATCH(A159, Coverage!$A$2:$A$1611,0)),0)</f>
        <v/>
      </c>
      <c r="K159" s="16">
        <f>IF(SUM(C159:J159)&lt;INDEX(Coverage!$D$2:$D$1611,MATCH(A159, Coverage!$A$2:$A$1611,0)),INDEX(Pop!$K$2:$K$1611,MATCH(A159, Pop!$A$2:$A$1611,0))/INDEX(Coverage!$F$2:$F$1611,MATCH(A159, Coverage!$A$2:$A$1611,0)),0)</f>
        <v/>
      </c>
      <c r="L159" s="16">
        <f>IF(SUM(C159:K159)&lt;INDEX(Coverage!$D$2:$D$1611,MATCH(A159, Coverage!$A$2:$A$1611,0)),INDEX(Pop!$L$2:$L$1611,MATCH(A159, Pop!$A$2:$A$1611,0))/INDEX(Coverage!$F$2:$F$1611,MATCH(A159, Coverage!$A$2:$A$1611,0)),0)</f>
        <v/>
      </c>
    </row>
    <row r="160">
      <c r="A160" s="16">
        <f>'Data'!A160</f>
        <v/>
      </c>
      <c r="B160" s="16">
        <f>'Data'!B160</f>
        <v/>
      </c>
      <c r="C160" s="16">
        <f>IFERROR(INDEX(Pop!$C$2:$C$1611,MATCH(A160, Pop!$A$2:$A$1611,0)) /INDEX(Coverage!$F$2:$F$1611,MATCH(A160, Coverage!$A$2:$A$1611,0)),0)</f>
        <v/>
      </c>
      <c r="D160" s="16">
        <f>IF(SUM(C160)&lt;INDEX(Coverage!$D$2:$D$1611,MATCH(A160, Coverage!$A$2:$A$1611,0)),INDEX(Pop!$D$2:$D$1611,MATCH(A160, Pop!$A$2:$A$1611,0))/INDEX(Coverage!$F$2:$F$1611,MATCH(A160, Coverage!$A$2:$A$1611,0)),0)</f>
        <v/>
      </c>
      <c r="E160" s="16">
        <f>IF(SUM(C160:D160)&lt;INDEX(Coverage!$D$2:$D$1611,MATCH(A160, Coverage!$A$2:$A$1611,0)),INDEX(Pop!$E$2:$E$1611,MATCH(A160, Pop!$A$2:$A$1611,0))/INDEX(Coverage!$F$2:$F$1611,MATCH(A160, Coverage!$A$2:$A$1611,0)),0)</f>
        <v/>
      </c>
      <c r="F160" s="16">
        <f>IF(SUM(C160:E160)&lt;INDEX(Coverage!$D$2:$D$1611,MATCH(A160, Coverage!$A$2:$A$1611,0)),INDEX(Pop!$F$2:$F$1611,MATCH(A160, Pop!$A$2:$A$1611,0))/INDEX(Coverage!$F$2:$F$1611,MATCH(A160, Coverage!$A$2:$A$1611,0)),0)</f>
        <v/>
      </c>
      <c r="G160" s="16">
        <f>IF(SUM(C160:F160)&lt;INDEX(Coverage!$D$2:$D$1611,MATCH(A160, Coverage!$A$2:$A$1611,0)),INDEX(Pop!$G$2:$G$1611,MATCH(A160, Pop!$A$2:$A$1611,0))/INDEX(Coverage!$F$2:$F$1611,MATCH(A160, Coverage!$A$2:$A$1611,0)),0)</f>
        <v/>
      </c>
      <c r="H160" s="16">
        <f>IF(SUM(C160:G160)&lt;INDEX(Coverage!$D$2:$D$1611,MATCH(A160, Coverage!$A$2:$A$1611,0)),INDEX(Pop!$H$2:$H$1611,MATCH(A160, Pop!$A$2:$A$1611,0))/INDEX(Coverage!$F$2:$F$1611,MATCH(A160, Coverage!$A$2:$A$1611,0)),0)</f>
        <v/>
      </c>
      <c r="I160" s="16">
        <f>IF(SUM(C160:H160)&lt;INDEX(Coverage!$D$2:$D$1611,MATCH(A160, Coverage!$A$2:$A$1611,0)),INDEX(Pop!$I$2:$I$1611,MATCH(A160, Pop!$A$2:$A$1611,0))/INDEX(Coverage!$F$2:$F$1611,MATCH(A160, Coverage!$A$2:$A$1611,0)),0)</f>
        <v/>
      </c>
      <c r="J160" s="16">
        <f>IF(SUM(C160:I160)&lt;INDEX(Coverage!$D$2:$D$1611,MATCH(A160, Coverage!$A$2:$A$1611,0)),INDEX(Pop!$J$2:$J$1611,MATCH(A160, Pop!$A$2:$A$1611,0))/INDEX(Coverage!$F$2:$F$1611,MATCH(A160, Coverage!$A$2:$A$1611,0)),0)</f>
        <v/>
      </c>
      <c r="K160" s="16">
        <f>IF(SUM(C160:J160)&lt;INDEX(Coverage!$D$2:$D$1611,MATCH(A160, Coverage!$A$2:$A$1611,0)),INDEX(Pop!$K$2:$K$1611,MATCH(A160, Pop!$A$2:$A$1611,0))/INDEX(Coverage!$F$2:$F$1611,MATCH(A160, Coverage!$A$2:$A$1611,0)),0)</f>
        <v/>
      </c>
      <c r="L160" s="16">
        <f>IF(SUM(C160:K160)&lt;INDEX(Coverage!$D$2:$D$1611,MATCH(A160, Coverage!$A$2:$A$1611,0)),INDEX(Pop!$L$2:$L$1611,MATCH(A160, Pop!$A$2:$A$1611,0))/INDEX(Coverage!$F$2:$F$1611,MATCH(A160, Coverage!$A$2:$A$1611,0)),0)</f>
        <v/>
      </c>
    </row>
    <row r="161">
      <c r="A161" s="16">
        <f>'Data'!A161</f>
        <v/>
      </c>
      <c r="B161" s="16">
        <f>'Data'!B161</f>
        <v/>
      </c>
      <c r="C161" s="16">
        <f>IFERROR(INDEX(Pop!$C$2:$C$1611,MATCH(A161, Pop!$A$2:$A$1611,0)) /INDEX(Coverage!$F$2:$F$1611,MATCH(A161, Coverage!$A$2:$A$1611,0)),0)</f>
        <v/>
      </c>
      <c r="D161" s="16">
        <f>IF(SUM(C161)&lt;INDEX(Coverage!$D$2:$D$1611,MATCH(A161, Coverage!$A$2:$A$1611,0)),INDEX(Pop!$D$2:$D$1611,MATCH(A161, Pop!$A$2:$A$1611,0))/INDEX(Coverage!$F$2:$F$1611,MATCH(A161, Coverage!$A$2:$A$1611,0)),0)</f>
        <v/>
      </c>
      <c r="E161" s="16">
        <f>IF(SUM(C161:D161)&lt;INDEX(Coverage!$D$2:$D$1611,MATCH(A161, Coverage!$A$2:$A$1611,0)),INDEX(Pop!$E$2:$E$1611,MATCH(A161, Pop!$A$2:$A$1611,0))/INDEX(Coverage!$F$2:$F$1611,MATCH(A161, Coverage!$A$2:$A$1611,0)),0)</f>
        <v/>
      </c>
      <c r="F161" s="16">
        <f>IF(SUM(C161:E161)&lt;INDEX(Coverage!$D$2:$D$1611,MATCH(A161, Coverage!$A$2:$A$1611,0)),INDEX(Pop!$F$2:$F$1611,MATCH(A161, Pop!$A$2:$A$1611,0))/INDEX(Coverage!$F$2:$F$1611,MATCH(A161, Coverage!$A$2:$A$1611,0)),0)</f>
        <v/>
      </c>
      <c r="G161" s="16">
        <f>IF(SUM(C161:F161)&lt;INDEX(Coverage!$D$2:$D$1611,MATCH(A161, Coverage!$A$2:$A$1611,0)),INDEX(Pop!$G$2:$G$1611,MATCH(A161, Pop!$A$2:$A$1611,0))/INDEX(Coverage!$F$2:$F$1611,MATCH(A161, Coverage!$A$2:$A$1611,0)),0)</f>
        <v/>
      </c>
      <c r="H161" s="16">
        <f>IF(SUM(C161:G161)&lt;INDEX(Coverage!$D$2:$D$1611,MATCH(A161, Coverage!$A$2:$A$1611,0)),INDEX(Pop!$H$2:$H$1611,MATCH(A161, Pop!$A$2:$A$1611,0))/INDEX(Coverage!$F$2:$F$1611,MATCH(A161, Coverage!$A$2:$A$1611,0)),0)</f>
        <v/>
      </c>
      <c r="I161" s="16">
        <f>IF(SUM(C161:H161)&lt;INDEX(Coverage!$D$2:$D$1611,MATCH(A161, Coverage!$A$2:$A$1611,0)),INDEX(Pop!$I$2:$I$1611,MATCH(A161, Pop!$A$2:$A$1611,0))/INDEX(Coverage!$F$2:$F$1611,MATCH(A161, Coverage!$A$2:$A$1611,0)),0)</f>
        <v/>
      </c>
      <c r="J161" s="16">
        <f>IF(SUM(C161:I161)&lt;INDEX(Coverage!$D$2:$D$1611,MATCH(A161, Coverage!$A$2:$A$1611,0)),INDEX(Pop!$J$2:$J$1611,MATCH(A161, Pop!$A$2:$A$1611,0))/INDEX(Coverage!$F$2:$F$1611,MATCH(A161, Coverage!$A$2:$A$1611,0)),0)</f>
        <v/>
      </c>
      <c r="K161" s="16">
        <f>IF(SUM(C161:J161)&lt;INDEX(Coverage!$D$2:$D$1611,MATCH(A161, Coverage!$A$2:$A$1611,0)),INDEX(Pop!$K$2:$K$1611,MATCH(A161, Pop!$A$2:$A$1611,0))/INDEX(Coverage!$F$2:$F$1611,MATCH(A161, Coverage!$A$2:$A$1611,0)),0)</f>
        <v/>
      </c>
      <c r="L161" s="16">
        <f>IF(SUM(C161:K161)&lt;INDEX(Coverage!$D$2:$D$1611,MATCH(A161, Coverage!$A$2:$A$1611,0)),INDEX(Pop!$L$2:$L$1611,MATCH(A161, Pop!$A$2:$A$1611,0))/INDEX(Coverage!$F$2:$F$1611,MATCH(A161, Coverage!$A$2:$A$1611,0)),0)</f>
        <v/>
      </c>
    </row>
    <row r="162">
      <c r="A162" s="16">
        <f>'Data'!A162</f>
        <v/>
      </c>
      <c r="B162" s="16">
        <f>'Data'!B162</f>
        <v/>
      </c>
      <c r="C162" s="16">
        <f>IFERROR(INDEX(Pop!$C$2:$C$1611,MATCH(A162, Pop!$A$2:$A$1611,0)) /INDEX(Coverage!$F$2:$F$1611,MATCH(A162, Coverage!$A$2:$A$1611,0)),0)</f>
        <v/>
      </c>
      <c r="D162" s="16">
        <f>IF(SUM(C162)&lt;INDEX(Coverage!$D$2:$D$1611,MATCH(A162, Coverage!$A$2:$A$1611,0)),INDEX(Pop!$D$2:$D$1611,MATCH(A162, Pop!$A$2:$A$1611,0))/INDEX(Coverage!$F$2:$F$1611,MATCH(A162, Coverage!$A$2:$A$1611,0)),0)</f>
        <v/>
      </c>
      <c r="E162" s="16">
        <f>IF(SUM(C162:D162)&lt;INDEX(Coverage!$D$2:$D$1611,MATCH(A162, Coverage!$A$2:$A$1611,0)),INDEX(Pop!$E$2:$E$1611,MATCH(A162, Pop!$A$2:$A$1611,0))/INDEX(Coverage!$F$2:$F$1611,MATCH(A162, Coverage!$A$2:$A$1611,0)),0)</f>
        <v/>
      </c>
      <c r="F162" s="16">
        <f>IF(SUM(C162:E162)&lt;INDEX(Coverage!$D$2:$D$1611,MATCH(A162, Coverage!$A$2:$A$1611,0)),INDEX(Pop!$F$2:$F$1611,MATCH(A162, Pop!$A$2:$A$1611,0))/INDEX(Coverage!$F$2:$F$1611,MATCH(A162, Coverage!$A$2:$A$1611,0)),0)</f>
        <v/>
      </c>
      <c r="G162" s="16">
        <f>IF(SUM(C162:F162)&lt;INDEX(Coverage!$D$2:$D$1611,MATCH(A162, Coverage!$A$2:$A$1611,0)),INDEX(Pop!$G$2:$G$1611,MATCH(A162, Pop!$A$2:$A$1611,0))/INDEX(Coverage!$F$2:$F$1611,MATCH(A162, Coverage!$A$2:$A$1611,0)),0)</f>
        <v/>
      </c>
      <c r="H162" s="16">
        <f>IF(SUM(C162:G162)&lt;INDEX(Coverage!$D$2:$D$1611,MATCH(A162, Coverage!$A$2:$A$1611,0)),INDEX(Pop!$H$2:$H$1611,MATCH(A162, Pop!$A$2:$A$1611,0))/INDEX(Coverage!$F$2:$F$1611,MATCH(A162, Coverage!$A$2:$A$1611,0)),0)</f>
        <v/>
      </c>
      <c r="I162" s="16">
        <f>IF(SUM(C162:H162)&lt;INDEX(Coverage!$D$2:$D$1611,MATCH(A162, Coverage!$A$2:$A$1611,0)),INDEX(Pop!$I$2:$I$1611,MATCH(A162, Pop!$A$2:$A$1611,0))/INDEX(Coverage!$F$2:$F$1611,MATCH(A162, Coverage!$A$2:$A$1611,0)),0)</f>
        <v/>
      </c>
      <c r="J162" s="16">
        <f>IF(SUM(C162:I162)&lt;INDEX(Coverage!$D$2:$D$1611,MATCH(A162, Coverage!$A$2:$A$1611,0)),INDEX(Pop!$J$2:$J$1611,MATCH(A162, Pop!$A$2:$A$1611,0))/INDEX(Coverage!$F$2:$F$1611,MATCH(A162, Coverage!$A$2:$A$1611,0)),0)</f>
        <v/>
      </c>
      <c r="K162" s="16">
        <f>IF(SUM(C162:J162)&lt;INDEX(Coverage!$D$2:$D$1611,MATCH(A162, Coverage!$A$2:$A$1611,0)),INDEX(Pop!$K$2:$K$1611,MATCH(A162, Pop!$A$2:$A$1611,0))/INDEX(Coverage!$F$2:$F$1611,MATCH(A162, Coverage!$A$2:$A$1611,0)),0)</f>
        <v/>
      </c>
      <c r="L162" s="16">
        <f>IF(SUM(C162:K162)&lt;INDEX(Coverage!$D$2:$D$1611,MATCH(A162, Coverage!$A$2:$A$1611,0)),INDEX(Pop!$L$2:$L$1611,MATCH(A162, Pop!$A$2:$A$1611,0))/INDEX(Coverage!$F$2:$F$1611,MATCH(A162, Coverage!$A$2:$A$1611,0)),0)</f>
        <v/>
      </c>
    </row>
    <row r="163">
      <c r="A163" s="16">
        <f>'Data'!A163</f>
        <v/>
      </c>
      <c r="B163" s="16">
        <f>'Data'!B163</f>
        <v/>
      </c>
      <c r="C163" s="16">
        <f>IFERROR(INDEX(Pop!$C$2:$C$1611,MATCH(A163, Pop!$A$2:$A$1611,0)) /INDEX(Coverage!$F$2:$F$1611,MATCH(A163, Coverage!$A$2:$A$1611,0)),0)</f>
        <v/>
      </c>
      <c r="D163" s="16">
        <f>IF(SUM(C163)&lt;INDEX(Coverage!$D$2:$D$1611,MATCH(A163, Coverage!$A$2:$A$1611,0)),INDEX(Pop!$D$2:$D$1611,MATCH(A163, Pop!$A$2:$A$1611,0))/INDEX(Coverage!$F$2:$F$1611,MATCH(A163, Coverage!$A$2:$A$1611,0)),0)</f>
        <v/>
      </c>
      <c r="E163" s="16">
        <f>IF(SUM(C163:D163)&lt;INDEX(Coverage!$D$2:$D$1611,MATCH(A163, Coverage!$A$2:$A$1611,0)),INDEX(Pop!$E$2:$E$1611,MATCH(A163, Pop!$A$2:$A$1611,0))/INDEX(Coverage!$F$2:$F$1611,MATCH(A163, Coverage!$A$2:$A$1611,0)),0)</f>
        <v/>
      </c>
      <c r="F163" s="16">
        <f>IF(SUM(C163:E163)&lt;INDEX(Coverage!$D$2:$D$1611,MATCH(A163, Coverage!$A$2:$A$1611,0)),INDEX(Pop!$F$2:$F$1611,MATCH(A163, Pop!$A$2:$A$1611,0))/INDEX(Coverage!$F$2:$F$1611,MATCH(A163, Coverage!$A$2:$A$1611,0)),0)</f>
        <v/>
      </c>
      <c r="G163" s="16">
        <f>IF(SUM(C163:F163)&lt;INDEX(Coverage!$D$2:$D$1611,MATCH(A163, Coverage!$A$2:$A$1611,0)),INDEX(Pop!$G$2:$G$1611,MATCH(A163, Pop!$A$2:$A$1611,0))/INDEX(Coverage!$F$2:$F$1611,MATCH(A163, Coverage!$A$2:$A$1611,0)),0)</f>
        <v/>
      </c>
      <c r="H163" s="16">
        <f>IF(SUM(C163:G163)&lt;INDEX(Coverage!$D$2:$D$1611,MATCH(A163, Coverage!$A$2:$A$1611,0)),INDEX(Pop!$H$2:$H$1611,MATCH(A163, Pop!$A$2:$A$1611,0))/INDEX(Coverage!$F$2:$F$1611,MATCH(A163, Coverage!$A$2:$A$1611,0)),0)</f>
        <v/>
      </c>
      <c r="I163" s="16">
        <f>IF(SUM(C163:H163)&lt;INDEX(Coverage!$D$2:$D$1611,MATCH(A163, Coverage!$A$2:$A$1611,0)),INDEX(Pop!$I$2:$I$1611,MATCH(A163, Pop!$A$2:$A$1611,0))/INDEX(Coverage!$F$2:$F$1611,MATCH(A163, Coverage!$A$2:$A$1611,0)),0)</f>
        <v/>
      </c>
      <c r="J163" s="16">
        <f>IF(SUM(C163:I163)&lt;INDEX(Coverage!$D$2:$D$1611,MATCH(A163, Coverage!$A$2:$A$1611,0)),INDEX(Pop!$J$2:$J$1611,MATCH(A163, Pop!$A$2:$A$1611,0))/INDEX(Coverage!$F$2:$F$1611,MATCH(A163, Coverage!$A$2:$A$1611,0)),0)</f>
        <v/>
      </c>
      <c r="K163" s="16">
        <f>IF(SUM(C163:J163)&lt;INDEX(Coverage!$D$2:$D$1611,MATCH(A163, Coverage!$A$2:$A$1611,0)),INDEX(Pop!$K$2:$K$1611,MATCH(A163, Pop!$A$2:$A$1611,0))/INDEX(Coverage!$F$2:$F$1611,MATCH(A163, Coverage!$A$2:$A$1611,0)),0)</f>
        <v/>
      </c>
      <c r="L163" s="16">
        <f>IF(SUM(C163:K163)&lt;INDEX(Coverage!$D$2:$D$1611,MATCH(A163, Coverage!$A$2:$A$1611,0)),INDEX(Pop!$L$2:$L$1611,MATCH(A163, Pop!$A$2:$A$1611,0))/INDEX(Coverage!$F$2:$F$1611,MATCH(A163, Coverage!$A$2:$A$1611,0)),0)</f>
        <v/>
      </c>
    </row>
    <row r="164">
      <c r="A164" s="16">
        <f>'Data'!A164</f>
        <v/>
      </c>
      <c r="B164" s="16">
        <f>'Data'!B164</f>
        <v/>
      </c>
      <c r="C164" s="16">
        <f>IFERROR(INDEX(Pop!$C$2:$C$1611,MATCH(A164, Pop!$A$2:$A$1611,0)) /INDEX(Coverage!$F$2:$F$1611,MATCH(A164, Coverage!$A$2:$A$1611,0)),0)</f>
        <v/>
      </c>
      <c r="D164" s="16">
        <f>IF(SUM(C164)&lt;INDEX(Coverage!$D$2:$D$1611,MATCH(A164, Coverage!$A$2:$A$1611,0)),INDEX(Pop!$D$2:$D$1611,MATCH(A164, Pop!$A$2:$A$1611,0))/INDEX(Coverage!$F$2:$F$1611,MATCH(A164, Coverage!$A$2:$A$1611,0)),0)</f>
        <v/>
      </c>
      <c r="E164" s="16">
        <f>IF(SUM(C164:D164)&lt;INDEX(Coverage!$D$2:$D$1611,MATCH(A164, Coverage!$A$2:$A$1611,0)),INDEX(Pop!$E$2:$E$1611,MATCH(A164, Pop!$A$2:$A$1611,0))/INDEX(Coverage!$F$2:$F$1611,MATCH(A164, Coverage!$A$2:$A$1611,0)),0)</f>
        <v/>
      </c>
      <c r="F164" s="16">
        <f>IF(SUM(C164:E164)&lt;INDEX(Coverage!$D$2:$D$1611,MATCH(A164, Coverage!$A$2:$A$1611,0)),INDEX(Pop!$F$2:$F$1611,MATCH(A164, Pop!$A$2:$A$1611,0))/INDEX(Coverage!$F$2:$F$1611,MATCH(A164, Coverage!$A$2:$A$1611,0)),0)</f>
        <v/>
      </c>
      <c r="G164" s="16">
        <f>IF(SUM(C164:F164)&lt;INDEX(Coverage!$D$2:$D$1611,MATCH(A164, Coverage!$A$2:$A$1611,0)),INDEX(Pop!$G$2:$G$1611,MATCH(A164, Pop!$A$2:$A$1611,0))/INDEX(Coverage!$F$2:$F$1611,MATCH(A164, Coverage!$A$2:$A$1611,0)),0)</f>
        <v/>
      </c>
      <c r="H164" s="16">
        <f>IF(SUM(C164:G164)&lt;INDEX(Coverage!$D$2:$D$1611,MATCH(A164, Coverage!$A$2:$A$1611,0)),INDEX(Pop!$H$2:$H$1611,MATCH(A164, Pop!$A$2:$A$1611,0))/INDEX(Coverage!$F$2:$F$1611,MATCH(A164, Coverage!$A$2:$A$1611,0)),0)</f>
        <v/>
      </c>
      <c r="I164" s="16">
        <f>IF(SUM(C164:H164)&lt;INDEX(Coverage!$D$2:$D$1611,MATCH(A164, Coverage!$A$2:$A$1611,0)),INDEX(Pop!$I$2:$I$1611,MATCH(A164, Pop!$A$2:$A$1611,0))/INDEX(Coverage!$F$2:$F$1611,MATCH(A164, Coverage!$A$2:$A$1611,0)),0)</f>
        <v/>
      </c>
      <c r="J164" s="16">
        <f>IF(SUM(C164:I164)&lt;INDEX(Coverage!$D$2:$D$1611,MATCH(A164, Coverage!$A$2:$A$1611,0)),INDEX(Pop!$J$2:$J$1611,MATCH(A164, Pop!$A$2:$A$1611,0))/INDEX(Coverage!$F$2:$F$1611,MATCH(A164, Coverage!$A$2:$A$1611,0)),0)</f>
        <v/>
      </c>
      <c r="K164" s="16">
        <f>IF(SUM(C164:J164)&lt;INDEX(Coverage!$D$2:$D$1611,MATCH(A164, Coverage!$A$2:$A$1611,0)),INDEX(Pop!$K$2:$K$1611,MATCH(A164, Pop!$A$2:$A$1611,0))/INDEX(Coverage!$F$2:$F$1611,MATCH(A164, Coverage!$A$2:$A$1611,0)),0)</f>
        <v/>
      </c>
      <c r="L164" s="16">
        <f>IF(SUM(C164:K164)&lt;INDEX(Coverage!$D$2:$D$1611,MATCH(A164, Coverage!$A$2:$A$1611,0)),INDEX(Pop!$L$2:$L$1611,MATCH(A164, Pop!$A$2:$A$1611,0))/INDEX(Coverage!$F$2:$F$1611,MATCH(A164, Coverage!$A$2:$A$1611,0)),0)</f>
        <v/>
      </c>
    </row>
    <row r="165">
      <c r="A165" s="16">
        <f>'Data'!A165</f>
        <v/>
      </c>
      <c r="B165" s="16">
        <f>'Data'!B165</f>
        <v/>
      </c>
      <c r="C165" s="16">
        <f>IFERROR(INDEX(Pop!$C$2:$C$1611,MATCH(A165, Pop!$A$2:$A$1611,0)) /INDEX(Coverage!$F$2:$F$1611,MATCH(A165, Coverage!$A$2:$A$1611,0)),0)</f>
        <v/>
      </c>
      <c r="D165" s="16">
        <f>IF(SUM(C165)&lt;INDEX(Coverage!$D$2:$D$1611,MATCH(A165, Coverage!$A$2:$A$1611,0)),INDEX(Pop!$D$2:$D$1611,MATCH(A165, Pop!$A$2:$A$1611,0))/INDEX(Coverage!$F$2:$F$1611,MATCH(A165, Coverage!$A$2:$A$1611,0)),0)</f>
        <v/>
      </c>
      <c r="E165" s="16">
        <f>IF(SUM(C165:D165)&lt;INDEX(Coverage!$D$2:$D$1611,MATCH(A165, Coverage!$A$2:$A$1611,0)),INDEX(Pop!$E$2:$E$1611,MATCH(A165, Pop!$A$2:$A$1611,0))/INDEX(Coverage!$F$2:$F$1611,MATCH(A165, Coverage!$A$2:$A$1611,0)),0)</f>
        <v/>
      </c>
      <c r="F165" s="16">
        <f>IF(SUM(C165:E165)&lt;INDEX(Coverage!$D$2:$D$1611,MATCH(A165, Coverage!$A$2:$A$1611,0)),INDEX(Pop!$F$2:$F$1611,MATCH(A165, Pop!$A$2:$A$1611,0))/INDEX(Coverage!$F$2:$F$1611,MATCH(A165, Coverage!$A$2:$A$1611,0)),0)</f>
        <v/>
      </c>
      <c r="G165" s="16">
        <f>IF(SUM(C165:F165)&lt;INDEX(Coverage!$D$2:$D$1611,MATCH(A165, Coverage!$A$2:$A$1611,0)),INDEX(Pop!$G$2:$G$1611,MATCH(A165, Pop!$A$2:$A$1611,0))/INDEX(Coverage!$F$2:$F$1611,MATCH(A165, Coverage!$A$2:$A$1611,0)),0)</f>
        <v/>
      </c>
      <c r="H165" s="16">
        <f>IF(SUM(C165:G165)&lt;INDEX(Coverage!$D$2:$D$1611,MATCH(A165, Coverage!$A$2:$A$1611,0)),INDEX(Pop!$H$2:$H$1611,MATCH(A165, Pop!$A$2:$A$1611,0))/INDEX(Coverage!$F$2:$F$1611,MATCH(A165, Coverage!$A$2:$A$1611,0)),0)</f>
        <v/>
      </c>
      <c r="I165" s="16">
        <f>IF(SUM(C165:H165)&lt;INDEX(Coverage!$D$2:$D$1611,MATCH(A165, Coverage!$A$2:$A$1611,0)),INDEX(Pop!$I$2:$I$1611,MATCH(A165, Pop!$A$2:$A$1611,0))/INDEX(Coverage!$F$2:$F$1611,MATCH(A165, Coverage!$A$2:$A$1611,0)),0)</f>
        <v/>
      </c>
      <c r="J165" s="16">
        <f>IF(SUM(C165:I165)&lt;INDEX(Coverage!$D$2:$D$1611,MATCH(A165, Coverage!$A$2:$A$1611,0)),INDEX(Pop!$J$2:$J$1611,MATCH(A165, Pop!$A$2:$A$1611,0))/INDEX(Coverage!$F$2:$F$1611,MATCH(A165, Coverage!$A$2:$A$1611,0)),0)</f>
        <v/>
      </c>
      <c r="K165" s="16">
        <f>IF(SUM(C165:J165)&lt;INDEX(Coverage!$D$2:$D$1611,MATCH(A165, Coverage!$A$2:$A$1611,0)),INDEX(Pop!$K$2:$K$1611,MATCH(A165, Pop!$A$2:$A$1611,0))/INDEX(Coverage!$F$2:$F$1611,MATCH(A165, Coverage!$A$2:$A$1611,0)),0)</f>
        <v/>
      </c>
      <c r="L165" s="16">
        <f>IF(SUM(C165:K165)&lt;INDEX(Coverage!$D$2:$D$1611,MATCH(A165, Coverage!$A$2:$A$1611,0)),INDEX(Pop!$L$2:$L$1611,MATCH(A165, Pop!$A$2:$A$1611,0))/INDEX(Coverage!$F$2:$F$1611,MATCH(A165, Coverage!$A$2:$A$1611,0)),0)</f>
        <v/>
      </c>
    </row>
    <row r="166">
      <c r="A166" s="16">
        <f>'Data'!A166</f>
        <v/>
      </c>
      <c r="B166" s="16">
        <f>'Data'!B166</f>
        <v/>
      </c>
      <c r="C166" s="16">
        <f>IFERROR(INDEX(Pop!$C$2:$C$1611,MATCH(A166, Pop!$A$2:$A$1611,0)) /INDEX(Coverage!$F$2:$F$1611,MATCH(A166, Coverage!$A$2:$A$1611,0)),0)</f>
        <v/>
      </c>
      <c r="D166" s="16">
        <f>IF(SUM(C166)&lt;INDEX(Coverage!$D$2:$D$1611,MATCH(A166, Coverage!$A$2:$A$1611,0)),INDEX(Pop!$D$2:$D$1611,MATCH(A166, Pop!$A$2:$A$1611,0))/INDEX(Coverage!$F$2:$F$1611,MATCH(A166, Coverage!$A$2:$A$1611,0)),0)</f>
        <v/>
      </c>
      <c r="E166" s="16">
        <f>IF(SUM(C166:D166)&lt;INDEX(Coverage!$D$2:$D$1611,MATCH(A166, Coverage!$A$2:$A$1611,0)),INDEX(Pop!$E$2:$E$1611,MATCH(A166, Pop!$A$2:$A$1611,0))/INDEX(Coverage!$F$2:$F$1611,MATCH(A166, Coverage!$A$2:$A$1611,0)),0)</f>
        <v/>
      </c>
      <c r="F166" s="16">
        <f>IF(SUM(C166:E166)&lt;INDEX(Coverage!$D$2:$D$1611,MATCH(A166, Coverage!$A$2:$A$1611,0)),INDEX(Pop!$F$2:$F$1611,MATCH(A166, Pop!$A$2:$A$1611,0))/INDEX(Coverage!$F$2:$F$1611,MATCH(A166, Coverage!$A$2:$A$1611,0)),0)</f>
        <v/>
      </c>
      <c r="G166" s="16">
        <f>IF(SUM(C166:F166)&lt;INDEX(Coverage!$D$2:$D$1611,MATCH(A166, Coverage!$A$2:$A$1611,0)),INDEX(Pop!$G$2:$G$1611,MATCH(A166, Pop!$A$2:$A$1611,0))/INDEX(Coverage!$F$2:$F$1611,MATCH(A166, Coverage!$A$2:$A$1611,0)),0)</f>
        <v/>
      </c>
      <c r="H166" s="16">
        <f>IF(SUM(C166:G166)&lt;INDEX(Coverage!$D$2:$D$1611,MATCH(A166, Coverage!$A$2:$A$1611,0)),INDEX(Pop!$H$2:$H$1611,MATCH(A166, Pop!$A$2:$A$1611,0))/INDEX(Coverage!$F$2:$F$1611,MATCH(A166, Coverage!$A$2:$A$1611,0)),0)</f>
        <v/>
      </c>
      <c r="I166" s="16">
        <f>IF(SUM(C166:H166)&lt;INDEX(Coverage!$D$2:$D$1611,MATCH(A166, Coverage!$A$2:$A$1611,0)),INDEX(Pop!$I$2:$I$1611,MATCH(A166, Pop!$A$2:$A$1611,0))/INDEX(Coverage!$F$2:$F$1611,MATCH(A166, Coverage!$A$2:$A$1611,0)),0)</f>
        <v/>
      </c>
      <c r="J166" s="16">
        <f>IF(SUM(C166:I166)&lt;INDEX(Coverage!$D$2:$D$1611,MATCH(A166, Coverage!$A$2:$A$1611,0)),INDEX(Pop!$J$2:$J$1611,MATCH(A166, Pop!$A$2:$A$1611,0))/INDEX(Coverage!$F$2:$F$1611,MATCH(A166, Coverage!$A$2:$A$1611,0)),0)</f>
        <v/>
      </c>
      <c r="K166" s="16">
        <f>IF(SUM(C166:J166)&lt;INDEX(Coverage!$D$2:$D$1611,MATCH(A166, Coverage!$A$2:$A$1611,0)),INDEX(Pop!$K$2:$K$1611,MATCH(A166, Pop!$A$2:$A$1611,0))/INDEX(Coverage!$F$2:$F$1611,MATCH(A166, Coverage!$A$2:$A$1611,0)),0)</f>
        <v/>
      </c>
      <c r="L166" s="16">
        <f>IF(SUM(C166:K166)&lt;INDEX(Coverage!$D$2:$D$1611,MATCH(A166, Coverage!$A$2:$A$1611,0)),INDEX(Pop!$L$2:$L$1611,MATCH(A166, Pop!$A$2:$A$1611,0))/INDEX(Coverage!$F$2:$F$1611,MATCH(A166, Coverage!$A$2:$A$1611,0)),0)</f>
        <v/>
      </c>
    </row>
    <row r="167">
      <c r="A167" s="16">
        <f>'Data'!A167</f>
        <v/>
      </c>
      <c r="B167" s="16">
        <f>'Data'!B167</f>
        <v/>
      </c>
      <c r="C167" s="16">
        <f>IFERROR(INDEX(Pop!$C$2:$C$1611,MATCH(A167, Pop!$A$2:$A$1611,0)) /INDEX(Coverage!$F$2:$F$1611,MATCH(A167, Coverage!$A$2:$A$1611,0)),0)</f>
        <v/>
      </c>
      <c r="D167" s="16">
        <f>IF(SUM(C167)&lt;INDEX(Coverage!$D$2:$D$1611,MATCH(A167, Coverage!$A$2:$A$1611,0)),INDEX(Pop!$D$2:$D$1611,MATCH(A167, Pop!$A$2:$A$1611,0))/INDEX(Coverage!$F$2:$F$1611,MATCH(A167, Coverage!$A$2:$A$1611,0)),0)</f>
        <v/>
      </c>
      <c r="E167" s="16">
        <f>IF(SUM(C167:D167)&lt;INDEX(Coverage!$D$2:$D$1611,MATCH(A167, Coverage!$A$2:$A$1611,0)),INDEX(Pop!$E$2:$E$1611,MATCH(A167, Pop!$A$2:$A$1611,0))/INDEX(Coverage!$F$2:$F$1611,MATCH(A167, Coverage!$A$2:$A$1611,0)),0)</f>
        <v/>
      </c>
      <c r="F167" s="16">
        <f>IF(SUM(C167:E167)&lt;INDEX(Coverage!$D$2:$D$1611,MATCH(A167, Coverage!$A$2:$A$1611,0)),INDEX(Pop!$F$2:$F$1611,MATCH(A167, Pop!$A$2:$A$1611,0))/INDEX(Coverage!$F$2:$F$1611,MATCH(A167, Coverage!$A$2:$A$1611,0)),0)</f>
        <v/>
      </c>
      <c r="G167" s="16">
        <f>IF(SUM(C167:F167)&lt;INDEX(Coverage!$D$2:$D$1611,MATCH(A167, Coverage!$A$2:$A$1611,0)),INDEX(Pop!$G$2:$G$1611,MATCH(A167, Pop!$A$2:$A$1611,0))/INDEX(Coverage!$F$2:$F$1611,MATCH(A167, Coverage!$A$2:$A$1611,0)),0)</f>
        <v/>
      </c>
      <c r="H167" s="16">
        <f>IF(SUM(C167:G167)&lt;INDEX(Coverage!$D$2:$D$1611,MATCH(A167, Coverage!$A$2:$A$1611,0)),INDEX(Pop!$H$2:$H$1611,MATCH(A167, Pop!$A$2:$A$1611,0))/INDEX(Coverage!$F$2:$F$1611,MATCH(A167, Coverage!$A$2:$A$1611,0)),0)</f>
        <v/>
      </c>
      <c r="I167" s="16">
        <f>IF(SUM(C167:H167)&lt;INDEX(Coverage!$D$2:$D$1611,MATCH(A167, Coverage!$A$2:$A$1611,0)),INDEX(Pop!$I$2:$I$1611,MATCH(A167, Pop!$A$2:$A$1611,0))/INDEX(Coverage!$F$2:$F$1611,MATCH(A167, Coverage!$A$2:$A$1611,0)),0)</f>
        <v/>
      </c>
      <c r="J167" s="16">
        <f>IF(SUM(C167:I167)&lt;INDEX(Coverage!$D$2:$D$1611,MATCH(A167, Coverage!$A$2:$A$1611,0)),INDEX(Pop!$J$2:$J$1611,MATCH(A167, Pop!$A$2:$A$1611,0))/INDEX(Coverage!$F$2:$F$1611,MATCH(A167, Coverage!$A$2:$A$1611,0)),0)</f>
        <v/>
      </c>
      <c r="K167" s="16">
        <f>IF(SUM(C167:J167)&lt;INDEX(Coverage!$D$2:$D$1611,MATCH(A167, Coverage!$A$2:$A$1611,0)),INDEX(Pop!$K$2:$K$1611,MATCH(A167, Pop!$A$2:$A$1611,0))/INDEX(Coverage!$F$2:$F$1611,MATCH(A167, Coverage!$A$2:$A$1611,0)),0)</f>
        <v/>
      </c>
      <c r="L167" s="16">
        <f>IF(SUM(C167:K167)&lt;INDEX(Coverage!$D$2:$D$1611,MATCH(A167, Coverage!$A$2:$A$1611,0)),INDEX(Pop!$L$2:$L$1611,MATCH(A167, Pop!$A$2:$A$1611,0))/INDEX(Coverage!$F$2:$F$1611,MATCH(A167, Coverage!$A$2:$A$1611,0)),0)</f>
        <v/>
      </c>
    </row>
    <row r="168">
      <c r="A168" s="16">
        <f>'Data'!A168</f>
        <v/>
      </c>
      <c r="B168" s="16">
        <f>'Data'!B168</f>
        <v/>
      </c>
      <c r="C168" s="16">
        <f>IFERROR(INDEX(Pop!$C$2:$C$1611,MATCH(A168, Pop!$A$2:$A$1611,0)) /INDEX(Coverage!$F$2:$F$1611,MATCH(A168, Coverage!$A$2:$A$1611,0)),0)</f>
        <v/>
      </c>
      <c r="D168" s="16">
        <f>IF(SUM(C168)&lt;INDEX(Coverage!$D$2:$D$1611,MATCH(A168, Coverage!$A$2:$A$1611,0)),INDEX(Pop!$D$2:$D$1611,MATCH(A168, Pop!$A$2:$A$1611,0))/INDEX(Coverage!$F$2:$F$1611,MATCH(A168, Coverage!$A$2:$A$1611,0)),0)</f>
        <v/>
      </c>
      <c r="E168" s="16">
        <f>IF(SUM(C168:D168)&lt;INDEX(Coverage!$D$2:$D$1611,MATCH(A168, Coverage!$A$2:$A$1611,0)),INDEX(Pop!$E$2:$E$1611,MATCH(A168, Pop!$A$2:$A$1611,0))/INDEX(Coverage!$F$2:$F$1611,MATCH(A168, Coverage!$A$2:$A$1611,0)),0)</f>
        <v/>
      </c>
      <c r="F168" s="16">
        <f>IF(SUM(C168:E168)&lt;INDEX(Coverage!$D$2:$D$1611,MATCH(A168, Coverage!$A$2:$A$1611,0)),INDEX(Pop!$F$2:$F$1611,MATCH(A168, Pop!$A$2:$A$1611,0))/INDEX(Coverage!$F$2:$F$1611,MATCH(A168, Coverage!$A$2:$A$1611,0)),0)</f>
        <v/>
      </c>
      <c r="G168" s="16">
        <f>IF(SUM(C168:F168)&lt;INDEX(Coverage!$D$2:$D$1611,MATCH(A168, Coverage!$A$2:$A$1611,0)),INDEX(Pop!$G$2:$G$1611,MATCH(A168, Pop!$A$2:$A$1611,0))/INDEX(Coverage!$F$2:$F$1611,MATCH(A168, Coverage!$A$2:$A$1611,0)),0)</f>
        <v/>
      </c>
      <c r="H168" s="16">
        <f>IF(SUM(C168:G168)&lt;INDEX(Coverage!$D$2:$D$1611,MATCH(A168, Coverage!$A$2:$A$1611,0)),INDEX(Pop!$H$2:$H$1611,MATCH(A168, Pop!$A$2:$A$1611,0))/INDEX(Coverage!$F$2:$F$1611,MATCH(A168, Coverage!$A$2:$A$1611,0)),0)</f>
        <v/>
      </c>
      <c r="I168" s="16">
        <f>IF(SUM(C168:H168)&lt;INDEX(Coverage!$D$2:$D$1611,MATCH(A168, Coverage!$A$2:$A$1611,0)),INDEX(Pop!$I$2:$I$1611,MATCH(A168, Pop!$A$2:$A$1611,0))/INDEX(Coverage!$F$2:$F$1611,MATCH(A168, Coverage!$A$2:$A$1611,0)),0)</f>
        <v/>
      </c>
      <c r="J168" s="16">
        <f>IF(SUM(C168:I168)&lt;INDEX(Coverage!$D$2:$D$1611,MATCH(A168, Coverage!$A$2:$A$1611,0)),INDEX(Pop!$J$2:$J$1611,MATCH(A168, Pop!$A$2:$A$1611,0))/INDEX(Coverage!$F$2:$F$1611,MATCH(A168, Coverage!$A$2:$A$1611,0)),0)</f>
        <v/>
      </c>
      <c r="K168" s="16">
        <f>IF(SUM(C168:J168)&lt;INDEX(Coverage!$D$2:$D$1611,MATCH(A168, Coverage!$A$2:$A$1611,0)),INDEX(Pop!$K$2:$K$1611,MATCH(A168, Pop!$A$2:$A$1611,0))/INDEX(Coverage!$F$2:$F$1611,MATCH(A168, Coverage!$A$2:$A$1611,0)),0)</f>
        <v/>
      </c>
      <c r="L168" s="16">
        <f>IF(SUM(C168:K168)&lt;INDEX(Coverage!$D$2:$D$1611,MATCH(A168, Coverage!$A$2:$A$1611,0)),INDEX(Pop!$L$2:$L$1611,MATCH(A168, Pop!$A$2:$A$1611,0))/INDEX(Coverage!$F$2:$F$1611,MATCH(A168, Coverage!$A$2:$A$1611,0)),0)</f>
        <v/>
      </c>
    </row>
    <row r="169">
      <c r="A169" s="16">
        <f>'Data'!A169</f>
        <v/>
      </c>
      <c r="B169" s="16">
        <f>'Data'!B169</f>
        <v/>
      </c>
      <c r="C169" s="16">
        <f>IFERROR(INDEX(Pop!$C$2:$C$1611,MATCH(A169, Pop!$A$2:$A$1611,0)) /INDEX(Coverage!$F$2:$F$1611,MATCH(A169, Coverage!$A$2:$A$1611,0)),0)</f>
        <v/>
      </c>
      <c r="D169" s="16">
        <f>IF(SUM(C169)&lt;INDEX(Coverage!$D$2:$D$1611,MATCH(A169, Coverage!$A$2:$A$1611,0)),INDEX(Pop!$D$2:$D$1611,MATCH(A169, Pop!$A$2:$A$1611,0))/INDEX(Coverage!$F$2:$F$1611,MATCH(A169, Coverage!$A$2:$A$1611,0)),0)</f>
        <v/>
      </c>
      <c r="E169" s="16">
        <f>IF(SUM(C169:D169)&lt;INDEX(Coverage!$D$2:$D$1611,MATCH(A169, Coverage!$A$2:$A$1611,0)),INDEX(Pop!$E$2:$E$1611,MATCH(A169, Pop!$A$2:$A$1611,0))/INDEX(Coverage!$F$2:$F$1611,MATCH(A169, Coverage!$A$2:$A$1611,0)),0)</f>
        <v/>
      </c>
      <c r="F169" s="16">
        <f>IF(SUM(C169:E169)&lt;INDEX(Coverage!$D$2:$D$1611,MATCH(A169, Coverage!$A$2:$A$1611,0)),INDEX(Pop!$F$2:$F$1611,MATCH(A169, Pop!$A$2:$A$1611,0))/INDEX(Coverage!$F$2:$F$1611,MATCH(A169, Coverage!$A$2:$A$1611,0)),0)</f>
        <v/>
      </c>
      <c r="G169" s="16">
        <f>IF(SUM(C169:F169)&lt;INDEX(Coverage!$D$2:$D$1611,MATCH(A169, Coverage!$A$2:$A$1611,0)),INDEX(Pop!$G$2:$G$1611,MATCH(A169, Pop!$A$2:$A$1611,0))/INDEX(Coverage!$F$2:$F$1611,MATCH(A169, Coverage!$A$2:$A$1611,0)),0)</f>
        <v/>
      </c>
      <c r="H169" s="16">
        <f>IF(SUM(C169:G169)&lt;INDEX(Coverage!$D$2:$D$1611,MATCH(A169, Coverage!$A$2:$A$1611,0)),INDEX(Pop!$H$2:$H$1611,MATCH(A169, Pop!$A$2:$A$1611,0))/INDEX(Coverage!$F$2:$F$1611,MATCH(A169, Coverage!$A$2:$A$1611,0)),0)</f>
        <v/>
      </c>
      <c r="I169" s="16">
        <f>IF(SUM(C169:H169)&lt;INDEX(Coverage!$D$2:$D$1611,MATCH(A169, Coverage!$A$2:$A$1611,0)),INDEX(Pop!$I$2:$I$1611,MATCH(A169, Pop!$A$2:$A$1611,0))/INDEX(Coverage!$F$2:$F$1611,MATCH(A169, Coverage!$A$2:$A$1611,0)),0)</f>
        <v/>
      </c>
      <c r="J169" s="16">
        <f>IF(SUM(C169:I169)&lt;INDEX(Coverage!$D$2:$D$1611,MATCH(A169, Coverage!$A$2:$A$1611,0)),INDEX(Pop!$J$2:$J$1611,MATCH(A169, Pop!$A$2:$A$1611,0))/INDEX(Coverage!$F$2:$F$1611,MATCH(A169, Coverage!$A$2:$A$1611,0)),0)</f>
        <v/>
      </c>
      <c r="K169" s="16">
        <f>IF(SUM(C169:J169)&lt;INDEX(Coverage!$D$2:$D$1611,MATCH(A169, Coverage!$A$2:$A$1611,0)),INDEX(Pop!$K$2:$K$1611,MATCH(A169, Pop!$A$2:$A$1611,0))/INDEX(Coverage!$F$2:$F$1611,MATCH(A169, Coverage!$A$2:$A$1611,0)),0)</f>
        <v/>
      </c>
      <c r="L169" s="16">
        <f>IF(SUM(C169:K169)&lt;INDEX(Coverage!$D$2:$D$1611,MATCH(A169, Coverage!$A$2:$A$1611,0)),INDEX(Pop!$L$2:$L$1611,MATCH(A169, Pop!$A$2:$A$1611,0))/INDEX(Coverage!$F$2:$F$1611,MATCH(A169, Coverage!$A$2:$A$1611,0)),0)</f>
        <v/>
      </c>
    </row>
    <row r="170">
      <c r="A170" s="16">
        <f>'Data'!A170</f>
        <v/>
      </c>
      <c r="B170" s="16">
        <f>'Data'!B170</f>
        <v/>
      </c>
      <c r="C170" s="16">
        <f>IFERROR(INDEX(Pop!$C$2:$C$1611,MATCH(A170, Pop!$A$2:$A$1611,0)) /INDEX(Coverage!$F$2:$F$1611,MATCH(A170, Coverage!$A$2:$A$1611,0)),0)</f>
        <v/>
      </c>
      <c r="D170" s="16">
        <f>IF(SUM(C170)&lt;INDEX(Coverage!$D$2:$D$1611,MATCH(A170, Coverage!$A$2:$A$1611,0)),INDEX(Pop!$D$2:$D$1611,MATCH(A170, Pop!$A$2:$A$1611,0))/INDEX(Coverage!$F$2:$F$1611,MATCH(A170, Coverage!$A$2:$A$1611,0)),0)</f>
        <v/>
      </c>
      <c r="E170" s="16">
        <f>IF(SUM(C170:D170)&lt;INDEX(Coverage!$D$2:$D$1611,MATCH(A170, Coverage!$A$2:$A$1611,0)),INDEX(Pop!$E$2:$E$1611,MATCH(A170, Pop!$A$2:$A$1611,0))/INDEX(Coverage!$F$2:$F$1611,MATCH(A170, Coverage!$A$2:$A$1611,0)),0)</f>
        <v/>
      </c>
      <c r="F170" s="16">
        <f>IF(SUM(C170:E170)&lt;INDEX(Coverage!$D$2:$D$1611,MATCH(A170, Coverage!$A$2:$A$1611,0)),INDEX(Pop!$F$2:$F$1611,MATCH(A170, Pop!$A$2:$A$1611,0))/INDEX(Coverage!$F$2:$F$1611,MATCH(A170, Coverage!$A$2:$A$1611,0)),0)</f>
        <v/>
      </c>
      <c r="G170" s="16">
        <f>IF(SUM(C170:F170)&lt;INDEX(Coverage!$D$2:$D$1611,MATCH(A170, Coverage!$A$2:$A$1611,0)),INDEX(Pop!$G$2:$G$1611,MATCH(A170, Pop!$A$2:$A$1611,0))/INDEX(Coverage!$F$2:$F$1611,MATCH(A170, Coverage!$A$2:$A$1611,0)),0)</f>
        <v/>
      </c>
      <c r="H170" s="16">
        <f>IF(SUM(C170:G170)&lt;INDEX(Coverage!$D$2:$D$1611,MATCH(A170, Coverage!$A$2:$A$1611,0)),INDEX(Pop!$H$2:$H$1611,MATCH(A170, Pop!$A$2:$A$1611,0))/INDEX(Coverage!$F$2:$F$1611,MATCH(A170, Coverage!$A$2:$A$1611,0)),0)</f>
        <v/>
      </c>
      <c r="I170" s="16">
        <f>IF(SUM(C170:H170)&lt;INDEX(Coverage!$D$2:$D$1611,MATCH(A170, Coverage!$A$2:$A$1611,0)),INDEX(Pop!$I$2:$I$1611,MATCH(A170, Pop!$A$2:$A$1611,0))/INDEX(Coverage!$F$2:$F$1611,MATCH(A170, Coverage!$A$2:$A$1611,0)),0)</f>
        <v/>
      </c>
      <c r="J170" s="16">
        <f>IF(SUM(C170:I170)&lt;INDEX(Coverage!$D$2:$D$1611,MATCH(A170, Coverage!$A$2:$A$1611,0)),INDEX(Pop!$J$2:$J$1611,MATCH(A170, Pop!$A$2:$A$1611,0))/INDEX(Coverage!$F$2:$F$1611,MATCH(A170, Coverage!$A$2:$A$1611,0)),0)</f>
        <v/>
      </c>
      <c r="K170" s="16">
        <f>IF(SUM(C170:J170)&lt;INDEX(Coverage!$D$2:$D$1611,MATCH(A170, Coverage!$A$2:$A$1611,0)),INDEX(Pop!$K$2:$K$1611,MATCH(A170, Pop!$A$2:$A$1611,0))/INDEX(Coverage!$F$2:$F$1611,MATCH(A170, Coverage!$A$2:$A$1611,0)),0)</f>
        <v/>
      </c>
      <c r="L170" s="16">
        <f>IF(SUM(C170:K170)&lt;INDEX(Coverage!$D$2:$D$1611,MATCH(A170, Coverage!$A$2:$A$1611,0)),INDEX(Pop!$L$2:$L$1611,MATCH(A170, Pop!$A$2:$A$1611,0))/INDEX(Coverage!$F$2:$F$1611,MATCH(A170, Coverage!$A$2:$A$1611,0)),0)</f>
        <v/>
      </c>
    </row>
    <row r="171">
      <c r="A171" s="16">
        <f>'Data'!A171</f>
        <v/>
      </c>
      <c r="B171" s="16">
        <f>'Data'!B171</f>
        <v/>
      </c>
      <c r="C171" s="16">
        <f>IFERROR(INDEX(Pop!$C$2:$C$1611,MATCH(A171, Pop!$A$2:$A$1611,0)) /INDEX(Coverage!$F$2:$F$1611,MATCH(A171, Coverage!$A$2:$A$1611,0)),0)</f>
        <v/>
      </c>
      <c r="D171" s="16">
        <f>IF(SUM(C171)&lt;INDEX(Coverage!$D$2:$D$1611,MATCH(A171, Coverage!$A$2:$A$1611,0)),INDEX(Pop!$D$2:$D$1611,MATCH(A171, Pop!$A$2:$A$1611,0))/INDEX(Coverage!$F$2:$F$1611,MATCH(A171, Coverage!$A$2:$A$1611,0)),0)</f>
        <v/>
      </c>
      <c r="E171" s="16">
        <f>IF(SUM(C171:D171)&lt;INDEX(Coverage!$D$2:$D$1611,MATCH(A171, Coverage!$A$2:$A$1611,0)),INDEX(Pop!$E$2:$E$1611,MATCH(A171, Pop!$A$2:$A$1611,0))/INDEX(Coverage!$F$2:$F$1611,MATCH(A171, Coverage!$A$2:$A$1611,0)),0)</f>
        <v/>
      </c>
      <c r="F171" s="16">
        <f>IF(SUM(C171:E171)&lt;INDEX(Coverage!$D$2:$D$1611,MATCH(A171, Coverage!$A$2:$A$1611,0)),INDEX(Pop!$F$2:$F$1611,MATCH(A171, Pop!$A$2:$A$1611,0))/INDEX(Coverage!$F$2:$F$1611,MATCH(A171, Coverage!$A$2:$A$1611,0)),0)</f>
        <v/>
      </c>
      <c r="G171" s="16">
        <f>IF(SUM(C171:F171)&lt;INDEX(Coverage!$D$2:$D$1611,MATCH(A171, Coverage!$A$2:$A$1611,0)),INDEX(Pop!$G$2:$G$1611,MATCH(A171, Pop!$A$2:$A$1611,0))/INDEX(Coverage!$F$2:$F$1611,MATCH(A171, Coverage!$A$2:$A$1611,0)),0)</f>
        <v/>
      </c>
      <c r="H171" s="16">
        <f>IF(SUM(C171:G171)&lt;INDEX(Coverage!$D$2:$D$1611,MATCH(A171, Coverage!$A$2:$A$1611,0)),INDEX(Pop!$H$2:$H$1611,MATCH(A171, Pop!$A$2:$A$1611,0))/INDEX(Coverage!$F$2:$F$1611,MATCH(A171, Coverage!$A$2:$A$1611,0)),0)</f>
        <v/>
      </c>
      <c r="I171" s="16">
        <f>IF(SUM(C171:H171)&lt;INDEX(Coverage!$D$2:$D$1611,MATCH(A171, Coverage!$A$2:$A$1611,0)),INDEX(Pop!$I$2:$I$1611,MATCH(A171, Pop!$A$2:$A$1611,0))/INDEX(Coverage!$F$2:$F$1611,MATCH(A171, Coverage!$A$2:$A$1611,0)),0)</f>
        <v/>
      </c>
      <c r="J171" s="16">
        <f>IF(SUM(C171:I171)&lt;INDEX(Coverage!$D$2:$D$1611,MATCH(A171, Coverage!$A$2:$A$1611,0)),INDEX(Pop!$J$2:$J$1611,MATCH(A171, Pop!$A$2:$A$1611,0))/INDEX(Coverage!$F$2:$F$1611,MATCH(A171, Coverage!$A$2:$A$1611,0)),0)</f>
        <v/>
      </c>
      <c r="K171" s="16">
        <f>IF(SUM(C171:J171)&lt;INDEX(Coverage!$D$2:$D$1611,MATCH(A171, Coverage!$A$2:$A$1611,0)),INDEX(Pop!$K$2:$K$1611,MATCH(A171, Pop!$A$2:$A$1611,0))/INDEX(Coverage!$F$2:$F$1611,MATCH(A171, Coverage!$A$2:$A$1611,0)),0)</f>
        <v/>
      </c>
      <c r="L171" s="16">
        <f>IF(SUM(C171:K171)&lt;INDEX(Coverage!$D$2:$D$1611,MATCH(A171, Coverage!$A$2:$A$1611,0)),INDEX(Pop!$L$2:$L$1611,MATCH(A171, Pop!$A$2:$A$1611,0))/INDEX(Coverage!$F$2:$F$1611,MATCH(A171, Coverage!$A$2:$A$1611,0)),0)</f>
        <v/>
      </c>
    </row>
    <row r="172">
      <c r="A172" s="16">
        <f>'Data'!A172</f>
        <v/>
      </c>
      <c r="B172" s="16">
        <f>'Data'!B172</f>
        <v/>
      </c>
      <c r="C172" s="16">
        <f>IFERROR(INDEX(Pop!$C$2:$C$1611,MATCH(A172, Pop!$A$2:$A$1611,0)) /INDEX(Coverage!$F$2:$F$1611,MATCH(A172, Coverage!$A$2:$A$1611,0)),0)</f>
        <v/>
      </c>
      <c r="D172" s="16">
        <f>IF(SUM(C172)&lt;INDEX(Coverage!$D$2:$D$1611,MATCH(A172, Coverage!$A$2:$A$1611,0)),INDEX(Pop!$D$2:$D$1611,MATCH(A172, Pop!$A$2:$A$1611,0))/INDEX(Coverage!$F$2:$F$1611,MATCH(A172, Coverage!$A$2:$A$1611,0)),0)</f>
        <v/>
      </c>
      <c r="E172" s="16">
        <f>IF(SUM(C172:D172)&lt;INDEX(Coverage!$D$2:$D$1611,MATCH(A172, Coverage!$A$2:$A$1611,0)),INDEX(Pop!$E$2:$E$1611,MATCH(A172, Pop!$A$2:$A$1611,0))/INDEX(Coverage!$F$2:$F$1611,MATCH(A172, Coverage!$A$2:$A$1611,0)),0)</f>
        <v/>
      </c>
      <c r="F172" s="16">
        <f>IF(SUM(C172:E172)&lt;INDEX(Coverage!$D$2:$D$1611,MATCH(A172, Coverage!$A$2:$A$1611,0)),INDEX(Pop!$F$2:$F$1611,MATCH(A172, Pop!$A$2:$A$1611,0))/INDEX(Coverage!$F$2:$F$1611,MATCH(A172, Coverage!$A$2:$A$1611,0)),0)</f>
        <v/>
      </c>
      <c r="G172" s="16">
        <f>IF(SUM(C172:F172)&lt;INDEX(Coverage!$D$2:$D$1611,MATCH(A172, Coverage!$A$2:$A$1611,0)),INDEX(Pop!$G$2:$G$1611,MATCH(A172, Pop!$A$2:$A$1611,0))/INDEX(Coverage!$F$2:$F$1611,MATCH(A172, Coverage!$A$2:$A$1611,0)),0)</f>
        <v/>
      </c>
      <c r="H172" s="16">
        <f>IF(SUM(C172:G172)&lt;INDEX(Coverage!$D$2:$D$1611,MATCH(A172, Coverage!$A$2:$A$1611,0)),INDEX(Pop!$H$2:$H$1611,MATCH(A172, Pop!$A$2:$A$1611,0))/INDEX(Coverage!$F$2:$F$1611,MATCH(A172, Coverage!$A$2:$A$1611,0)),0)</f>
        <v/>
      </c>
      <c r="I172" s="16">
        <f>IF(SUM(C172:H172)&lt;INDEX(Coverage!$D$2:$D$1611,MATCH(A172, Coverage!$A$2:$A$1611,0)),INDEX(Pop!$I$2:$I$1611,MATCH(A172, Pop!$A$2:$A$1611,0))/INDEX(Coverage!$F$2:$F$1611,MATCH(A172, Coverage!$A$2:$A$1611,0)),0)</f>
        <v/>
      </c>
      <c r="J172" s="16">
        <f>IF(SUM(C172:I172)&lt;INDEX(Coverage!$D$2:$D$1611,MATCH(A172, Coverage!$A$2:$A$1611,0)),INDEX(Pop!$J$2:$J$1611,MATCH(A172, Pop!$A$2:$A$1611,0))/INDEX(Coverage!$F$2:$F$1611,MATCH(A172, Coverage!$A$2:$A$1611,0)),0)</f>
        <v/>
      </c>
      <c r="K172" s="16">
        <f>IF(SUM(C172:J172)&lt;INDEX(Coverage!$D$2:$D$1611,MATCH(A172, Coverage!$A$2:$A$1611,0)),INDEX(Pop!$K$2:$K$1611,MATCH(A172, Pop!$A$2:$A$1611,0))/INDEX(Coverage!$F$2:$F$1611,MATCH(A172, Coverage!$A$2:$A$1611,0)),0)</f>
        <v/>
      </c>
      <c r="L172" s="16">
        <f>IF(SUM(C172:K172)&lt;INDEX(Coverage!$D$2:$D$1611,MATCH(A172, Coverage!$A$2:$A$1611,0)),INDEX(Pop!$L$2:$L$1611,MATCH(A172, Pop!$A$2:$A$1611,0))/INDEX(Coverage!$F$2:$F$1611,MATCH(A172, Coverage!$A$2:$A$1611,0)),0)</f>
        <v/>
      </c>
    </row>
    <row r="173">
      <c r="A173" s="16">
        <f>'Data'!A173</f>
        <v/>
      </c>
      <c r="B173" s="16">
        <f>'Data'!B173</f>
        <v/>
      </c>
      <c r="C173" s="16">
        <f>IFERROR(INDEX(Pop!$C$2:$C$1611,MATCH(A173, Pop!$A$2:$A$1611,0)) /INDEX(Coverage!$F$2:$F$1611,MATCH(A173, Coverage!$A$2:$A$1611,0)),0)</f>
        <v/>
      </c>
      <c r="D173" s="16">
        <f>IF(SUM(C173)&lt;INDEX(Coverage!$D$2:$D$1611,MATCH(A173, Coverage!$A$2:$A$1611,0)),INDEX(Pop!$D$2:$D$1611,MATCH(A173, Pop!$A$2:$A$1611,0))/INDEX(Coverage!$F$2:$F$1611,MATCH(A173, Coverage!$A$2:$A$1611,0)),0)</f>
        <v/>
      </c>
      <c r="E173" s="16">
        <f>IF(SUM(C173:D173)&lt;INDEX(Coverage!$D$2:$D$1611,MATCH(A173, Coverage!$A$2:$A$1611,0)),INDEX(Pop!$E$2:$E$1611,MATCH(A173, Pop!$A$2:$A$1611,0))/INDEX(Coverage!$F$2:$F$1611,MATCH(A173, Coverage!$A$2:$A$1611,0)),0)</f>
        <v/>
      </c>
      <c r="F173" s="16">
        <f>IF(SUM(C173:E173)&lt;INDEX(Coverage!$D$2:$D$1611,MATCH(A173, Coverage!$A$2:$A$1611,0)),INDEX(Pop!$F$2:$F$1611,MATCH(A173, Pop!$A$2:$A$1611,0))/INDEX(Coverage!$F$2:$F$1611,MATCH(A173, Coverage!$A$2:$A$1611,0)),0)</f>
        <v/>
      </c>
      <c r="G173" s="16">
        <f>IF(SUM(C173:F173)&lt;INDEX(Coverage!$D$2:$D$1611,MATCH(A173, Coverage!$A$2:$A$1611,0)),INDEX(Pop!$G$2:$G$1611,MATCH(A173, Pop!$A$2:$A$1611,0))/INDEX(Coverage!$F$2:$F$1611,MATCH(A173, Coverage!$A$2:$A$1611,0)),0)</f>
        <v/>
      </c>
      <c r="H173" s="16">
        <f>IF(SUM(C173:G173)&lt;INDEX(Coverage!$D$2:$D$1611,MATCH(A173, Coverage!$A$2:$A$1611,0)),INDEX(Pop!$H$2:$H$1611,MATCH(A173, Pop!$A$2:$A$1611,0))/INDEX(Coverage!$F$2:$F$1611,MATCH(A173, Coverage!$A$2:$A$1611,0)),0)</f>
        <v/>
      </c>
      <c r="I173" s="16">
        <f>IF(SUM(C173:H173)&lt;INDEX(Coverage!$D$2:$D$1611,MATCH(A173, Coverage!$A$2:$A$1611,0)),INDEX(Pop!$I$2:$I$1611,MATCH(A173, Pop!$A$2:$A$1611,0))/INDEX(Coverage!$F$2:$F$1611,MATCH(A173, Coverage!$A$2:$A$1611,0)),0)</f>
        <v/>
      </c>
      <c r="J173" s="16">
        <f>IF(SUM(C173:I173)&lt;INDEX(Coverage!$D$2:$D$1611,MATCH(A173, Coverage!$A$2:$A$1611,0)),INDEX(Pop!$J$2:$J$1611,MATCH(A173, Pop!$A$2:$A$1611,0))/INDEX(Coverage!$F$2:$F$1611,MATCH(A173, Coverage!$A$2:$A$1611,0)),0)</f>
        <v/>
      </c>
      <c r="K173" s="16">
        <f>IF(SUM(C173:J173)&lt;INDEX(Coverage!$D$2:$D$1611,MATCH(A173, Coverage!$A$2:$A$1611,0)),INDEX(Pop!$K$2:$K$1611,MATCH(A173, Pop!$A$2:$A$1611,0))/INDEX(Coverage!$F$2:$F$1611,MATCH(A173, Coverage!$A$2:$A$1611,0)),0)</f>
        <v/>
      </c>
      <c r="L173" s="16">
        <f>IF(SUM(C173:K173)&lt;INDEX(Coverage!$D$2:$D$1611,MATCH(A173, Coverage!$A$2:$A$1611,0)),INDEX(Pop!$L$2:$L$1611,MATCH(A173, Pop!$A$2:$A$1611,0))/INDEX(Coverage!$F$2:$F$1611,MATCH(A173, Coverage!$A$2:$A$1611,0)),0)</f>
        <v/>
      </c>
    </row>
    <row r="174">
      <c r="A174" s="16">
        <f>'Data'!A174</f>
        <v/>
      </c>
      <c r="B174" s="16">
        <f>'Data'!B174</f>
        <v/>
      </c>
      <c r="C174" s="16">
        <f>IFERROR(INDEX(Pop!$C$2:$C$1611,MATCH(A174, Pop!$A$2:$A$1611,0)) /INDEX(Coverage!$F$2:$F$1611,MATCH(A174, Coverage!$A$2:$A$1611,0)),0)</f>
        <v/>
      </c>
      <c r="D174" s="16">
        <f>IF(SUM(C174)&lt;INDEX(Coverage!$D$2:$D$1611,MATCH(A174, Coverage!$A$2:$A$1611,0)),INDEX(Pop!$D$2:$D$1611,MATCH(A174, Pop!$A$2:$A$1611,0))/INDEX(Coverage!$F$2:$F$1611,MATCH(A174, Coverage!$A$2:$A$1611,0)),0)</f>
        <v/>
      </c>
      <c r="E174" s="16">
        <f>IF(SUM(C174:D174)&lt;INDEX(Coverage!$D$2:$D$1611,MATCH(A174, Coverage!$A$2:$A$1611,0)),INDEX(Pop!$E$2:$E$1611,MATCH(A174, Pop!$A$2:$A$1611,0))/INDEX(Coverage!$F$2:$F$1611,MATCH(A174, Coverage!$A$2:$A$1611,0)),0)</f>
        <v/>
      </c>
      <c r="F174" s="16">
        <f>IF(SUM(C174:E174)&lt;INDEX(Coverage!$D$2:$D$1611,MATCH(A174, Coverage!$A$2:$A$1611,0)),INDEX(Pop!$F$2:$F$1611,MATCH(A174, Pop!$A$2:$A$1611,0))/INDEX(Coverage!$F$2:$F$1611,MATCH(A174, Coverage!$A$2:$A$1611,0)),0)</f>
        <v/>
      </c>
      <c r="G174" s="16">
        <f>IF(SUM(C174:F174)&lt;INDEX(Coverage!$D$2:$D$1611,MATCH(A174, Coverage!$A$2:$A$1611,0)),INDEX(Pop!$G$2:$G$1611,MATCH(A174, Pop!$A$2:$A$1611,0))/INDEX(Coverage!$F$2:$F$1611,MATCH(A174, Coverage!$A$2:$A$1611,0)),0)</f>
        <v/>
      </c>
      <c r="H174" s="16">
        <f>IF(SUM(C174:G174)&lt;INDEX(Coverage!$D$2:$D$1611,MATCH(A174, Coverage!$A$2:$A$1611,0)),INDEX(Pop!$H$2:$H$1611,MATCH(A174, Pop!$A$2:$A$1611,0))/INDEX(Coverage!$F$2:$F$1611,MATCH(A174, Coverage!$A$2:$A$1611,0)),0)</f>
        <v/>
      </c>
      <c r="I174" s="16">
        <f>IF(SUM(C174:H174)&lt;INDEX(Coverage!$D$2:$D$1611,MATCH(A174, Coverage!$A$2:$A$1611,0)),INDEX(Pop!$I$2:$I$1611,MATCH(A174, Pop!$A$2:$A$1611,0))/INDEX(Coverage!$F$2:$F$1611,MATCH(A174, Coverage!$A$2:$A$1611,0)),0)</f>
        <v/>
      </c>
      <c r="J174" s="16">
        <f>IF(SUM(C174:I174)&lt;INDEX(Coverage!$D$2:$D$1611,MATCH(A174, Coverage!$A$2:$A$1611,0)),INDEX(Pop!$J$2:$J$1611,MATCH(A174, Pop!$A$2:$A$1611,0))/INDEX(Coverage!$F$2:$F$1611,MATCH(A174, Coverage!$A$2:$A$1611,0)),0)</f>
        <v/>
      </c>
      <c r="K174" s="16">
        <f>IF(SUM(C174:J174)&lt;INDEX(Coverage!$D$2:$D$1611,MATCH(A174, Coverage!$A$2:$A$1611,0)),INDEX(Pop!$K$2:$K$1611,MATCH(A174, Pop!$A$2:$A$1611,0))/INDEX(Coverage!$F$2:$F$1611,MATCH(A174, Coverage!$A$2:$A$1611,0)),0)</f>
        <v/>
      </c>
      <c r="L174" s="16">
        <f>IF(SUM(C174:K174)&lt;INDEX(Coverage!$D$2:$D$1611,MATCH(A174, Coverage!$A$2:$A$1611,0)),INDEX(Pop!$L$2:$L$1611,MATCH(A174, Pop!$A$2:$A$1611,0))/INDEX(Coverage!$F$2:$F$1611,MATCH(A174, Coverage!$A$2:$A$1611,0)),0)</f>
        <v/>
      </c>
    </row>
    <row r="175">
      <c r="A175" s="16">
        <f>'Data'!A175</f>
        <v/>
      </c>
      <c r="B175" s="16">
        <f>'Data'!B175</f>
        <v/>
      </c>
      <c r="C175" s="16">
        <f>IFERROR(INDEX(Pop!$C$2:$C$1611,MATCH(A175, Pop!$A$2:$A$1611,0)) /INDEX(Coverage!$F$2:$F$1611,MATCH(A175, Coverage!$A$2:$A$1611,0)),0)</f>
        <v/>
      </c>
      <c r="D175" s="16">
        <f>IF(SUM(C175)&lt;INDEX(Coverage!$D$2:$D$1611,MATCH(A175, Coverage!$A$2:$A$1611,0)),INDEX(Pop!$D$2:$D$1611,MATCH(A175, Pop!$A$2:$A$1611,0))/INDEX(Coverage!$F$2:$F$1611,MATCH(A175, Coverage!$A$2:$A$1611,0)),0)</f>
        <v/>
      </c>
      <c r="E175" s="16">
        <f>IF(SUM(C175:D175)&lt;INDEX(Coverage!$D$2:$D$1611,MATCH(A175, Coverage!$A$2:$A$1611,0)),INDEX(Pop!$E$2:$E$1611,MATCH(A175, Pop!$A$2:$A$1611,0))/INDEX(Coverage!$F$2:$F$1611,MATCH(A175, Coverage!$A$2:$A$1611,0)),0)</f>
        <v/>
      </c>
      <c r="F175" s="16">
        <f>IF(SUM(C175:E175)&lt;INDEX(Coverage!$D$2:$D$1611,MATCH(A175, Coverage!$A$2:$A$1611,0)),INDEX(Pop!$F$2:$F$1611,MATCH(A175, Pop!$A$2:$A$1611,0))/INDEX(Coverage!$F$2:$F$1611,MATCH(A175, Coverage!$A$2:$A$1611,0)),0)</f>
        <v/>
      </c>
      <c r="G175" s="16">
        <f>IF(SUM(C175:F175)&lt;INDEX(Coverage!$D$2:$D$1611,MATCH(A175, Coverage!$A$2:$A$1611,0)),INDEX(Pop!$G$2:$G$1611,MATCH(A175, Pop!$A$2:$A$1611,0))/INDEX(Coverage!$F$2:$F$1611,MATCH(A175, Coverage!$A$2:$A$1611,0)),0)</f>
        <v/>
      </c>
      <c r="H175" s="16">
        <f>IF(SUM(C175:G175)&lt;INDEX(Coverage!$D$2:$D$1611,MATCH(A175, Coverage!$A$2:$A$1611,0)),INDEX(Pop!$H$2:$H$1611,MATCH(A175, Pop!$A$2:$A$1611,0))/INDEX(Coverage!$F$2:$F$1611,MATCH(A175, Coverage!$A$2:$A$1611,0)),0)</f>
        <v/>
      </c>
      <c r="I175" s="16">
        <f>IF(SUM(C175:H175)&lt;INDEX(Coverage!$D$2:$D$1611,MATCH(A175, Coverage!$A$2:$A$1611,0)),INDEX(Pop!$I$2:$I$1611,MATCH(A175, Pop!$A$2:$A$1611,0))/INDEX(Coverage!$F$2:$F$1611,MATCH(A175, Coverage!$A$2:$A$1611,0)),0)</f>
        <v/>
      </c>
      <c r="J175" s="16">
        <f>IF(SUM(C175:I175)&lt;INDEX(Coverage!$D$2:$D$1611,MATCH(A175, Coverage!$A$2:$A$1611,0)),INDEX(Pop!$J$2:$J$1611,MATCH(A175, Pop!$A$2:$A$1611,0))/INDEX(Coverage!$F$2:$F$1611,MATCH(A175, Coverage!$A$2:$A$1611,0)),0)</f>
        <v/>
      </c>
      <c r="K175" s="16">
        <f>IF(SUM(C175:J175)&lt;INDEX(Coverage!$D$2:$D$1611,MATCH(A175, Coverage!$A$2:$A$1611,0)),INDEX(Pop!$K$2:$K$1611,MATCH(A175, Pop!$A$2:$A$1611,0))/INDEX(Coverage!$F$2:$F$1611,MATCH(A175, Coverage!$A$2:$A$1611,0)),0)</f>
        <v/>
      </c>
      <c r="L175" s="16">
        <f>IF(SUM(C175:K175)&lt;INDEX(Coverage!$D$2:$D$1611,MATCH(A175, Coverage!$A$2:$A$1611,0)),INDEX(Pop!$L$2:$L$1611,MATCH(A175, Pop!$A$2:$A$1611,0))/INDEX(Coverage!$F$2:$F$1611,MATCH(A175, Coverage!$A$2:$A$1611,0)),0)</f>
        <v/>
      </c>
    </row>
    <row r="176">
      <c r="A176" s="16">
        <f>'Data'!A176</f>
        <v/>
      </c>
      <c r="B176" s="16">
        <f>'Data'!B176</f>
        <v/>
      </c>
      <c r="C176" s="16">
        <f>IFERROR(INDEX(Pop!$C$2:$C$1611,MATCH(A176, Pop!$A$2:$A$1611,0)) /INDEX(Coverage!$F$2:$F$1611,MATCH(A176, Coverage!$A$2:$A$1611,0)),0)</f>
        <v/>
      </c>
      <c r="D176" s="16">
        <f>IF(SUM(C176)&lt;INDEX(Coverage!$D$2:$D$1611,MATCH(A176, Coverage!$A$2:$A$1611,0)),INDEX(Pop!$D$2:$D$1611,MATCH(A176, Pop!$A$2:$A$1611,0))/INDEX(Coverage!$F$2:$F$1611,MATCH(A176, Coverage!$A$2:$A$1611,0)),0)</f>
        <v/>
      </c>
      <c r="E176" s="16">
        <f>IF(SUM(C176:D176)&lt;INDEX(Coverage!$D$2:$D$1611,MATCH(A176, Coverage!$A$2:$A$1611,0)),INDEX(Pop!$E$2:$E$1611,MATCH(A176, Pop!$A$2:$A$1611,0))/INDEX(Coverage!$F$2:$F$1611,MATCH(A176, Coverage!$A$2:$A$1611,0)),0)</f>
        <v/>
      </c>
      <c r="F176" s="16">
        <f>IF(SUM(C176:E176)&lt;INDEX(Coverage!$D$2:$D$1611,MATCH(A176, Coverage!$A$2:$A$1611,0)),INDEX(Pop!$F$2:$F$1611,MATCH(A176, Pop!$A$2:$A$1611,0))/INDEX(Coverage!$F$2:$F$1611,MATCH(A176, Coverage!$A$2:$A$1611,0)),0)</f>
        <v/>
      </c>
      <c r="G176" s="16">
        <f>IF(SUM(C176:F176)&lt;INDEX(Coverage!$D$2:$D$1611,MATCH(A176, Coverage!$A$2:$A$1611,0)),INDEX(Pop!$G$2:$G$1611,MATCH(A176, Pop!$A$2:$A$1611,0))/INDEX(Coverage!$F$2:$F$1611,MATCH(A176, Coverage!$A$2:$A$1611,0)),0)</f>
        <v/>
      </c>
      <c r="H176" s="16">
        <f>IF(SUM(C176:G176)&lt;INDEX(Coverage!$D$2:$D$1611,MATCH(A176, Coverage!$A$2:$A$1611,0)),INDEX(Pop!$H$2:$H$1611,MATCH(A176, Pop!$A$2:$A$1611,0))/INDEX(Coverage!$F$2:$F$1611,MATCH(A176, Coverage!$A$2:$A$1611,0)),0)</f>
        <v/>
      </c>
      <c r="I176" s="16">
        <f>IF(SUM(C176:H176)&lt;INDEX(Coverage!$D$2:$D$1611,MATCH(A176, Coverage!$A$2:$A$1611,0)),INDEX(Pop!$I$2:$I$1611,MATCH(A176, Pop!$A$2:$A$1611,0))/INDEX(Coverage!$F$2:$F$1611,MATCH(A176, Coverage!$A$2:$A$1611,0)),0)</f>
        <v/>
      </c>
      <c r="J176" s="16">
        <f>IF(SUM(C176:I176)&lt;INDEX(Coverage!$D$2:$D$1611,MATCH(A176, Coverage!$A$2:$A$1611,0)),INDEX(Pop!$J$2:$J$1611,MATCH(A176, Pop!$A$2:$A$1611,0))/INDEX(Coverage!$F$2:$F$1611,MATCH(A176, Coverage!$A$2:$A$1611,0)),0)</f>
        <v/>
      </c>
      <c r="K176" s="16">
        <f>IF(SUM(C176:J176)&lt;INDEX(Coverage!$D$2:$D$1611,MATCH(A176, Coverage!$A$2:$A$1611,0)),INDEX(Pop!$K$2:$K$1611,MATCH(A176, Pop!$A$2:$A$1611,0))/INDEX(Coverage!$F$2:$F$1611,MATCH(A176, Coverage!$A$2:$A$1611,0)),0)</f>
        <v/>
      </c>
      <c r="L176" s="16">
        <f>IF(SUM(C176:K176)&lt;INDEX(Coverage!$D$2:$D$1611,MATCH(A176, Coverage!$A$2:$A$1611,0)),INDEX(Pop!$L$2:$L$1611,MATCH(A176, Pop!$A$2:$A$1611,0))/INDEX(Coverage!$F$2:$F$1611,MATCH(A176, Coverage!$A$2:$A$1611,0)),0)</f>
        <v/>
      </c>
    </row>
    <row r="177">
      <c r="A177" s="16">
        <f>'Data'!A177</f>
        <v/>
      </c>
      <c r="B177" s="16">
        <f>'Data'!B177</f>
        <v/>
      </c>
      <c r="C177" s="16">
        <f>IFERROR(INDEX(Pop!$C$2:$C$1611,MATCH(A177, Pop!$A$2:$A$1611,0)) /INDEX(Coverage!$F$2:$F$1611,MATCH(A177, Coverage!$A$2:$A$1611,0)),0)</f>
        <v/>
      </c>
      <c r="D177" s="16">
        <f>IF(SUM(C177)&lt;INDEX(Coverage!$D$2:$D$1611,MATCH(A177, Coverage!$A$2:$A$1611,0)),INDEX(Pop!$D$2:$D$1611,MATCH(A177, Pop!$A$2:$A$1611,0))/INDEX(Coverage!$F$2:$F$1611,MATCH(A177, Coverage!$A$2:$A$1611,0)),0)</f>
        <v/>
      </c>
      <c r="E177" s="16">
        <f>IF(SUM(C177:D177)&lt;INDEX(Coverage!$D$2:$D$1611,MATCH(A177, Coverage!$A$2:$A$1611,0)),INDEX(Pop!$E$2:$E$1611,MATCH(A177, Pop!$A$2:$A$1611,0))/INDEX(Coverage!$F$2:$F$1611,MATCH(A177, Coverage!$A$2:$A$1611,0)),0)</f>
        <v/>
      </c>
      <c r="F177" s="16">
        <f>IF(SUM(C177:E177)&lt;INDEX(Coverage!$D$2:$D$1611,MATCH(A177, Coverage!$A$2:$A$1611,0)),INDEX(Pop!$F$2:$F$1611,MATCH(A177, Pop!$A$2:$A$1611,0))/INDEX(Coverage!$F$2:$F$1611,MATCH(A177, Coverage!$A$2:$A$1611,0)),0)</f>
        <v/>
      </c>
      <c r="G177" s="16">
        <f>IF(SUM(C177:F177)&lt;INDEX(Coverage!$D$2:$D$1611,MATCH(A177, Coverage!$A$2:$A$1611,0)),INDEX(Pop!$G$2:$G$1611,MATCH(A177, Pop!$A$2:$A$1611,0))/INDEX(Coverage!$F$2:$F$1611,MATCH(A177, Coverage!$A$2:$A$1611,0)),0)</f>
        <v/>
      </c>
      <c r="H177" s="16">
        <f>IF(SUM(C177:G177)&lt;INDEX(Coverage!$D$2:$D$1611,MATCH(A177, Coverage!$A$2:$A$1611,0)),INDEX(Pop!$H$2:$H$1611,MATCH(A177, Pop!$A$2:$A$1611,0))/INDEX(Coverage!$F$2:$F$1611,MATCH(A177, Coverage!$A$2:$A$1611,0)),0)</f>
        <v/>
      </c>
      <c r="I177" s="16">
        <f>IF(SUM(C177:H177)&lt;INDEX(Coverage!$D$2:$D$1611,MATCH(A177, Coverage!$A$2:$A$1611,0)),INDEX(Pop!$I$2:$I$1611,MATCH(A177, Pop!$A$2:$A$1611,0))/INDEX(Coverage!$F$2:$F$1611,MATCH(A177, Coverage!$A$2:$A$1611,0)),0)</f>
        <v/>
      </c>
      <c r="J177" s="16">
        <f>IF(SUM(C177:I177)&lt;INDEX(Coverage!$D$2:$D$1611,MATCH(A177, Coverage!$A$2:$A$1611,0)),INDEX(Pop!$J$2:$J$1611,MATCH(A177, Pop!$A$2:$A$1611,0))/INDEX(Coverage!$F$2:$F$1611,MATCH(A177, Coverage!$A$2:$A$1611,0)),0)</f>
        <v/>
      </c>
      <c r="K177" s="16">
        <f>IF(SUM(C177:J177)&lt;INDEX(Coverage!$D$2:$D$1611,MATCH(A177, Coverage!$A$2:$A$1611,0)),INDEX(Pop!$K$2:$K$1611,MATCH(A177, Pop!$A$2:$A$1611,0))/INDEX(Coverage!$F$2:$F$1611,MATCH(A177, Coverage!$A$2:$A$1611,0)),0)</f>
        <v/>
      </c>
      <c r="L177" s="16">
        <f>IF(SUM(C177:K177)&lt;INDEX(Coverage!$D$2:$D$1611,MATCH(A177, Coverage!$A$2:$A$1611,0)),INDEX(Pop!$L$2:$L$1611,MATCH(A177, Pop!$A$2:$A$1611,0))/INDEX(Coverage!$F$2:$F$1611,MATCH(A177, Coverage!$A$2:$A$1611,0)),0)</f>
        <v/>
      </c>
    </row>
    <row r="178">
      <c r="A178" s="16">
        <f>'Data'!A178</f>
        <v/>
      </c>
      <c r="B178" s="16">
        <f>'Data'!B178</f>
        <v/>
      </c>
      <c r="C178" s="16">
        <f>IFERROR(INDEX(Pop!$C$2:$C$1611,MATCH(A178, Pop!$A$2:$A$1611,0)) /INDEX(Coverage!$F$2:$F$1611,MATCH(A178, Coverage!$A$2:$A$1611,0)),0)</f>
        <v/>
      </c>
      <c r="D178" s="16">
        <f>IF(SUM(C178)&lt;INDEX(Coverage!$D$2:$D$1611,MATCH(A178, Coverage!$A$2:$A$1611,0)),INDEX(Pop!$D$2:$D$1611,MATCH(A178, Pop!$A$2:$A$1611,0))/INDEX(Coverage!$F$2:$F$1611,MATCH(A178, Coverage!$A$2:$A$1611,0)),0)</f>
        <v/>
      </c>
      <c r="E178" s="16">
        <f>IF(SUM(C178:D178)&lt;INDEX(Coverage!$D$2:$D$1611,MATCH(A178, Coverage!$A$2:$A$1611,0)),INDEX(Pop!$E$2:$E$1611,MATCH(A178, Pop!$A$2:$A$1611,0))/INDEX(Coverage!$F$2:$F$1611,MATCH(A178, Coverage!$A$2:$A$1611,0)),0)</f>
        <v/>
      </c>
      <c r="F178" s="16">
        <f>IF(SUM(C178:E178)&lt;INDEX(Coverage!$D$2:$D$1611,MATCH(A178, Coverage!$A$2:$A$1611,0)),INDEX(Pop!$F$2:$F$1611,MATCH(A178, Pop!$A$2:$A$1611,0))/INDEX(Coverage!$F$2:$F$1611,MATCH(A178, Coverage!$A$2:$A$1611,0)),0)</f>
        <v/>
      </c>
      <c r="G178" s="16">
        <f>IF(SUM(C178:F178)&lt;INDEX(Coverage!$D$2:$D$1611,MATCH(A178, Coverage!$A$2:$A$1611,0)),INDEX(Pop!$G$2:$G$1611,MATCH(A178, Pop!$A$2:$A$1611,0))/INDEX(Coverage!$F$2:$F$1611,MATCH(A178, Coverage!$A$2:$A$1611,0)),0)</f>
        <v/>
      </c>
      <c r="H178" s="16">
        <f>IF(SUM(C178:G178)&lt;INDEX(Coverage!$D$2:$D$1611,MATCH(A178, Coverage!$A$2:$A$1611,0)),INDEX(Pop!$H$2:$H$1611,MATCH(A178, Pop!$A$2:$A$1611,0))/INDEX(Coverage!$F$2:$F$1611,MATCH(A178, Coverage!$A$2:$A$1611,0)),0)</f>
        <v/>
      </c>
      <c r="I178" s="16">
        <f>IF(SUM(C178:H178)&lt;INDEX(Coverage!$D$2:$D$1611,MATCH(A178, Coverage!$A$2:$A$1611,0)),INDEX(Pop!$I$2:$I$1611,MATCH(A178, Pop!$A$2:$A$1611,0))/INDEX(Coverage!$F$2:$F$1611,MATCH(A178, Coverage!$A$2:$A$1611,0)),0)</f>
        <v/>
      </c>
      <c r="J178" s="16">
        <f>IF(SUM(C178:I178)&lt;INDEX(Coverage!$D$2:$D$1611,MATCH(A178, Coverage!$A$2:$A$1611,0)),INDEX(Pop!$J$2:$J$1611,MATCH(A178, Pop!$A$2:$A$1611,0))/INDEX(Coverage!$F$2:$F$1611,MATCH(A178, Coverage!$A$2:$A$1611,0)),0)</f>
        <v/>
      </c>
      <c r="K178" s="16">
        <f>IF(SUM(C178:J178)&lt;INDEX(Coverage!$D$2:$D$1611,MATCH(A178, Coverage!$A$2:$A$1611,0)),INDEX(Pop!$K$2:$K$1611,MATCH(A178, Pop!$A$2:$A$1611,0))/INDEX(Coverage!$F$2:$F$1611,MATCH(A178, Coverage!$A$2:$A$1611,0)),0)</f>
        <v/>
      </c>
      <c r="L178" s="16">
        <f>IF(SUM(C178:K178)&lt;INDEX(Coverage!$D$2:$D$1611,MATCH(A178, Coverage!$A$2:$A$1611,0)),INDEX(Pop!$L$2:$L$1611,MATCH(A178, Pop!$A$2:$A$1611,0))/INDEX(Coverage!$F$2:$F$1611,MATCH(A178, Coverage!$A$2:$A$1611,0)),0)</f>
        <v/>
      </c>
    </row>
    <row r="179">
      <c r="A179" s="16">
        <f>'Data'!A179</f>
        <v/>
      </c>
      <c r="B179" s="16">
        <f>'Data'!B179</f>
        <v/>
      </c>
      <c r="C179" s="16">
        <f>IFERROR(INDEX(Pop!$C$2:$C$1611,MATCH(A179, Pop!$A$2:$A$1611,0)) /INDEX(Coverage!$F$2:$F$1611,MATCH(A179, Coverage!$A$2:$A$1611,0)),0)</f>
        <v/>
      </c>
      <c r="D179" s="16">
        <f>IF(SUM(C179)&lt;INDEX(Coverage!$D$2:$D$1611,MATCH(A179, Coverage!$A$2:$A$1611,0)),INDEX(Pop!$D$2:$D$1611,MATCH(A179, Pop!$A$2:$A$1611,0))/INDEX(Coverage!$F$2:$F$1611,MATCH(A179, Coverage!$A$2:$A$1611,0)),0)</f>
        <v/>
      </c>
      <c r="E179" s="16">
        <f>IF(SUM(C179:D179)&lt;INDEX(Coverage!$D$2:$D$1611,MATCH(A179, Coverage!$A$2:$A$1611,0)),INDEX(Pop!$E$2:$E$1611,MATCH(A179, Pop!$A$2:$A$1611,0))/INDEX(Coverage!$F$2:$F$1611,MATCH(A179, Coverage!$A$2:$A$1611,0)),0)</f>
        <v/>
      </c>
      <c r="F179" s="16">
        <f>IF(SUM(C179:E179)&lt;INDEX(Coverage!$D$2:$D$1611,MATCH(A179, Coverage!$A$2:$A$1611,0)),INDEX(Pop!$F$2:$F$1611,MATCH(A179, Pop!$A$2:$A$1611,0))/INDEX(Coverage!$F$2:$F$1611,MATCH(A179, Coverage!$A$2:$A$1611,0)),0)</f>
        <v/>
      </c>
      <c r="G179" s="16">
        <f>IF(SUM(C179:F179)&lt;INDEX(Coverage!$D$2:$D$1611,MATCH(A179, Coverage!$A$2:$A$1611,0)),INDEX(Pop!$G$2:$G$1611,MATCH(A179, Pop!$A$2:$A$1611,0))/INDEX(Coverage!$F$2:$F$1611,MATCH(A179, Coverage!$A$2:$A$1611,0)),0)</f>
        <v/>
      </c>
      <c r="H179" s="16">
        <f>IF(SUM(C179:G179)&lt;INDEX(Coverage!$D$2:$D$1611,MATCH(A179, Coverage!$A$2:$A$1611,0)),INDEX(Pop!$H$2:$H$1611,MATCH(A179, Pop!$A$2:$A$1611,0))/INDEX(Coverage!$F$2:$F$1611,MATCH(A179, Coverage!$A$2:$A$1611,0)),0)</f>
        <v/>
      </c>
      <c r="I179" s="16">
        <f>IF(SUM(C179:H179)&lt;INDEX(Coverage!$D$2:$D$1611,MATCH(A179, Coverage!$A$2:$A$1611,0)),INDEX(Pop!$I$2:$I$1611,MATCH(A179, Pop!$A$2:$A$1611,0))/INDEX(Coverage!$F$2:$F$1611,MATCH(A179, Coverage!$A$2:$A$1611,0)),0)</f>
        <v/>
      </c>
      <c r="J179" s="16">
        <f>IF(SUM(C179:I179)&lt;INDEX(Coverage!$D$2:$D$1611,MATCH(A179, Coverage!$A$2:$A$1611,0)),INDEX(Pop!$J$2:$J$1611,MATCH(A179, Pop!$A$2:$A$1611,0))/INDEX(Coverage!$F$2:$F$1611,MATCH(A179, Coverage!$A$2:$A$1611,0)),0)</f>
        <v/>
      </c>
      <c r="K179" s="16">
        <f>IF(SUM(C179:J179)&lt;INDEX(Coverage!$D$2:$D$1611,MATCH(A179, Coverage!$A$2:$A$1611,0)),INDEX(Pop!$K$2:$K$1611,MATCH(A179, Pop!$A$2:$A$1611,0))/INDEX(Coverage!$F$2:$F$1611,MATCH(A179, Coverage!$A$2:$A$1611,0)),0)</f>
        <v/>
      </c>
      <c r="L179" s="16">
        <f>IF(SUM(C179:K179)&lt;INDEX(Coverage!$D$2:$D$1611,MATCH(A179, Coverage!$A$2:$A$1611,0)),INDEX(Pop!$L$2:$L$1611,MATCH(A179, Pop!$A$2:$A$1611,0))/INDEX(Coverage!$F$2:$F$1611,MATCH(A179, Coverage!$A$2:$A$1611,0)),0)</f>
        <v/>
      </c>
    </row>
    <row r="180">
      <c r="A180" s="16">
        <f>'Data'!A180</f>
        <v/>
      </c>
      <c r="B180" s="16">
        <f>'Data'!B180</f>
        <v/>
      </c>
      <c r="C180" s="16">
        <f>IFERROR(INDEX(Pop!$C$2:$C$1611,MATCH(A180, Pop!$A$2:$A$1611,0)) /INDEX(Coverage!$F$2:$F$1611,MATCH(A180, Coverage!$A$2:$A$1611,0)),0)</f>
        <v/>
      </c>
      <c r="D180" s="16">
        <f>IF(SUM(C180)&lt;INDEX(Coverage!$D$2:$D$1611,MATCH(A180, Coverage!$A$2:$A$1611,0)),INDEX(Pop!$D$2:$D$1611,MATCH(A180, Pop!$A$2:$A$1611,0))/INDEX(Coverage!$F$2:$F$1611,MATCH(A180, Coverage!$A$2:$A$1611,0)),0)</f>
        <v/>
      </c>
      <c r="E180" s="16">
        <f>IF(SUM(C180:D180)&lt;INDEX(Coverage!$D$2:$D$1611,MATCH(A180, Coverage!$A$2:$A$1611,0)),INDEX(Pop!$E$2:$E$1611,MATCH(A180, Pop!$A$2:$A$1611,0))/INDEX(Coverage!$F$2:$F$1611,MATCH(A180, Coverage!$A$2:$A$1611,0)),0)</f>
        <v/>
      </c>
      <c r="F180" s="16">
        <f>IF(SUM(C180:E180)&lt;INDEX(Coverage!$D$2:$D$1611,MATCH(A180, Coverage!$A$2:$A$1611,0)),INDEX(Pop!$F$2:$F$1611,MATCH(A180, Pop!$A$2:$A$1611,0))/INDEX(Coverage!$F$2:$F$1611,MATCH(A180, Coverage!$A$2:$A$1611,0)),0)</f>
        <v/>
      </c>
      <c r="G180" s="16">
        <f>IF(SUM(C180:F180)&lt;INDEX(Coverage!$D$2:$D$1611,MATCH(A180, Coverage!$A$2:$A$1611,0)),INDEX(Pop!$G$2:$G$1611,MATCH(A180, Pop!$A$2:$A$1611,0))/INDEX(Coverage!$F$2:$F$1611,MATCH(A180, Coverage!$A$2:$A$1611,0)),0)</f>
        <v/>
      </c>
      <c r="H180" s="16">
        <f>IF(SUM(C180:G180)&lt;INDEX(Coverage!$D$2:$D$1611,MATCH(A180, Coverage!$A$2:$A$1611,0)),INDEX(Pop!$H$2:$H$1611,MATCH(A180, Pop!$A$2:$A$1611,0))/INDEX(Coverage!$F$2:$F$1611,MATCH(A180, Coverage!$A$2:$A$1611,0)),0)</f>
        <v/>
      </c>
      <c r="I180" s="16">
        <f>IF(SUM(C180:H180)&lt;INDEX(Coverage!$D$2:$D$1611,MATCH(A180, Coverage!$A$2:$A$1611,0)),INDEX(Pop!$I$2:$I$1611,MATCH(A180, Pop!$A$2:$A$1611,0))/INDEX(Coverage!$F$2:$F$1611,MATCH(A180, Coverage!$A$2:$A$1611,0)),0)</f>
        <v/>
      </c>
      <c r="J180" s="16">
        <f>IF(SUM(C180:I180)&lt;INDEX(Coverage!$D$2:$D$1611,MATCH(A180, Coverage!$A$2:$A$1611,0)),INDEX(Pop!$J$2:$J$1611,MATCH(A180, Pop!$A$2:$A$1611,0))/INDEX(Coverage!$F$2:$F$1611,MATCH(A180, Coverage!$A$2:$A$1611,0)),0)</f>
        <v/>
      </c>
      <c r="K180" s="16">
        <f>IF(SUM(C180:J180)&lt;INDEX(Coverage!$D$2:$D$1611,MATCH(A180, Coverage!$A$2:$A$1611,0)),INDEX(Pop!$K$2:$K$1611,MATCH(A180, Pop!$A$2:$A$1611,0))/INDEX(Coverage!$F$2:$F$1611,MATCH(A180, Coverage!$A$2:$A$1611,0)),0)</f>
        <v/>
      </c>
      <c r="L180" s="16">
        <f>IF(SUM(C180:K180)&lt;INDEX(Coverage!$D$2:$D$1611,MATCH(A180, Coverage!$A$2:$A$1611,0)),INDEX(Pop!$L$2:$L$1611,MATCH(A180, Pop!$A$2:$A$1611,0))/INDEX(Coverage!$F$2:$F$1611,MATCH(A180, Coverage!$A$2:$A$1611,0)),0)</f>
        <v/>
      </c>
    </row>
    <row r="181">
      <c r="A181" s="16">
        <f>'Data'!A181</f>
        <v/>
      </c>
      <c r="B181" s="16">
        <f>'Data'!B181</f>
        <v/>
      </c>
      <c r="C181" s="16">
        <f>IFERROR(INDEX(Pop!$C$2:$C$1611,MATCH(A181, Pop!$A$2:$A$1611,0)) /INDEX(Coverage!$F$2:$F$1611,MATCH(A181, Coverage!$A$2:$A$1611,0)),0)</f>
        <v/>
      </c>
      <c r="D181" s="16">
        <f>IF(SUM(C181)&lt;INDEX(Coverage!$D$2:$D$1611,MATCH(A181, Coverage!$A$2:$A$1611,0)),INDEX(Pop!$D$2:$D$1611,MATCH(A181, Pop!$A$2:$A$1611,0))/INDEX(Coverage!$F$2:$F$1611,MATCH(A181, Coverage!$A$2:$A$1611,0)),0)</f>
        <v/>
      </c>
      <c r="E181" s="16">
        <f>IF(SUM(C181:D181)&lt;INDEX(Coverage!$D$2:$D$1611,MATCH(A181, Coverage!$A$2:$A$1611,0)),INDEX(Pop!$E$2:$E$1611,MATCH(A181, Pop!$A$2:$A$1611,0))/INDEX(Coverage!$F$2:$F$1611,MATCH(A181, Coverage!$A$2:$A$1611,0)),0)</f>
        <v/>
      </c>
      <c r="F181" s="16">
        <f>IF(SUM(C181:E181)&lt;INDEX(Coverage!$D$2:$D$1611,MATCH(A181, Coverage!$A$2:$A$1611,0)),INDEX(Pop!$F$2:$F$1611,MATCH(A181, Pop!$A$2:$A$1611,0))/INDEX(Coverage!$F$2:$F$1611,MATCH(A181, Coverage!$A$2:$A$1611,0)),0)</f>
        <v/>
      </c>
      <c r="G181" s="16">
        <f>IF(SUM(C181:F181)&lt;INDEX(Coverage!$D$2:$D$1611,MATCH(A181, Coverage!$A$2:$A$1611,0)),INDEX(Pop!$G$2:$G$1611,MATCH(A181, Pop!$A$2:$A$1611,0))/INDEX(Coverage!$F$2:$F$1611,MATCH(A181, Coverage!$A$2:$A$1611,0)),0)</f>
        <v/>
      </c>
      <c r="H181" s="16">
        <f>IF(SUM(C181:G181)&lt;INDEX(Coverage!$D$2:$D$1611,MATCH(A181, Coverage!$A$2:$A$1611,0)),INDEX(Pop!$H$2:$H$1611,MATCH(A181, Pop!$A$2:$A$1611,0))/INDEX(Coverage!$F$2:$F$1611,MATCH(A181, Coverage!$A$2:$A$1611,0)),0)</f>
        <v/>
      </c>
      <c r="I181" s="16">
        <f>IF(SUM(C181:H181)&lt;INDEX(Coverage!$D$2:$D$1611,MATCH(A181, Coverage!$A$2:$A$1611,0)),INDEX(Pop!$I$2:$I$1611,MATCH(A181, Pop!$A$2:$A$1611,0))/INDEX(Coverage!$F$2:$F$1611,MATCH(A181, Coverage!$A$2:$A$1611,0)),0)</f>
        <v/>
      </c>
      <c r="J181" s="16">
        <f>IF(SUM(C181:I181)&lt;INDEX(Coverage!$D$2:$D$1611,MATCH(A181, Coverage!$A$2:$A$1611,0)),INDEX(Pop!$J$2:$J$1611,MATCH(A181, Pop!$A$2:$A$1611,0))/INDEX(Coverage!$F$2:$F$1611,MATCH(A181, Coverage!$A$2:$A$1611,0)),0)</f>
        <v/>
      </c>
      <c r="K181" s="16">
        <f>IF(SUM(C181:J181)&lt;INDEX(Coverage!$D$2:$D$1611,MATCH(A181, Coverage!$A$2:$A$1611,0)),INDEX(Pop!$K$2:$K$1611,MATCH(A181, Pop!$A$2:$A$1611,0))/INDEX(Coverage!$F$2:$F$1611,MATCH(A181, Coverage!$A$2:$A$1611,0)),0)</f>
        <v/>
      </c>
      <c r="L181" s="16">
        <f>IF(SUM(C181:K181)&lt;INDEX(Coverage!$D$2:$D$1611,MATCH(A181, Coverage!$A$2:$A$1611,0)),INDEX(Pop!$L$2:$L$1611,MATCH(A181, Pop!$A$2:$A$1611,0))/INDEX(Coverage!$F$2:$F$1611,MATCH(A181, Coverage!$A$2:$A$1611,0)),0)</f>
        <v/>
      </c>
    </row>
    <row r="182">
      <c r="A182" s="16">
        <f>'Data'!A182</f>
        <v/>
      </c>
      <c r="B182" s="16">
        <f>'Data'!B182</f>
        <v/>
      </c>
      <c r="C182" s="16">
        <f>IFERROR(INDEX(Pop!$C$2:$C$1611,MATCH(A182, Pop!$A$2:$A$1611,0)) /INDEX(Coverage!$F$2:$F$1611,MATCH(A182, Coverage!$A$2:$A$1611,0)),0)</f>
        <v/>
      </c>
      <c r="D182" s="16">
        <f>IF(SUM(C182)&lt;INDEX(Coverage!$D$2:$D$1611,MATCH(A182, Coverage!$A$2:$A$1611,0)),INDEX(Pop!$D$2:$D$1611,MATCH(A182, Pop!$A$2:$A$1611,0))/INDEX(Coverage!$F$2:$F$1611,MATCH(A182, Coverage!$A$2:$A$1611,0)),0)</f>
        <v/>
      </c>
      <c r="E182" s="16">
        <f>IF(SUM(C182:D182)&lt;INDEX(Coverage!$D$2:$D$1611,MATCH(A182, Coverage!$A$2:$A$1611,0)),INDEX(Pop!$E$2:$E$1611,MATCH(A182, Pop!$A$2:$A$1611,0))/INDEX(Coverage!$F$2:$F$1611,MATCH(A182, Coverage!$A$2:$A$1611,0)),0)</f>
        <v/>
      </c>
      <c r="F182" s="16">
        <f>IF(SUM(C182:E182)&lt;INDEX(Coverage!$D$2:$D$1611,MATCH(A182, Coverage!$A$2:$A$1611,0)),INDEX(Pop!$F$2:$F$1611,MATCH(A182, Pop!$A$2:$A$1611,0))/INDEX(Coverage!$F$2:$F$1611,MATCH(A182, Coverage!$A$2:$A$1611,0)),0)</f>
        <v/>
      </c>
      <c r="G182" s="16">
        <f>IF(SUM(C182:F182)&lt;INDEX(Coverage!$D$2:$D$1611,MATCH(A182, Coverage!$A$2:$A$1611,0)),INDEX(Pop!$G$2:$G$1611,MATCH(A182, Pop!$A$2:$A$1611,0))/INDEX(Coverage!$F$2:$F$1611,MATCH(A182, Coverage!$A$2:$A$1611,0)),0)</f>
        <v/>
      </c>
      <c r="H182" s="16">
        <f>IF(SUM(C182:G182)&lt;INDEX(Coverage!$D$2:$D$1611,MATCH(A182, Coverage!$A$2:$A$1611,0)),INDEX(Pop!$H$2:$H$1611,MATCH(A182, Pop!$A$2:$A$1611,0))/INDEX(Coverage!$F$2:$F$1611,MATCH(A182, Coverage!$A$2:$A$1611,0)),0)</f>
        <v/>
      </c>
      <c r="I182" s="16">
        <f>IF(SUM(C182:H182)&lt;INDEX(Coverage!$D$2:$D$1611,MATCH(A182, Coverage!$A$2:$A$1611,0)),INDEX(Pop!$I$2:$I$1611,MATCH(A182, Pop!$A$2:$A$1611,0))/INDEX(Coverage!$F$2:$F$1611,MATCH(A182, Coverage!$A$2:$A$1611,0)),0)</f>
        <v/>
      </c>
      <c r="J182" s="16">
        <f>IF(SUM(C182:I182)&lt;INDEX(Coverage!$D$2:$D$1611,MATCH(A182, Coverage!$A$2:$A$1611,0)),INDEX(Pop!$J$2:$J$1611,MATCH(A182, Pop!$A$2:$A$1611,0))/INDEX(Coverage!$F$2:$F$1611,MATCH(A182, Coverage!$A$2:$A$1611,0)),0)</f>
        <v/>
      </c>
      <c r="K182" s="16">
        <f>IF(SUM(C182:J182)&lt;INDEX(Coverage!$D$2:$D$1611,MATCH(A182, Coverage!$A$2:$A$1611,0)),INDEX(Pop!$K$2:$K$1611,MATCH(A182, Pop!$A$2:$A$1611,0))/INDEX(Coverage!$F$2:$F$1611,MATCH(A182, Coverage!$A$2:$A$1611,0)),0)</f>
        <v/>
      </c>
      <c r="L182" s="16">
        <f>IF(SUM(C182:K182)&lt;INDEX(Coverage!$D$2:$D$1611,MATCH(A182, Coverage!$A$2:$A$1611,0)),INDEX(Pop!$L$2:$L$1611,MATCH(A182, Pop!$A$2:$A$1611,0))/INDEX(Coverage!$F$2:$F$1611,MATCH(A182, Coverage!$A$2:$A$1611,0)),0)</f>
        <v/>
      </c>
    </row>
    <row r="183">
      <c r="A183" s="16">
        <f>'Data'!A183</f>
        <v/>
      </c>
      <c r="B183" s="16">
        <f>'Data'!B183</f>
        <v/>
      </c>
      <c r="C183" s="16">
        <f>IFERROR(INDEX(Pop!$C$2:$C$1611,MATCH(A183, Pop!$A$2:$A$1611,0)) /INDEX(Coverage!$F$2:$F$1611,MATCH(A183, Coverage!$A$2:$A$1611,0)),0)</f>
        <v/>
      </c>
      <c r="D183" s="16">
        <f>IF(SUM(C183)&lt;INDEX(Coverage!$D$2:$D$1611,MATCH(A183, Coverage!$A$2:$A$1611,0)),INDEX(Pop!$D$2:$D$1611,MATCH(A183, Pop!$A$2:$A$1611,0))/INDEX(Coverage!$F$2:$F$1611,MATCH(A183, Coverage!$A$2:$A$1611,0)),0)</f>
        <v/>
      </c>
      <c r="E183" s="16">
        <f>IF(SUM(C183:D183)&lt;INDEX(Coverage!$D$2:$D$1611,MATCH(A183, Coverage!$A$2:$A$1611,0)),INDEX(Pop!$E$2:$E$1611,MATCH(A183, Pop!$A$2:$A$1611,0))/INDEX(Coverage!$F$2:$F$1611,MATCH(A183, Coverage!$A$2:$A$1611,0)),0)</f>
        <v/>
      </c>
      <c r="F183" s="16">
        <f>IF(SUM(C183:E183)&lt;INDEX(Coverage!$D$2:$D$1611,MATCH(A183, Coverage!$A$2:$A$1611,0)),INDEX(Pop!$F$2:$F$1611,MATCH(A183, Pop!$A$2:$A$1611,0))/INDEX(Coverage!$F$2:$F$1611,MATCH(A183, Coverage!$A$2:$A$1611,0)),0)</f>
        <v/>
      </c>
      <c r="G183" s="16">
        <f>IF(SUM(C183:F183)&lt;INDEX(Coverage!$D$2:$D$1611,MATCH(A183, Coverage!$A$2:$A$1611,0)),INDEX(Pop!$G$2:$G$1611,MATCH(A183, Pop!$A$2:$A$1611,0))/INDEX(Coverage!$F$2:$F$1611,MATCH(A183, Coverage!$A$2:$A$1611,0)),0)</f>
        <v/>
      </c>
      <c r="H183" s="16">
        <f>IF(SUM(C183:G183)&lt;INDEX(Coverage!$D$2:$D$1611,MATCH(A183, Coverage!$A$2:$A$1611,0)),INDEX(Pop!$H$2:$H$1611,MATCH(A183, Pop!$A$2:$A$1611,0))/INDEX(Coverage!$F$2:$F$1611,MATCH(A183, Coverage!$A$2:$A$1611,0)),0)</f>
        <v/>
      </c>
      <c r="I183" s="16">
        <f>IF(SUM(C183:H183)&lt;INDEX(Coverage!$D$2:$D$1611,MATCH(A183, Coverage!$A$2:$A$1611,0)),INDEX(Pop!$I$2:$I$1611,MATCH(A183, Pop!$A$2:$A$1611,0))/INDEX(Coverage!$F$2:$F$1611,MATCH(A183, Coverage!$A$2:$A$1611,0)),0)</f>
        <v/>
      </c>
      <c r="J183" s="16">
        <f>IF(SUM(C183:I183)&lt;INDEX(Coverage!$D$2:$D$1611,MATCH(A183, Coverage!$A$2:$A$1611,0)),INDEX(Pop!$J$2:$J$1611,MATCH(A183, Pop!$A$2:$A$1611,0))/INDEX(Coverage!$F$2:$F$1611,MATCH(A183, Coverage!$A$2:$A$1611,0)),0)</f>
        <v/>
      </c>
      <c r="K183" s="16">
        <f>IF(SUM(C183:J183)&lt;INDEX(Coverage!$D$2:$D$1611,MATCH(A183, Coverage!$A$2:$A$1611,0)),INDEX(Pop!$K$2:$K$1611,MATCH(A183, Pop!$A$2:$A$1611,0))/INDEX(Coverage!$F$2:$F$1611,MATCH(A183, Coverage!$A$2:$A$1611,0)),0)</f>
        <v/>
      </c>
      <c r="L183" s="16">
        <f>IF(SUM(C183:K183)&lt;INDEX(Coverage!$D$2:$D$1611,MATCH(A183, Coverage!$A$2:$A$1611,0)),INDEX(Pop!$L$2:$L$1611,MATCH(A183, Pop!$A$2:$A$1611,0))/INDEX(Coverage!$F$2:$F$1611,MATCH(A183, Coverage!$A$2:$A$1611,0)),0)</f>
        <v/>
      </c>
    </row>
    <row r="184">
      <c r="A184" s="16">
        <f>'Data'!A184</f>
        <v/>
      </c>
      <c r="B184" s="16">
        <f>'Data'!B184</f>
        <v/>
      </c>
      <c r="C184" s="16">
        <f>IFERROR(INDEX(Pop!$C$2:$C$1611,MATCH(A184, Pop!$A$2:$A$1611,0)) /INDEX(Coverage!$F$2:$F$1611,MATCH(A184, Coverage!$A$2:$A$1611,0)),0)</f>
        <v/>
      </c>
      <c r="D184" s="16">
        <f>IF(SUM(C184)&lt;INDEX(Coverage!$D$2:$D$1611,MATCH(A184, Coverage!$A$2:$A$1611,0)),INDEX(Pop!$D$2:$D$1611,MATCH(A184, Pop!$A$2:$A$1611,0))/INDEX(Coverage!$F$2:$F$1611,MATCH(A184, Coverage!$A$2:$A$1611,0)),0)</f>
        <v/>
      </c>
      <c r="E184" s="16">
        <f>IF(SUM(C184:D184)&lt;INDEX(Coverage!$D$2:$D$1611,MATCH(A184, Coverage!$A$2:$A$1611,0)),INDEX(Pop!$E$2:$E$1611,MATCH(A184, Pop!$A$2:$A$1611,0))/INDEX(Coverage!$F$2:$F$1611,MATCH(A184, Coverage!$A$2:$A$1611,0)),0)</f>
        <v/>
      </c>
      <c r="F184" s="16">
        <f>IF(SUM(C184:E184)&lt;INDEX(Coverage!$D$2:$D$1611,MATCH(A184, Coverage!$A$2:$A$1611,0)),INDEX(Pop!$F$2:$F$1611,MATCH(A184, Pop!$A$2:$A$1611,0))/INDEX(Coverage!$F$2:$F$1611,MATCH(A184, Coverage!$A$2:$A$1611,0)),0)</f>
        <v/>
      </c>
      <c r="G184" s="16">
        <f>IF(SUM(C184:F184)&lt;INDEX(Coverage!$D$2:$D$1611,MATCH(A184, Coverage!$A$2:$A$1611,0)),INDEX(Pop!$G$2:$G$1611,MATCH(A184, Pop!$A$2:$A$1611,0))/INDEX(Coverage!$F$2:$F$1611,MATCH(A184, Coverage!$A$2:$A$1611,0)),0)</f>
        <v/>
      </c>
      <c r="H184" s="16">
        <f>IF(SUM(C184:G184)&lt;INDEX(Coverage!$D$2:$D$1611,MATCH(A184, Coverage!$A$2:$A$1611,0)),INDEX(Pop!$H$2:$H$1611,MATCH(A184, Pop!$A$2:$A$1611,0))/INDEX(Coverage!$F$2:$F$1611,MATCH(A184, Coverage!$A$2:$A$1611,0)),0)</f>
        <v/>
      </c>
      <c r="I184" s="16">
        <f>IF(SUM(C184:H184)&lt;INDEX(Coverage!$D$2:$D$1611,MATCH(A184, Coverage!$A$2:$A$1611,0)),INDEX(Pop!$I$2:$I$1611,MATCH(A184, Pop!$A$2:$A$1611,0))/INDEX(Coverage!$F$2:$F$1611,MATCH(A184, Coverage!$A$2:$A$1611,0)),0)</f>
        <v/>
      </c>
      <c r="J184" s="16">
        <f>IF(SUM(C184:I184)&lt;INDEX(Coverage!$D$2:$D$1611,MATCH(A184, Coverage!$A$2:$A$1611,0)),INDEX(Pop!$J$2:$J$1611,MATCH(A184, Pop!$A$2:$A$1611,0))/INDEX(Coverage!$F$2:$F$1611,MATCH(A184, Coverage!$A$2:$A$1611,0)),0)</f>
        <v/>
      </c>
      <c r="K184" s="16">
        <f>IF(SUM(C184:J184)&lt;INDEX(Coverage!$D$2:$D$1611,MATCH(A184, Coverage!$A$2:$A$1611,0)),INDEX(Pop!$K$2:$K$1611,MATCH(A184, Pop!$A$2:$A$1611,0))/INDEX(Coverage!$F$2:$F$1611,MATCH(A184, Coverage!$A$2:$A$1611,0)),0)</f>
        <v/>
      </c>
      <c r="L184" s="16">
        <f>IF(SUM(C184:K184)&lt;INDEX(Coverage!$D$2:$D$1611,MATCH(A184, Coverage!$A$2:$A$1611,0)),INDEX(Pop!$L$2:$L$1611,MATCH(A184, Pop!$A$2:$A$1611,0))/INDEX(Coverage!$F$2:$F$1611,MATCH(A184, Coverage!$A$2:$A$1611,0)),0)</f>
        <v/>
      </c>
    </row>
    <row r="185">
      <c r="A185" s="16">
        <f>'Data'!A185</f>
        <v/>
      </c>
      <c r="B185" s="16">
        <f>'Data'!B185</f>
        <v/>
      </c>
      <c r="C185" s="16">
        <f>IFERROR(INDEX(Pop!$C$2:$C$1611,MATCH(A185, Pop!$A$2:$A$1611,0)) /INDEX(Coverage!$F$2:$F$1611,MATCH(A185, Coverage!$A$2:$A$1611,0)),0)</f>
        <v/>
      </c>
      <c r="D185" s="16">
        <f>IF(SUM(C185)&lt;INDEX(Coverage!$D$2:$D$1611,MATCH(A185, Coverage!$A$2:$A$1611,0)),INDEX(Pop!$D$2:$D$1611,MATCH(A185, Pop!$A$2:$A$1611,0))/INDEX(Coverage!$F$2:$F$1611,MATCH(A185, Coverage!$A$2:$A$1611,0)),0)</f>
        <v/>
      </c>
      <c r="E185" s="16">
        <f>IF(SUM(C185:D185)&lt;INDEX(Coverage!$D$2:$D$1611,MATCH(A185, Coverage!$A$2:$A$1611,0)),INDEX(Pop!$E$2:$E$1611,MATCH(A185, Pop!$A$2:$A$1611,0))/INDEX(Coverage!$F$2:$F$1611,MATCH(A185, Coverage!$A$2:$A$1611,0)),0)</f>
        <v/>
      </c>
      <c r="F185" s="16">
        <f>IF(SUM(C185:E185)&lt;INDEX(Coverage!$D$2:$D$1611,MATCH(A185, Coverage!$A$2:$A$1611,0)),INDEX(Pop!$F$2:$F$1611,MATCH(A185, Pop!$A$2:$A$1611,0))/INDEX(Coverage!$F$2:$F$1611,MATCH(A185, Coverage!$A$2:$A$1611,0)),0)</f>
        <v/>
      </c>
      <c r="G185" s="16">
        <f>IF(SUM(C185:F185)&lt;INDEX(Coverage!$D$2:$D$1611,MATCH(A185, Coverage!$A$2:$A$1611,0)),INDEX(Pop!$G$2:$G$1611,MATCH(A185, Pop!$A$2:$A$1611,0))/INDEX(Coverage!$F$2:$F$1611,MATCH(A185, Coverage!$A$2:$A$1611,0)),0)</f>
        <v/>
      </c>
      <c r="H185" s="16">
        <f>IF(SUM(C185:G185)&lt;INDEX(Coverage!$D$2:$D$1611,MATCH(A185, Coverage!$A$2:$A$1611,0)),INDEX(Pop!$H$2:$H$1611,MATCH(A185, Pop!$A$2:$A$1611,0))/INDEX(Coverage!$F$2:$F$1611,MATCH(A185, Coverage!$A$2:$A$1611,0)),0)</f>
        <v/>
      </c>
      <c r="I185" s="16">
        <f>IF(SUM(C185:H185)&lt;INDEX(Coverage!$D$2:$D$1611,MATCH(A185, Coverage!$A$2:$A$1611,0)),INDEX(Pop!$I$2:$I$1611,MATCH(A185, Pop!$A$2:$A$1611,0))/INDEX(Coverage!$F$2:$F$1611,MATCH(A185, Coverage!$A$2:$A$1611,0)),0)</f>
        <v/>
      </c>
      <c r="J185" s="16">
        <f>IF(SUM(C185:I185)&lt;INDEX(Coverage!$D$2:$D$1611,MATCH(A185, Coverage!$A$2:$A$1611,0)),INDEX(Pop!$J$2:$J$1611,MATCH(A185, Pop!$A$2:$A$1611,0))/INDEX(Coverage!$F$2:$F$1611,MATCH(A185, Coverage!$A$2:$A$1611,0)),0)</f>
        <v/>
      </c>
      <c r="K185" s="16">
        <f>IF(SUM(C185:J185)&lt;INDEX(Coverage!$D$2:$D$1611,MATCH(A185, Coverage!$A$2:$A$1611,0)),INDEX(Pop!$K$2:$K$1611,MATCH(A185, Pop!$A$2:$A$1611,0))/INDEX(Coverage!$F$2:$F$1611,MATCH(A185, Coverage!$A$2:$A$1611,0)),0)</f>
        <v/>
      </c>
      <c r="L185" s="16">
        <f>IF(SUM(C185:K185)&lt;INDEX(Coverage!$D$2:$D$1611,MATCH(A185, Coverage!$A$2:$A$1611,0)),INDEX(Pop!$L$2:$L$1611,MATCH(A185, Pop!$A$2:$A$1611,0))/INDEX(Coverage!$F$2:$F$1611,MATCH(A185, Coverage!$A$2:$A$1611,0)),0)</f>
        <v/>
      </c>
    </row>
    <row r="186">
      <c r="A186" s="16">
        <f>'Data'!A186</f>
        <v/>
      </c>
      <c r="B186" s="16">
        <f>'Data'!B186</f>
        <v/>
      </c>
      <c r="C186" s="16">
        <f>IFERROR(INDEX(Pop!$C$2:$C$1611,MATCH(A186, Pop!$A$2:$A$1611,0)) /INDEX(Coverage!$F$2:$F$1611,MATCH(A186, Coverage!$A$2:$A$1611,0)),0)</f>
        <v/>
      </c>
      <c r="D186" s="16">
        <f>IF(SUM(C186)&lt;INDEX(Coverage!$D$2:$D$1611,MATCH(A186, Coverage!$A$2:$A$1611,0)),INDEX(Pop!$D$2:$D$1611,MATCH(A186, Pop!$A$2:$A$1611,0))/INDEX(Coverage!$F$2:$F$1611,MATCH(A186, Coverage!$A$2:$A$1611,0)),0)</f>
        <v/>
      </c>
      <c r="E186" s="16">
        <f>IF(SUM(C186:D186)&lt;INDEX(Coverage!$D$2:$D$1611,MATCH(A186, Coverage!$A$2:$A$1611,0)),INDEX(Pop!$E$2:$E$1611,MATCH(A186, Pop!$A$2:$A$1611,0))/INDEX(Coverage!$F$2:$F$1611,MATCH(A186, Coverage!$A$2:$A$1611,0)),0)</f>
        <v/>
      </c>
      <c r="F186" s="16">
        <f>IF(SUM(C186:E186)&lt;INDEX(Coverage!$D$2:$D$1611,MATCH(A186, Coverage!$A$2:$A$1611,0)),INDEX(Pop!$F$2:$F$1611,MATCH(A186, Pop!$A$2:$A$1611,0))/INDEX(Coverage!$F$2:$F$1611,MATCH(A186, Coverage!$A$2:$A$1611,0)),0)</f>
        <v/>
      </c>
      <c r="G186" s="16">
        <f>IF(SUM(C186:F186)&lt;INDEX(Coverage!$D$2:$D$1611,MATCH(A186, Coverage!$A$2:$A$1611,0)),INDEX(Pop!$G$2:$G$1611,MATCH(A186, Pop!$A$2:$A$1611,0))/INDEX(Coverage!$F$2:$F$1611,MATCH(A186, Coverage!$A$2:$A$1611,0)),0)</f>
        <v/>
      </c>
      <c r="H186" s="16">
        <f>IF(SUM(C186:G186)&lt;INDEX(Coverage!$D$2:$D$1611,MATCH(A186, Coverage!$A$2:$A$1611,0)),INDEX(Pop!$H$2:$H$1611,MATCH(A186, Pop!$A$2:$A$1611,0))/INDEX(Coverage!$F$2:$F$1611,MATCH(A186, Coverage!$A$2:$A$1611,0)),0)</f>
        <v/>
      </c>
      <c r="I186" s="16">
        <f>IF(SUM(C186:H186)&lt;INDEX(Coverage!$D$2:$D$1611,MATCH(A186, Coverage!$A$2:$A$1611,0)),INDEX(Pop!$I$2:$I$1611,MATCH(A186, Pop!$A$2:$A$1611,0))/INDEX(Coverage!$F$2:$F$1611,MATCH(A186, Coverage!$A$2:$A$1611,0)),0)</f>
        <v/>
      </c>
      <c r="J186" s="16">
        <f>IF(SUM(C186:I186)&lt;INDEX(Coverage!$D$2:$D$1611,MATCH(A186, Coverage!$A$2:$A$1611,0)),INDEX(Pop!$J$2:$J$1611,MATCH(A186, Pop!$A$2:$A$1611,0))/INDEX(Coverage!$F$2:$F$1611,MATCH(A186, Coverage!$A$2:$A$1611,0)),0)</f>
        <v/>
      </c>
      <c r="K186" s="16">
        <f>IF(SUM(C186:J186)&lt;INDEX(Coverage!$D$2:$D$1611,MATCH(A186, Coverage!$A$2:$A$1611,0)),INDEX(Pop!$K$2:$K$1611,MATCH(A186, Pop!$A$2:$A$1611,0))/INDEX(Coverage!$F$2:$F$1611,MATCH(A186, Coverage!$A$2:$A$1611,0)),0)</f>
        <v/>
      </c>
      <c r="L186" s="16">
        <f>IF(SUM(C186:K186)&lt;INDEX(Coverage!$D$2:$D$1611,MATCH(A186, Coverage!$A$2:$A$1611,0)),INDEX(Pop!$L$2:$L$1611,MATCH(A186, Pop!$A$2:$A$1611,0))/INDEX(Coverage!$F$2:$F$1611,MATCH(A186, Coverage!$A$2:$A$1611,0)),0)</f>
        <v/>
      </c>
    </row>
    <row r="187">
      <c r="A187" s="16">
        <f>'Data'!A187</f>
        <v/>
      </c>
      <c r="B187" s="16">
        <f>'Data'!B187</f>
        <v/>
      </c>
      <c r="C187" s="16">
        <f>IFERROR(INDEX(Pop!$C$2:$C$1611,MATCH(A187, Pop!$A$2:$A$1611,0)) /INDEX(Coverage!$F$2:$F$1611,MATCH(A187, Coverage!$A$2:$A$1611,0)),0)</f>
        <v/>
      </c>
      <c r="D187" s="16">
        <f>IF(SUM(C187)&lt;INDEX(Coverage!$D$2:$D$1611,MATCH(A187, Coverage!$A$2:$A$1611,0)),INDEX(Pop!$D$2:$D$1611,MATCH(A187, Pop!$A$2:$A$1611,0))/INDEX(Coverage!$F$2:$F$1611,MATCH(A187, Coverage!$A$2:$A$1611,0)),0)</f>
        <v/>
      </c>
      <c r="E187" s="16">
        <f>IF(SUM(C187:D187)&lt;INDEX(Coverage!$D$2:$D$1611,MATCH(A187, Coverage!$A$2:$A$1611,0)),INDEX(Pop!$E$2:$E$1611,MATCH(A187, Pop!$A$2:$A$1611,0))/INDEX(Coverage!$F$2:$F$1611,MATCH(A187, Coverage!$A$2:$A$1611,0)),0)</f>
        <v/>
      </c>
      <c r="F187" s="16">
        <f>IF(SUM(C187:E187)&lt;INDEX(Coverage!$D$2:$D$1611,MATCH(A187, Coverage!$A$2:$A$1611,0)),INDEX(Pop!$F$2:$F$1611,MATCH(A187, Pop!$A$2:$A$1611,0))/INDEX(Coverage!$F$2:$F$1611,MATCH(A187, Coverage!$A$2:$A$1611,0)),0)</f>
        <v/>
      </c>
      <c r="G187" s="16">
        <f>IF(SUM(C187:F187)&lt;INDEX(Coverage!$D$2:$D$1611,MATCH(A187, Coverage!$A$2:$A$1611,0)),INDEX(Pop!$G$2:$G$1611,MATCH(A187, Pop!$A$2:$A$1611,0))/INDEX(Coverage!$F$2:$F$1611,MATCH(A187, Coverage!$A$2:$A$1611,0)),0)</f>
        <v/>
      </c>
      <c r="H187" s="16">
        <f>IF(SUM(C187:G187)&lt;INDEX(Coverage!$D$2:$D$1611,MATCH(A187, Coverage!$A$2:$A$1611,0)),INDEX(Pop!$H$2:$H$1611,MATCH(A187, Pop!$A$2:$A$1611,0))/INDEX(Coverage!$F$2:$F$1611,MATCH(A187, Coverage!$A$2:$A$1611,0)),0)</f>
        <v/>
      </c>
      <c r="I187" s="16">
        <f>IF(SUM(C187:H187)&lt;INDEX(Coverage!$D$2:$D$1611,MATCH(A187, Coverage!$A$2:$A$1611,0)),INDEX(Pop!$I$2:$I$1611,MATCH(A187, Pop!$A$2:$A$1611,0))/INDEX(Coverage!$F$2:$F$1611,MATCH(A187, Coverage!$A$2:$A$1611,0)),0)</f>
        <v/>
      </c>
      <c r="J187" s="16">
        <f>IF(SUM(C187:I187)&lt;INDEX(Coverage!$D$2:$D$1611,MATCH(A187, Coverage!$A$2:$A$1611,0)),INDEX(Pop!$J$2:$J$1611,MATCH(A187, Pop!$A$2:$A$1611,0))/INDEX(Coverage!$F$2:$F$1611,MATCH(A187, Coverage!$A$2:$A$1611,0)),0)</f>
        <v/>
      </c>
      <c r="K187" s="16">
        <f>IF(SUM(C187:J187)&lt;INDEX(Coverage!$D$2:$D$1611,MATCH(A187, Coverage!$A$2:$A$1611,0)),INDEX(Pop!$K$2:$K$1611,MATCH(A187, Pop!$A$2:$A$1611,0))/INDEX(Coverage!$F$2:$F$1611,MATCH(A187, Coverage!$A$2:$A$1611,0)),0)</f>
        <v/>
      </c>
      <c r="L187" s="16">
        <f>IF(SUM(C187:K187)&lt;INDEX(Coverage!$D$2:$D$1611,MATCH(A187, Coverage!$A$2:$A$1611,0)),INDEX(Pop!$L$2:$L$1611,MATCH(A187, Pop!$A$2:$A$1611,0))/INDEX(Coverage!$F$2:$F$1611,MATCH(A187, Coverage!$A$2:$A$1611,0)),0)</f>
        <v/>
      </c>
    </row>
    <row r="188">
      <c r="A188" s="16">
        <f>'Data'!A188</f>
        <v/>
      </c>
      <c r="B188" s="16">
        <f>'Data'!B188</f>
        <v/>
      </c>
      <c r="C188" s="16">
        <f>IFERROR(INDEX(Pop!$C$2:$C$1611,MATCH(A188, Pop!$A$2:$A$1611,0)) /INDEX(Coverage!$F$2:$F$1611,MATCH(A188, Coverage!$A$2:$A$1611,0)),0)</f>
        <v/>
      </c>
      <c r="D188" s="16">
        <f>IF(SUM(C188)&lt;INDEX(Coverage!$D$2:$D$1611,MATCH(A188, Coverage!$A$2:$A$1611,0)),INDEX(Pop!$D$2:$D$1611,MATCH(A188, Pop!$A$2:$A$1611,0))/INDEX(Coverage!$F$2:$F$1611,MATCH(A188, Coverage!$A$2:$A$1611,0)),0)</f>
        <v/>
      </c>
      <c r="E188" s="16">
        <f>IF(SUM(C188:D188)&lt;INDEX(Coverage!$D$2:$D$1611,MATCH(A188, Coverage!$A$2:$A$1611,0)),INDEX(Pop!$E$2:$E$1611,MATCH(A188, Pop!$A$2:$A$1611,0))/INDEX(Coverage!$F$2:$F$1611,MATCH(A188, Coverage!$A$2:$A$1611,0)),0)</f>
        <v/>
      </c>
      <c r="F188" s="16">
        <f>IF(SUM(C188:E188)&lt;INDEX(Coverage!$D$2:$D$1611,MATCH(A188, Coverage!$A$2:$A$1611,0)),INDEX(Pop!$F$2:$F$1611,MATCH(A188, Pop!$A$2:$A$1611,0))/INDEX(Coverage!$F$2:$F$1611,MATCH(A188, Coverage!$A$2:$A$1611,0)),0)</f>
        <v/>
      </c>
      <c r="G188" s="16">
        <f>IF(SUM(C188:F188)&lt;INDEX(Coverage!$D$2:$D$1611,MATCH(A188, Coverage!$A$2:$A$1611,0)),INDEX(Pop!$G$2:$G$1611,MATCH(A188, Pop!$A$2:$A$1611,0))/INDEX(Coverage!$F$2:$F$1611,MATCH(A188, Coverage!$A$2:$A$1611,0)),0)</f>
        <v/>
      </c>
      <c r="H188" s="16">
        <f>IF(SUM(C188:G188)&lt;INDEX(Coverage!$D$2:$D$1611,MATCH(A188, Coverage!$A$2:$A$1611,0)),INDEX(Pop!$H$2:$H$1611,MATCH(A188, Pop!$A$2:$A$1611,0))/INDEX(Coverage!$F$2:$F$1611,MATCH(A188, Coverage!$A$2:$A$1611,0)),0)</f>
        <v/>
      </c>
      <c r="I188" s="16">
        <f>IF(SUM(C188:H188)&lt;INDEX(Coverage!$D$2:$D$1611,MATCH(A188, Coverage!$A$2:$A$1611,0)),INDEX(Pop!$I$2:$I$1611,MATCH(A188, Pop!$A$2:$A$1611,0))/INDEX(Coverage!$F$2:$F$1611,MATCH(A188, Coverage!$A$2:$A$1611,0)),0)</f>
        <v/>
      </c>
      <c r="J188" s="16">
        <f>IF(SUM(C188:I188)&lt;INDEX(Coverage!$D$2:$D$1611,MATCH(A188, Coverage!$A$2:$A$1611,0)),INDEX(Pop!$J$2:$J$1611,MATCH(A188, Pop!$A$2:$A$1611,0))/INDEX(Coverage!$F$2:$F$1611,MATCH(A188, Coverage!$A$2:$A$1611,0)),0)</f>
        <v/>
      </c>
      <c r="K188" s="16">
        <f>IF(SUM(C188:J188)&lt;INDEX(Coverage!$D$2:$D$1611,MATCH(A188, Coverage!$A$2:$A$1611,0)),INDEX(Pop!$K$2:$K$1611,MATCH(A188, Pop!$A$2:$A$1611,0))/INDEX(Coverage!$F$2:$F$1611,MATCH(A188, Coverage!$A$2:$A$1611,0)),0)</f>
        <v/>
      </c>
      <c r="L188" s="16">
        <f>IF(SUM(C188:K188)&lt;INDEX(Coverage!$D$2:$D$1611,MATCH(A188, Coverage!$A$2:$A$1611,0)),INDEX(Pop!$L$2:$L$1611,MATCH(A188, Pop!$A$2:$A$1611,0))/INDEX(Coverage!$F$2:$F$1611,MATCH(A188, Coverage!$A$2:$A$1611,0)),0)</f>
        <v/>
      </c>
    </row>
    <row r="189">
      <c r="A189" s="16">
        <f>'Data'!A189</f>
        <v/>
      </c>
      <c r="B189" s="16">
        <f>'Data'!B189</f>
        <v/>
      </c>
      <c r="C189" s="16">
        <f>IFERROR(INDEX(Pop!$C$2:$C$1611,MATCH(A189, Pop!$A$2:$A$1611,0)) /INDEX(Coverage!$F$2:$F$1611,MATCH(A189, Coverage!$A$2:$A$1611,0)),0)</f>
        <v/>
      </c>
      <c r="D189" s="16">
        <f>IF(SUM(C189)&lt;INDEX(Coverage!$D$2:$D$1611,MATCH(A189, Coverage!$A$2:$A$1611,0)),INDEX(Pop!$D$2:$D$1611,MATCH(A189, Pop!$A$2:$A$1611,0))/INDEX(Coverage!$F$2:$F$1611,MATCH(A189, Coverage!$A$2:$A$1611,0)),0)</f>
        <v/>
      </c>
      <c r="E189" s="16">
        <f>IF(SUM(C189:D189)&lt;INDEX(Coverage!$D$2:$D$1611,MATCH(A189, Coverage!$A$2:$A$1611,0)),INDEX(Pop!$E$2:$E$1611,MATCH(A189, Pop!$A$2:$A$1611,0))/INDEX(Coverage!$F$2:$F$1611,MATCH(A189, Coverage!$A$2:$A$1611,0)),0)</f>
        <v/>
      </c>
      <c r="F189" s="16">
        <f>IF(SUM(C189:E189)&lt;INDEX(Coverage!$D$2:$D$1611,MATCH(A189, Coverage!$A$2:$A$1611,0)),INDEX(Pop!$F$2:$F$1611,MATCH(A189, Pop!$A$2:$A$1611,0))/INDEX(Coverage!$F$2:$F$1611,MATCH(A189, Coverage!$A$2:$A$1611,0)),0)</f>
        <v/>
      </c>
      <c r="G189" s="16">
        <f>IF(SUM(C189:F189)&lt;INDEX(Coverage!$D$2:$D$1611,MATCH(A189, Coverage!$A$2:$A$1611,0)),INDEX(Pop!$G$2:$G$1611,MATCH(A189, Pop!$A$2:$A$1611,0))/INDEX(Coverage!$F$2:$F$1611,MATCH(A189, Coverage!$A$2:$A$1611,0)),0)</f>
        <v/>
      </c>
      <c r="H189" s="16">
        <f>IF(SUM(C189:G189)&lt;INDEX(Coverage!$D$2:$D$1611,MATCH(A189, Coverage!$A$2:$A$1611,0)),INDEX(Pop!$H$2:$H$1611,MATCH(A189, Pop!$A$2:$A$1611,0))/INDEX(Coverage!$F$2:$F$1611,MATCH(A189, Coverage!$A$2:$A$1611,0)),0)</f>
        <v/>
      </c>
      <c r="I189" s="16">
        <f>IF(SUM(C189:H189)&lt;INDEX(Coverage!$D$2:$D$1611,MATCH(A189, Coverage!$A$2:$A$1611,0)),INDEX(Pop!$I$2:$I$1611,MATCH(A189, Pop!$A$2:$A$1611,0))/INDEX(Coverage!$F$2:$F$1611,MATCH(A189, Coverage!$A$2:$A$1611,0)),0)</f>
        <v/>
      </c>
      <c r="J189" s="16">
        <f>IF(SUM(C189:I189)&lt;INDEX(Coverage!$D$2:$D$1611,MATCH(A189, Coverage!$A$2:$A$1611,0)),INDEX(Pop!$J$2:$J$1611,MATCH(A189, Pop!$A$2:$A$1611,0))/INDEX(Coverage!$F$2:$F$1611,MATCH(A189, Coverage!$A$2:$A$1611,0)),0)</f>
        <v/>
      </c>
      <c r="K189" s="16">
        <f>IF(SUM(C189:J189)&lt;INDEX(Coverage!$D$2:$D$1611,MATCH(A189, Coverage!$A$2:$A$1611,0)),INDEX(Pop!$K$2:$K$1611,MATCH(A189, Pop!$A$2:$A$1611,0))/INDEX(Coverage!$F$2:$F$1611,MATCH(A189, Coverage!$A$2:$A$1611,0)),0)</f>
        <v/>
      </c>
      <c r="L189" s="16">
        <f>IF(SUM(C189:K189)&lt;INDEX(Coverage!$D$2:$D$1611,MATCH(A189, Coverage!$A$2:$A$1611,0)),INDEX(Pop!$L$2:$L$1611,MATCH(A189, Pop!$A$2:$A$1611,0))/INDEX(Coverage!$F$2:$F$1611,MATCH(A189, Coverage!$A$2:$A$1611,0)),0)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6">
        <f>'Data'!A1</f>
        <v/>
      </c>
      <c r="B1" s="16">
        <f>'Data'!B1</f>
        <v/>
      </c>
      <c r="C1" s="16">
        <f>'Data'!C1</f>
        <v/>
      </c>
      <c r="D1" s="16">
        <f>'Data'!D1</f>
        <v/>
      </c>
      <c r="E1" s="16">
        <f>'Data'!E1</f>
        <v/>
      </c>
      <c r="F1" s="16">
        <f>'Data'!F1</f>
        <v/>
      </c>
      <c r="G1" s="16">
        <f>'Data'!G1</f>
        <v/>
      </c>
      <c r="H1" s="16">
        <f>'Data'!H1</f>
        <v/>
      </c>
      <c r="I1" s="16">
        <f>'Data'!I1</f>
        <v/>
      </c>
      <c r="J1" s="16">
        <f>'Data'!J1</f>
        <v/>
      </c>
      <c r="K1" s="16">
        <f>'Data'!K1</f>
        <v/>
      </c>
      <c r="L1" s="16">
        <f>'Data'!L1</f>
        <v/>
      </c>
    </row>
    <row r="2">
      <c r="A2" s="16">
        <f>'Data'!A2</f>
        <v/>
      </c>
      <c r="B2" s="16">
        <f>'Data'!B2</f>
        <v/>
      </c>
      <c r="C2" s="16">
        <f ref="C2:C2" t="array">IFERROR(MAX(IF(Lookups!$E$3:$E$250&lt;Towers!C2/Area!C2*(Settings!$C$16/100),Lookups!$GL$3:$G$250)),"-")</f>
        <v/>
      </c>
      <c r="D2" s="16">
        <f ref="D2:D2" t="array">IFERROR(MAX(IF(Lookups!$E$3:$E$250&lt;Towers!D2/Area!D2*(Settings!$C$16/100),Lookups!$GL$3:$G$250)),"-")</f>
        <v/>
      </c>
      <c r="E2" s="16">
        <f ref="E2:E2" t="array">IFERROR(MAX(IF(Lookups!$E$3:$E$250&lt;Towers!E2/Area!E2*(Settings!$C$16/100),Lookups!$GL$3:$G$250)),"-")</f>
        <v/>
      </c>
      <c r="F2" s="16">
        <f ref="F2:F2" t="array">IFERROR(MAX(IF(Lookups!$E$3:$E$250&lt;Towers!F2/Area!F2*(Settings!$C$16/100),Lookups!$GL$3:$G$250)),"-")</f>
        <v/>
      </c>
      <c r="G2" s="16">
        <f ref="G2:G2" t="array">IFERROR(MAX(IF(Lookups!$E$3:$E$250&lt;Towers!G2/Area!G2*(Settings!$C$16/100),Lookups!$GL$3:$G$250)),"-")</f>
        <v/>
      </c>
      <c r="H2" s="16">
        <f ref="H2:H2" t="array">IFERROR(MAX(IF(Lookups!$E$3:$E$250&lt;Towers!H2/Area!H2*(Settings!$C$16/100),Lookups!$GL$3:$G$250)),"-")</f>
        <v/>
      </c>
      <c r="I2" s="16">
        <f ref="I2:I2" t="array">IFERROR(MAX(IF(Lookups!$E$3:$E$250&lt;Towers!I2/Area!I2*(Settings!$C$16/100),Lookups!$GL$3:$G$250)),"-")</f>
        <v/>
      </c>
      <c r="J2" s="16">
        <f ref="J2:J2" t="array">IFERROR(MAX(IF(Lookups!$E$3:$E$250&lt;Towers!J2/Area!J2*(Settings!$C$16/100),Lookups!$GL$3:$G$250)),"-")</f>
        <v/>
      </c>
      <c r="K2" s="16">
        <f ref="K2:K2" t="array">IFERROR(MAX(IF(Lookups!$E$3:$E$250&lt;Towers!K2/Area!K2*(Settings!$C$16/100),Lookups!$GL$3:$G$250)),"-")</f>
        <v/>
      </c>
      <c r="L2" s="16">
        <f ref="L2:L2" t="array">IFERROR(MAX(IF(Lookups!$E$3:$E$250&lt;Towers!L2/Area!L2*(Settings!$C$16/100),Lookups!$GL$3:$G$250)),"-")</f>
        <v/>
      </c>
    </row>
    <row r="3">
      <c r="A3" s="16">
        <f>'Data'!A3</f>
        <v/>
      </c>
      <c r="B3" s="16">
        <f>'Data'!B3</f>
        <v/>
      </c>
      <c r="C3" s="16">
        <f ref="C3:C3" t="array">IFERROR(MAX(IF(Lookups!$E$3:$E$250&lt;Towers!C3/Area!C3*(Settings!$C$16/100),Lookups!$GL$3:$G$250)),"-")</f>
        <v/>
      </c>
      <c r="D3" s="16">
        <f ref="D3:D3" t="array">IFERROR(MAX(IF(Lookups!$E$3:$E$250&lt;Towers!D3/Area!D3*(Settings!$C$16/100),Lookups!$GL$3:$G$250)),"-")</f>
        <v/>
      </c>
      <c r="E3" s="16">
        <f ref="E3:E3" t="array">IFERROR(MAX(IF(Lookups!$E$3:$E$250&lt;Towers!E3/Area!E3*(Settings!$C$16/100),Lookups!$GL$3:$G$250)),"-")</f>
        <v/>
      </c>
      <c r="F3" s="16">
        <f ref="F3:F3" t="array">IFERROR(MAX(IF(Lookups!$E$3:$E$250&lt;Towers!F3/Area!F3*(Settings!$C$16/100),Lookups!$GL$3:$G$250)),"-")</f>
        <v/>
      </c>
      <c r="G3" s="16">
        <f ref="G3:G3" t="array">IFERROR(MAX(IF(Lookups!$E$3:$E$250&lt;Towers!G3/Area!G3*(Settings!$C$16/100),Lookups!$GL$3:$G$250)),"-")</f>
        <v/>
      </c>
      <c r="H3" s="16">
        <f ref="H3:H3" t="array">IFERROR(MAX(IF(Lookups!$E$3:$E$250&lt;Towers!H3/Area!H3*(Settings!$C$16/100),Lookups!$GL$3:$G$250)),"-")</f>
        <v/>
      </c>
      <c r="I3" s="16">
        <f ref="I3:I3" t="array">IFERROR(MAX(IF(Lookups!$E$3:$E$250&lt;Towers!I3/Area!I3*(Settings!$C$16/100),Lookups!$GL$3:$G$250)),"-")</f>
        <v/>
      </c>
      <c r="J3" s="16">
        <f ref="J3:J3" t="array">IFERROR(MAX(IF(Lookups!$E$3:$E$250&lt;Towers!J3/Area!J3*(Settings!$C$16/100),Lookups!$GL$3:$G$250)),"-")</f>
        <v/>
      </c>
      <c r="K3" s="16">
        <f ref="K3:K3" t="array">IFERROR(MAX(IF(Lookups!$E$3:$E$250&lt;Towers!K3/Area!K3*(Settings!$C$16/100),Lookups!$GL$3:$G$250)),"-")</f>
        <v/>
      </c>
      <c r="L3" s="16">
        <f ref="L3:L3" t="array">IFERROR(MAX(IF(Lookups!$E$3:$E$250&lt;Towers!L3/Area!L3*(Settings!$C$16/100),Lookups!$GL$3:$G$250)),"-")</f>
        <v/>
      </c>
    </row>
    <row r="4">
      <c r="A4" s="16">
        <f>'Data'!A4</f>
        <v/>
      </c>
      <c r="B4" s="16">
        <f>'Data'!B4</f>
        <v/>
      </c>
      <c r="C4" s="16">
        <f ref="C4:C4" t="array">IFERROR(MAX(IF(Lookups!$E$3:$E$250&lt;Towers!C4/Area!C4*(Settings!$C$16/100),Lookups!$GL$3:$G$250)),"-")</f>
        <v/>
      </c>
      <c r="D4" s="16">
        <f ref="D4:D4" t="array">IFERROR(MAX(IF(Lookups!$E$3:$E$250&lt;Towers!D4/Area!D4*(Settings!$C$16/100),Lookups!$GL$3:$G$250)),"-")</f>
        <v/>
      </c>
      <c r="E4" s="16">
        <f ref="E4:E4" t="array">IFERROR(MAX(IF(Lookups!$E$3:$E$250&lt;Towers!E4/Area!E4*(Settings!$C$16/100),Lookups!$GL$3:$G$250)),"-")</f>
        <v/>
      </c>
      <c r="F4" s="16">
        <f ref="F4:F4" t="array">IFERROR(MAX(IF(Lookups!$E$3:$E$250&lt;Towers!F4/Area!F4*(Settings!$C$16/100),Lookups!$GL$3:$G$250)),"-")</f>
        <v/>
      </c>
      <c r="G4" s="16">
        <f ref="G4:G4" t="array">IFERROR(MAX(IF(Lookups!$E$3:$E$250&lt;Towers!G4/Area!G4*(Settings!$C$16/100),Lookups!$GL$3:$G$250)),"-")</f>
        <v/>
      </c>
      <c r="H4" s="16">
        <f ref="H4:H4" t="array">IFERROR(MAX(IF(Lookups!$E$3:$E$250&lt;Towers!H4/Area!H4*(Settings!$C$16/100),Lookups!$GL$3:$G$250)),"-")</f>
        <v/>
      </c>
      <c r="I4" s="16">
        <f ref="I4:I4" t="array">IFERROR(MAX(IF(Lookups!$E$3:$E$250&lt;Towers!I4/Area!I4*(Settings!$C$16/100),Lookups!$GL$3:$G$250)),"-")</f>
        <v/>
      </c>
      <c r="J4" s="16">
        <f ref="J4:J4" t="array">IFERROR(MAX(IF(Lookups!$E$3:$E$250&lt;Towers!J4/Area!J4*(Settings!$C$16/100),Lookups!$GL$3:$G$250)),"-")</f>
        <v/>
      </c>
      <c r="K4" s="16">
        <f ref="K4:K4" t="array">IFERROR(MAX(IF(Lookups!$E$3:$E$250&lt;Towers!K4/Area!K4*(Settings!$C$16/100),Lookups!$GL$3:$G$250)),"-")</f>
        <v/>
      </c>
      <c r="L4" s="16">
        <f ref="L4:L4" t="array">IFERROR(MAX(IF(Lookups!$E$3:$E$250&lt;Towers!L4/Area!L4*(Settings!$C$16/100),Lookups!$GL$3:$G$250)),"-")</f>
        <v/>
      </c>
    </row>
    <row r="5">
      <c r="A5" s="16">
        <f>'Data'!A5</f>
        <v/>
      </c>
      <c r="B5" s="16">
        <f>'Data'!B5</f>
        <v/>
      </c>
      <c r="C5" s="16">
        <f ref="C5:C5" t="array">IFERROR(MAX(IF(Lookups!$E$3:$E$250&lt;Towers!C5/Area!C5*(Settings!$C$16/100),Lookups!$GL$3:$G$250)),"-")</f>
        <v/>
      </c>
      <c r="D5" s="16">
        <f ref="D5:D5" t="array">IFERROR(MAX(IF(Lookups!$E$3:$E$250&lt;Towers!D5/Area!D5*(Settings!$C$16/100),Lookups!$GL$3:$G$250)),"-")</f>
        <v/>
      </c>
      <c r="E5" s="16">
        <f ref="E5:E5" t="array">IFERROR(MAX(IF(Lookups!$E$3:$E$250&lt;Towers!E5/Area!E5*(Settings!$C$16/100),Lookups!$GL$3:$G$250)),"-")</f>
        <v/>
      </c>
      <c r="F5" s="16">
        <f ref="F5:F5" t="array">IFERROR(MAX(IF(Lookups!$E$3:$E$250&lt;Towers!F5/Area!F5*(Settings!$C$16/100),Lookups!$GL$3:$G$250)),"-")</f>
        <v/>
      </c>
      <c r="G5" s="16">
        <f ref="G5:G5" t="array">IFERROR(MAX(IF(Lookups!$E$3:$E$250&lt;Towers!G5/Area!G5*(Settings!$C$16/100),Lookups!$GL$3:$G$250)),"-")</f>
        <v/>
      </c>
      <c r="H5" s="16">
        <f ref="H5:H5" t="array">IFERROR(MAX(IF(Lookups!$E$3:$E$250&lt;Towers!H5/Area!H5*(Settings!$C$16/100),Lookups!$GL$3:$G$250)),"-")</f>
        <v/>
      </c>
      <c r="I5" s="16">
        <f ref="I5:I5" t="array">IFERROR(MAX(IF(Lookups!$E$3:$E$250&lt;Towers!I5/Area!I5*(Settings!$C$16/100),Lookups!$GL$3:$G$250)),"-")</f>
        <v/>
      </c>
      <c r="J5" s="16">
        <f ref="J5:J5" t="array">IFERROR(MAX(IF(Lookups!$E$3:$E$250&lt;Towers!J5/Area!J5*(Settings!$C$16/100),Lookups!$GL$3:$G$250)),"-")</f>
        <v/>
      </c>
      <c r="K5" s="16">
        <f ref="K5:K5" t="array">IFERROR(MAX(IF(Lookups!$E$3:$E$250&lt;Towers!K5/Area!K5*(Settings!$C$16/100),Lookups!$GL$3:$G$250)),"-")</f>
        <v/>
      </c>
      <c r="L5" s="16">
        <f ref="L5:L5" t="array">IFERROR(MAX(IF(Lookups!$E$3:$E$250&lt;Towers!L5/Area!L5*(Settings!$C$16/100),Lookups!$GL$3:$G$250)),"-")</f>
        <v/>
      </c>
    </row>
    <row r="6">
      <c r="A6" s="16">
        <f>'Data'!A6</f>
        <v/>
      </c>
      <c r="B6" s="16">
        <f>'Data'!B6</f>
        <v/>
      </c>
      <c r="C6" s="16">
        <f ref="C6:C6" t="array">IFERROR(MAX(IF(Lookups!$E$3:$E$250&lt;Towers!C6/Area!C6*(Settings!$C$16/100),Lookups!$GL$3:$G$250)),"-")</f>
        <v/>
      </c>
      <c r="D6" s="16">
        <f ref="D6:D6" t="array">IFERROR(MAX(IF(Lookups!$E$3:$E$250&lt;Towers!D6/Area!D6*(Settings!$C$16/100),Lookups!$GL$3:$G$250)),"-")</f>
        <v/>
      </c>
      <c r="E6" s="16">
        <f ref="E6:E6" t="array">IFERROR(MAX(IF(Lookups!$E$3:$E$250&lt;Towers!E6/Area!E6*(Settings!$C$16/100),Lookups!$GL$3:$G$250)),"-")</f>
        <v/>
      </c>
      <c r="F6" s="16">
        <f ref="F6:F6" t="array">IFERROR(MAX(IF(Lookups!$E$3:$E$250&lt;Towers!F6/Area!F6*(Settings!$C$16/100),Lookups!$GL$3:$G$250)),"-")</f>
        <v/>
      </c>
      <c r="G6" s="16">
        <f ref="G6:G6" t="array">IFERROR(MAX(IF(Lookups!$E$3:$E$250&lt;Towers!G6/Area!G6*(Settings!$C$16/100),Lookups!$GL$3:$G$250)),"-")</f>
        <v/>
      </c>
      <c r="H6" s="16">
        <f ref="H6:H6" t="array">IFERROR(MAX(IF(Lookups!$E$3:$E$250&lt;Towers!H6/Area!H6*(Settings!$C$16/100),Lookups!$GL$3:$G$250)),"-")</f>
        <v/>
      </c>
      <c r="I6" s="16">
        <f ref="I6:I6" t="array">IFERROR(MAX(IF(Lookups!$E$3:$E$250&lt;Towers!I6/Area!I6*(Settings!$C$16/100),Lookups!$GL$3:$G$250)),"-")</f>
        <v/>
      </c>
      <c r="J6" s="16">
        <f ref="J6:J6" t="array">IFERROR(MAX(IF(Lookups!$E$3:$E$250&lt;Towers!J6/Area!J6*(Settings!$C$16/100),Lookups!$GL$3:$G$250)),"-")</f>
        <v/>
      </c>
      <c r="K6" s="16">
        <f ref="K6:K6" t="array">IFERROR(MAX(IF(Lookups!$E$3:$E$250&lt;Towers!K6/Area!K6*(Settings!$C$16/100),Lookups!$GL$3:$G$250)),"-")</f>
        <v/>
      </c>
      <c r="L6" s="16">
        <f ref="L6:L6" t="array">IFERROR(MAX(IF(Lookups!$E$3:$E$250&lt;Towers!L6/Area!L6*(Settings!$C$16/100),Lookups!$GL$3:$G$250)),"-")</f>
        <v/>
      </c>
    </row>
    <row r="7">
      <c r="A7" s="16">
        <f>'Data'!A7</f>
        <v/>
      </c>
      <c r="B7" s="16">
        <f>'Data'!B7</f>
        <v/>
      </c>
      <c r="C7" s="16">
        <f ref="C7:C7" t="array">IFERROR(MAX(IF(Lookups!$E$3:$E$250&lt;Towers!C7/Area!C7*(Settings!$C$16/100),Lookups!$GL$3:$G$250)),"-")</f>
        <v/>
      </c>
      <c r="D7" s="16">
        <f ref="D7:D7" t="array">IFERROR(MAX(IF(Lookups!$E$3:$E$250&lt;Towers!D7/Area!D7*(Settings!$C$16/100),Lookups!$GL$3:$G$250)),"-")</f>
        <v/>
      </c>
      <c r="E7" s="16">
        <f ref="E7:E7" t="array">IFERROR(MAX(IF(Lookups!$E$3:$E$250&lt;Towers!E7/Area!E7*(Settings!$C$16/100),Lookups!$GL$3:$G$250)),"-")</f>
        <v/>
      </c>
      <c r="F7" s="16">
        <f ref="F7:F7" t="array">IFERROR(MAX(IF(Lookups!$E$3:$E$250&lt;Towers!F7/Area!F7*(Settings!$C$16/100),Lookups!$GL$3:$G$250)),"-")</f>
        <v/>
      </c>
      <c r="G7" s="16">
        <f ref="G7:G7" t="array">IFERROR(MAX(IF(Lookups!$E$3:$E$250&lt;Towers!G7/Area!G7*(Settings!$C$16/100),Lookups!$GL$3:$G$250)),"-")</f>
        <v/>
      </c>
      <c r="H7" s="16">
        <f ref="H7:H7" t="array">IFERROR(MAX(IF(Lookups!$E$3:$E$250&lt;Towers!H7/Area!H7*(Settings!$C$16/100),Lookups!$GL$3:$G$250)),"-")</f>
        <v/>
      </c>
      <c r="I7" s="16">
        <f ref="I7:I7" t="array">IFERROR(MAX(IF(Lookups!$E$3:$E$250&lt;Towers!I7/Area!I7*(Settings!$C$16/100),Lookups!$GL$3:$G$250)),"-")</f>
        <v/>
      </c>
      <c r="J7" s="16">
        <f ref="J7:J7" t="array">IFERROR(MAX(IF(Lookups!$E$3:$E$250&lt;Towers!J7/Area!J7*(Settings!$C$16/100),Lookups!$GL$3:$G$250)),"-")</f>
        <v/>
      </c>
      <c r="K7" s="16">
        <f ref="K7:K7" t="array">IFERROR(MAX(IF(Lookups!$E$3:$E$250&lt;Towers!K7/Area!K7*(Settings!$C$16/100),Lookups!$GL$3:$G$250)),"-")</f>
        <v/>
      </c>
      <c r="L7" s="16">
        <f ref="L7:L7" t="array">IFERROR(MAX(IF(Lookups!$E$3:$E$250&lt;Towers!L7/Area!L7*(Settings!$C$16/100),Lookups!$GL$3:$G$250)),"-")</f>
        <v/>
      </c>
    </row>
    <row r="8">
      <c r="A8" s="16">
        <f>'Data'!A8</f>
        <v/>
      </c>
      <c r="B8" s="16">
        <f>'Data'!B8</f>
        <v/>
      </c>
      <c r="C8" s="16">
        <f ref="C8:C8" t="array">IFERROR(MAX(IF(Lookups!$E$3:$E$250&lt;Towers!C8/Area!C8*(Settings!$C$16/100),Lookups!$GL$3:$G$250)),"-")</f>
        <v/>
      </c>
      <c r="D8" s="16">
        <f ref="D8:D8" t="array">IFERROR(MAX(IF(Lookups!$E$3:$E$250&lt;Towers!D8/Area!D8*(Settings!$C$16/100),Lookups!$GL$3:$G$250)),"-")</f>
        <v/>
      </c>
      <c r="E8" s="16">
        <f ref="E8:E8" t="array">IFERROR(MAX(IF(Lookups!$E$3:$E$250&lt;Towers!E8/Area!E8*(Settings!$C$16/100),Lookups!$GL$3:$G$250)),"-")</f>
        <v/>
      </c>
      <c r="F8" s="16">
        <f ref="F8:F8" t="array">IFERROR(MAX(IF(Lookups!$E$3:$E$250&lt;Towers!F8/Area!F8*(Settings!$C$16/100),Lookups!$GL$3:$G$250)),"-")</f>
        <v/>
      </c>
      <c r="G8" s="16">
        <f ref="G8:G8" t="array">IFERROR(MAX(IF(Lookups!$E$3:$E$250&lt;Towers!G8/Area!G8*(Settings!$C$16/100),Lookups!$GL$3:$G$250)),"-")</f>
        <v/>
      </c>
      <c r="H8" s="16">
        <f ref="H8:H8" t="array">IFERROR(MAX(IF(Lookups!$E$3:$E$250&lt;Towers!H8/Area!H8*(Settings!$C$16/100),Lookups!$GL$3:$G$250)),"-")</f>
        <v/>
      </c>
      <c r="I8" s="16">
        <f ref="I8:I8" t="array">IFERROR(MAX(IF(Lookups!$E$3:$E$250&lt;Towers!I8/Area!I8*(Settings!$C$16/100),Lookups!$GL$3:$G$250)),"-")</f>
        <v/>
      </c>
      <c r="J8" s="16">
        <f ref="J8:J8" t="array">IFERROR(MAX(IF(Lookups!$E$3:$E$250&lt;Towers!J8/Area!J8*(Settings!$C$16/100),Lookups!$GL$3:$G$250)),"-")</f>
        <v/>
      </c>
      <c r="K8" s="16">
        <f ref="K8:K8" t="array">IFERROR(MAX(IF(Lookups!$E$3:$E$250&lt;Towers!K8/Area!K8*(Settings!$C$16/100),Lookups!$GL$3:$G$250)),"-")</f>
        <v/>
      </c>
      <c r="L8" s="16">
        <f ref="L8:L8" t="array">IFERROR(MAX(IF(Lookups!$E$3:$E$250&lt;Towers!L8/Area!L8*(Settings!$C$16/100),Lookups!$GL$3:$G$250)),"-")</f>
        <v/>
      </c>
    </row>
    <row r="9">
      <c r="A9" s="16">
        <f>'Data'!A9</f>
        <v/>
      </c>
      <c r="B9" s="16">
        <f>'Data'!B9</f>
        <v/>
      </c>
      <c r="C9" s="16">
        <f ref="C9:C9" t="array">IFERROR(MAX(IF(Lookups!$E$3:$E$250&lt;Towers!C9/Area!C9*(Settings!$C$16/100),Lookups!$GL$3:$G$250)),"-")</f>
        <v/>
      </c>
      <c r="D9" s="16">
        <f ref="D9:D9" t="array">IFERROR(MAX(IF(Lookups!$E$3:$E$250&lt;Towers!D9/Area!D9*(Settings!$C$16/100),Lookups!$GL$3:$G$250)),"-")</f>
        <v/>
      </c>
      <c r="E9" s="16">
        <f ref="E9:E9" t="array">IFERROR(MAX(IF(Lookups!$E$3:$E$250&lt;Towers!E9/Area!E9*(Settings!$C$16/100),Lookups!$GL$3:$G$250)),"-")</f>
        <v/>
      </c>
      <c r="F9" s="16">
        <f ref="F9:F9" t="array">IFERROR(MAX(IF(Lookups!$E$3:$E$250&lt;Towers!F9/Area!F9*(Settings!$C$16/100),Lookups!$GL$3:$G$250)),"-")</f>
        <v/>
      </c>
      <c r="G9" s="16">
        <f ref="G9:G9" t="array">IFERROR(MAX(IF(Lookups!$E$3:$E$250&lt;Towers!G9/Area!G9*(Settings!$C$16/100),Lookups!$GL$3:$G$250)),"-")</f>
        <v/>
      </c>
      <c r="H9" s="16">
        <f ref="H9:H9" t="array">IFERROR(MAX(IF(Lookups!$E$3:$E$250&lt;Towers!H9/Area!H9*(Settings!$C$16/100),Lookups!$GL$3:$G$250)),"-")</f>
        <v/>
      </c>
      <c r="I9" s="16">
        <f ref="I9:I9" t="array">IFERROR(MAX(IF(Lookups!$E$3:$E$250&lt;Towers!I9/Area!I9*(Settings!$C$16/100),Lookups!$GL$3:$G$250)),"-")</f>
        <v/>
      </c>
      <c r="J9" s="16">
        <f ref="J9:J9" t="array">IFERROR(MAX(IF(Lookups!$E$3:$E$250&lt;Towers!J9/Area!J9*(Settings!$C$16/100),Lookups!$GL$3:$G$250)),"-")</f>
        <v/>
      </c>
      <c r="K9" s="16">
        <f ref="K9:K9" t="array">IFERROR(MAX(IF(Lookups!$E$3:$E$250&lt;Towers!K9/Area!K9*(Settings!$C$16/100),Lookups!$GL$3:$G$250)),"-")</f>
        <v/>
      </c>
      <c r="L9" s="16">
        <f ref="L9:L9" t="array">IFERROR(MAX(IF(Lookups!$E$3:$E$250&lt;Towers!L9/Area!L9*(Settings!$C$16/100),Lookups!$GL$3:$G$250)),"-")</f>
        <v/>
      </c>
    </row>
    <row r="10">
      <c r="A10" s="16">
        <f>'Data'!A10</f>
        <v/>
      </c>
      <c r="B10" s="16">
        <f>'Data'!B10</f>
        <v/>
      </c>
      <c r="C10" s="16">
        <f ref="C10:C10" t="array">IFERROR(MAX(IF(Lookups!$E$3:$E$250&lt;Towers!C10/Area!C10*(Settings!$C$16/100),Lookups!$GL$3:$G$250)),"-")</f>
        <v/>
      </c>
      <c r="D10" s="16">
        <f ref="D10:D10" t="array">IFERROR(MAX(IF(Lookups!$E$3:$E$250&lt;Towers!D10/Area!D10*(Settings!$C$16/100),Lookups!$GL$3:$G$250)),"-")</f>
        <v/>
      </c>
      <c r="E10" s="16">
        <f ref="E10:E10" t="array">IFERROR(MAX(IF(Lookups!$E$3:$E$250&lt;Towers!E10/Area!E10*(Settings!$C$16/100),Lookups!$GL$3:$G$250)),"-")</f>
        <v/>
      </c>
      <c r="F10" s="16">
        <f ref="F10:F10" t="array">IFERROR(MAX(IF(Lookups!$E$3:$E$250&lt;Towers!F10/Area!F10*(Settings!$C$16/100),Lookups!$GL$3:$G$250)),"-")</f>
        <v/>
      </c>
      <c r="G10" s="16">
        <f ref="G10:G10" t="array">IFERROR(MAX(IF(Lookups!$E$3:$E$250&lt;Towers!G10/Area!G10*(Settings!$C$16/100),Lookups!$GL$3:$G$250)),"-")</f>
        <v/>
      </c>
      <c r="H10" s="16">
        <f ref="H10:H10" t="array">IFERROR(MAX(IF(Lookups!$E$3:$E$250&lt;Towers!H10/Area!H10*(Settings!$C$16/100),Lookups!$GL$3:$G$250)),"-")</f>
        <v/>
      </c>
      <c r="I10" s="16">
        <f ref="I10:I10" t="array">IFERROR(MAX(IF(Lookups!$E$3:$E$250&lt;Towers!I10/Area!I10*(Settings!$C$16/100),Lookups!$GL$3:$G$250)),"-")</f>
        <v/>
      </c>
      <c r="J10" s="16">
        <f ref="J10:J10" t="array">IFERROR(MAX(IF(Lookups!$E$3:$E$250&lt;Towers!J10/Area!J10*(Settings!$C$16/100),Lookups!$GL$3:$G$250)),"-")</f>
        <v/>
      </c>
      <c r="K10" s="16">
        <f ref="K10:K10" t="array">IFERROR(MAX(IF(Lookups!$E$3:$E$250&lt;Towers!K10/Area!K10*(Settings!$C$16/100),Lookups!$GL$3:$G$250)),"-")</f>
        <v/>
      </c>
      <c r="L10" s="16">
        <f ref="L10:L10" t="array">IFERROR(MAX(IF(Lookups!$E$3:$E$250&lt;Towers!L10/Area!L10*(Settings!$C$16/100),Lookups!$GL$3:$G$250)),"-")</f>
        <v/>
      </c>
    </row>
    <row r="11">
      <c r="A11" s="16">
        <f>'Data'!A11</f>
        <v/>
      </c>
      <c r="B11" s="16">
        <f>'Data'!B11</f>
        <v/>
      </c>
      <c r="C11" s="16">
        <f ref="C11:C11" t="array">IFERROR(MAX(IF(Lookups!$E$3:$E$250&lt;Towers!C11/Area!C11*(Settings!$C$16/100),Lookups!$GL$3:$G$250)),"-")</f>
        <v/>
      </c>
      <c r="D11" s="16">
        <f ref="D11:D11" t="array">IFERROR(MAX(IF(Lookups!$E$3:$E$250&lt;Towers!D11/Area!D11*(Settings!$C$16/100),Lookups!$GL$3:$G$250)),"-")</f>
        <v/>
      </c>
      <c r="E11" s="16">
        <f ref="E11:E11" t="array">IFERROR(MAX(IF(Lookups!$E$3:$E$250&lt;Towers!E11/Area!E11*(Settings!$C$16/100),Lookups!$GL$3:$G$250)),"-")</f>
        <v/>
      </c>
      <c r="F11" s="16">
        <f ref="F11:F11" t="array">IFERROR(MAX(IF(Lookups!$E$3:$E$250&lt;Towers!F11/Area!F11*(Settings!$C$16/100),Lookups!$GL$3:$G$250)),"-")</f>
        <v/>
      </c>
      <c r="G11" s="16">
        <f ref="G11:G11" t="array">IFERROR(MAX(IF(Lookups!$E$3:$E$250&lt;Towers!G11/Area!G11*(Settings!$C$16/100),Lookups!$GL$3:$G$250)),"-")</f>
        <v/>
      </c>
      <c r="H11" s="16">
        <f ref="H11:H11" t="array">IFERROR(MAX(IF(Lookups!$E$3:$E$250&lt;Towers!H11/Area!H11*(Settings!$C$16/100),Lookups!$GL$3:$G$250)),"-")</f>
        <v/>
      </c>
      <c r="I11" s="16">
        <f ref="I11:I11" t="array">IFERROR(MAX(IF(Lookups!$E$3:$E$250&lt;Towers!I11/Area!I11*(Settings!$C$16/100),Lookups!$GL$3:$G$250)),"-")</f>
        <v/>
      </c>
      <c r="J11" s="16">
        <f ref="J11:J11" t="array">IFERROR(MAX(IF(Lookups!$E$3:$E$250&lt;Towers!J11/Area!J11*(Settings!$C$16/100),Lookups!$GL$3:$G$250)),"-")</f>
        <v/>
      </c>
      <c r="K11" s="16">
        <f ref="K11:K11" t="array">IFERROR(MAX(IF(Lookups!$E$3:$E$250&lt;Towers!K11/Area!K11*(Settings!$C$16/100),Lookups!$GL$3:$G$250)),"-")</f>
        <v/>
      </c>
      <c r="L11" s="16">
        <f ref="L11:L11" t="array">IFERROR(MAX(IF(Lookups!$E$3:$E$250&lt;Towers!L11/Area!L11*(Settings!$C$16/100),Lookups!$GL$3:$G$250)),"-")</f>
        <v/>
      </c>
    </row>
    <row r="12">
      <c r="A12" s="16">
        <f>'Data'!A12</f>
        <v/>
      </c>
      <c r="B12" s="16">
        <f>'Data'!B12</f>
        <v/>
      </c>
      <c r="C12" s="16">
        <f ref="C12:C12" t="array">IFERROR(MAX(IF(Lookups!$E$3:$E$250&lt;Towers!C12/Area!C12*(Settings!$C$16/100),Lookups!$GL$3:$G$250)),"-")</f>
        <v/>
      </c>
      <c r="D12" s="16">
        <f ref="D12:D12" t="array">IFERROR(MAX(IF(Lookups!$E$3:$E$250&lt;Towers!D12/Area!D12*(Settings!$C$16/100),Lookups!$GL$3:$G$250)),"-")</f>
        <v/>
      </c>
      <c r="E12" s="16">
        <f ref="E12:E12" t="array">IFERROR(MAX(IF(Lookups!$E$3:$E$250&lt;Towers!E12/Area!E12*(Settings!$C$16/100),Lookups!$GL$3:$G$250)),"-")</f>
        <v/>
      </c>
      <c r="F12" s="16">
        <f ref="F12:F12" t="array">IFERROR(MAX(IF(Lookups!$E$3:$E$250&lt;Towers!F12/Area!F12*(Settings!$C$16/100),Lookups!$GL$3:$G$250)),"-")</f>
        <v/>
      </c>
      <c r="G12" s="16">
        <f ref="G12:G12" t="array">IFERROR(MAX(IF(Lookups!$E$3:$E$250&lt;Towers!G12/Area!G12*(Settings!$C$16/100),Lookups!$GL$3:$G$250)),"-")</f>
        <v/>
      </c>
      <c r="H12" s="16">
        <f ref="H12:H12" t="array">IFERROR(MAX(IF(Lookups!$E$3:$E$250&lt;Towers!H12/Area!H12*(Settings!$C$16/100),Lookups!$GL$3:$G$250)),"-")</f>
        <v/>
      </c>
      <c r="I12" s="16">
        <f ref="I12:I12" t="array">IFERROR(MAX(IF(Lookups!$E$3:$E$250&lt;Towers!I12/Area!I12*(Settings!$C$16/100),Lookups!$GL$3:$G$250)),"-")</f>
        <v/>
      </c>
      <c r="J12" s="16">
        <f ref="J12:J12" t="array">IFERROR(MAX(IF(Lookups!$E$3:$E$250&lt;Towers!J12/Area!J12*(Settings!$C$16/100),Lookups!$GL$3:$G$250)),"-")</f>
        <v/>
      </c>
      <c r="K12" s="16">
        <f ref="K12:K12" t="array">IFERROR(MAX(IF(Lookups!$E$3:$E$250&lt;Towers!K12/Area!K12*(Settings!$C$16/100),Lookups!$GL$3:$G$250)),"-")</f>
        <v/>
      </c>
      <c r="L12" s="16">
        <f ref="L12:L12" t="array">IFERROR(MAX(IF(Lookups!$E$3:$E$250&lt;Towers!L12/Area!L12*(Settings!$C$16/100),Lookups!$GL$3:$G$250)),"-")</f>
        <v/>
      </c>
    </row>
    <row r="13">
      <c r="A13" s="16">
        <f>'Data'!A13</f>
        <v/>
      </c>
      <c r="B13" s="16">
        <f>'Data'!B13</f>
        <v/>
      </c>
      <c r="C13" s="16">
        <f ref="C13:C13" t="array">IFERROR(MAX(IF(Lookups!$E$3:$E$250&lt;Towers!C13/Area!C13*(Settings!$C$16/100),Lookups!$GL$3:$G$250)),"-")</f>
        <v/>
      </c>
      <c r="D13" s="16">
        <f ref="D13:D13" t="array">IFERROR(MAX(IF(Lookups!$E$3:$E$250&lt;Towers!D13/Area!D13*(Settings!$C$16/100),Lookups!$GL$3:$G$250)),"-")</f>
        <v/>
      </c>
      <c r="E13" s="16">
        <f ref="E13:E13" t="array">IFERROR(MAX(IF(Lookups!$E$3:$E$250&lt;Towers!E13/Area!E13*(Settings!$C$16/100),Lookups!$GL$3:$G$250)),"-")</f>
        <v/>
      </c>
      <c r="F13" s="16">
        <f ref="F13:F13" t="array">IFERROR(MAX(IF(Lookups!$E$3:$E$250&lt;Towers!F13/Area!F13*(Settings!$C$16/100),Lookups!$GL$3:$G$250)),"-")</f>
        <v/>
      </c>
      <c r="G13" s="16">
        <f ref="G13:G13" t="array">IFERROR(MAX(IF(Lookups!$E$3:$E$250&lt;Towers!G13/Area!G13*(Settings!$C$16/100),Lookups!$GL$3:$G$250)),"-")</f>
        <v/>
      </c>
      <c r="H13" s="16">
        <f ref="H13:H13" t="array">IFERROR(MAX(IF(Lookups!$E$3:$E$250&lt;Towers!H13/Area!H13*(Settings!$C$16/100),Lookups!$GL$3:$G$250)),"-")</f>
        <v/>
      </c>
      <c r="I13" s="16">
        <f ref="I13:I13" t="array">IFERROR(MAX(IF(Lookups!$E$3:$E$250&lt;Towers!I13/Area!I13*(Settings!$C$16/100),Lookups!$GL$3:$G$250)),"-")</f>
        <v/>
      </c>
      <c r="J13" s="16">
        <f ref="J13:J13" t="array">IFERROR(MAX(IF(Lookups!$E$3:$E$250&lt;Towers!J13/Area!J13*(Settings!$C$16/100),Lookups!$GL$3:$G$250)),"-")</f>
        <v/>
      </c>
      <c r="K13" s="16">
        <f ref="K13:K13" t="array">IFERROR(MAX(IF(Lookups!$E$3:$E$250&lt;Towers!K13/Area!K13*(Settings!$C$16/100),Lookups!$GL$3:$G$250)),"-")</f>
        <v/>
      </c>
      <c r="L13" s="16">
        <f ref="L13:L13" t="array">IFERROR(MAX(IF(Lookups!$E$3:$E$250&lt;Towers!L13/Area!L13*(Settings!$C$16/100),Lookups!$GL$3:$G$250)),"-")</f>
        <v/>
      </c>
    </row>
    <row r="14">
      <c r="A14" s="16">
        <f>'Data'!A14</f>
        <v/>
      </c>
      <c r="B14" s="16">
        <f>'Data'!B14</f>
        <v/>
      </c>
      <c r="C14" s="16">
        <f ref="C14:C14" t="array">IFERROR(MAX(IF(Lookups!$E$3:$E$250&lt;Towers!C14/Area!C14*(Settings!$C$16/100),Lookups!$GL$3:$G$250)),"-")</f>
        <v/>
      </c>
      <c r="D14" s="16">
        <f ref="D14:D14" t="array">IFERROR(MAX(IF(Lookups!$E$3:$E$250&lt;Towers!D14/Area!D14*(Settings!$C$16/100),Lookups!$GL$3:$G$250)),"-")</f>
        <v/>
      </c>
      <c r="E14" s="16">
        <f ref="E14:E14" t="array">IFERROR(MAX(IF(Lookups!$E$3:$E$250&lt;Towers!E14/Area!E14*(Settings!$C$16/100),Lookups!$GL$3:$G$250)),"-")</f>
        <v/>
      </c>
      <c r="F14" s="16">
        <f ref="F14:F14" t="array">IFERROR(MAX(IF(Lookups!$E$3:$E$250&lt;Towers!F14/Area!F14*(Settings!$C$16/100),Lookups!$GL$3:$G$250)),"-")</f>
        <v/>
      </c>
      <c r="G14" s="16">
        <f ref="G14:G14" t="array">IFERROR(MAX(IF(Lookups!$E$3:$E$250&lt;Towers!G14/Area!G14*(Settings!$C$16/100),Lookups!$GL$3:$G$250)),"-")</f>
        <v/>
      </c>
      <c r="H14" s="16">
        <f ref="H14:H14" t="array">IFERROR(MAX(IF(Lookups!$E$3:$E$250&lt;Towers!H14/Area!H14*(Settings!$C$16/100),Lookups!$GL$3:$G$250)),"-")</f>
        <v/>
      </c>
      <c r="I14" s="16">
        <f ref="I14:I14" t="array">IFERROR(MAX(IF(Lookups!$E$3:$E$250&lt;Towers!I14/Area!I14*(Settings!$C$16/100),Lookups!$GL$3:$G$250)),"-")</f>
        <v/>
      </c>
      <c r="J14" s="16">
        <f ref="J14:J14" t="array">IFERROR(MAX(IF(Lookups!$E$3:$E$250&lt;Towers!J14/Area!J14*(Settings!$C$16/100),Lookups!$GL$3:$G$250)),"-")</f>
        <v/>
      </c>
      <c r="K14" s="16">
        <f ref="K14:K14" t="array">IFERROR(MAX(IF(Lookups!$E$3:$E$250&lt;Towers!K14/Area!K14*(Settings!$C$16/100),Lookups!$GL$3:$G$250)),"-")</f>
        <v/>
      </c>
      <c r="L14" s="16">
        <f ref="L14:L14" t="array">IFERROR(MAX(IF(Lookups!$E$3:$E$250&lt;Towers!L14/Area!L14*(Settings!$C$16/100),Lookups!$GL$3:$G$250)),"-")</f>
        <v/>
      </c>
    </row>
    <row r="15">
      <c r="A15" s="16">
        <f>'Data'!A15</f>
        <v/>
      </c>
      <c r="B15" s="16">
        <f>'Data'!B15</f>
        <v/>
      </c>
      <c r="C15" s="16">
        <f ref="C15:C15" t="array">IFERROR(MAX(IF(Lookups!$E$3:$E$250&lt;Towers!C15/Area!C15*(Settings!$C$16/100),Lookups!$GL$3:$G$250)),"-")</f>
        <v/>
      </c>
      <c r="D15" s="16">
        <f ref="D15:D15" t="array">IFERROR(MAX(IF(Lookups!$E$3:$E$250&lt;Towers!D15/Area!D15*(Settings!$C$16/100),Lookups!$GL$3:$G$250)),"-")</f>
        <v/>
      </c>
      <c r="E15" s="16">
        <f ref="E15:E15" t="array">IFERROR(MAX(IF(Lookups!$E$3:$E$250&lt;Towers!E15/Area!E15*(Settings!$C$16/100),Lookups!$GL$3:$G$250)),"-")</f>
        <v/>
      </c>
      <c r="F15" s="16">
        <f ref="F15:F15" t="array">IFERROR(MAX(IF(Lookups!$E$3:$E$250&lt;Towers!F15/Area!F15*(Settings!$C$16/100),Lookups!$GL$3:$G$250)),"-")</f>
        <v/>
      </c>
      <c r="G15" s="16">
        <f ref="G15:G15" t="array">IFERROR(MAX(IF(Lookups!$E$3:$E$250&lt;Towers!G15/Area!G15*(Settings!$C$16/100),Lookups!$GL$3:$G$250)),"-")</f>
        <v/>
      </c>
      <c r="H15" s="16">
        <f ref="H15:H15" t="array">IFERROR(MAX(IF(Lookups!$E$3:$E$250&lt;Towers!H15/Area!H15*(Settings!$C$16/100),Lookups!$GL$3:$G$250)),"-")</f>
        <v/>
      </c>
      <c r="I15" s="16">
        <f ref="I15:I15" t="array">IFERROR(MAX(IF(Lookups!$E$3:$E$250&lt;Towers!I15/Area!I15*(Settings!$C$16/100),Lookups!$GL$3:$G$250)),"-")</f>
        <v/>
      </c>
      <c r="J15" s="16">
        <f ref="J15:J15" t="array">IFERROR(MAX(IF(Lookups!$E$3:$E$250&lt;Towers!J15/Area!J15*(Settings!$C$16/100),Lookups!$GL$3:$G$250)),"-")</f>
        <v/>
      </c>
      <c r="K15" s="16">
        <f ref="K15:K15" t="array">IFERROR(MAX(IF(Lookups!$E$3:$E$250&lt;Towers!K15/Area!K15*(Settings!$C$16/100),Lookups!$GL$3:$G$250)),"-")</f>
        <v/>
      </c>
      <c r="L15" s="16">
        <f ref="L15:L15" t="array">IFERROR(MAX(IF(Lookups!$E$3:$E$250&lt;Towers!L15/Area!L15*(Settings!$C$16/100),Lookups!$GL$3:$G$250)),"-")</f>
        <v/>
      </c>
    </row>
    <row r="16">
      <c r="A16" s="16">
        <f>'Data'!A16</f>
        <v/>
      </c>
      <c r="B16" s="16">
        <f>'Data'!B16</f>
        <v/>
      </c>
      <c r="C16" s="16">
        <f ref="C16:C16" t="array">IFERROR(MAX(IF(Lookups!$E$3:$E$250&lt;Towers!C16/Area!C16*(Settings!$C$16/100),Lookups!$GL$3:$G$250)),"-")</f>
        <v/>
      </c>
      <c r="D16" s="16">
        <f ref="D16:D16" t="array">IFERROR(MAX(IF(Lookups!$E$3:$E$250&lt;Towers!D16/Area!D16*(Settings!$C$16/100),Lookups!$GL$3:$G$250)),"-")</f>
        <v/>
      </c>
      <c r="E16" s="16">
        <f ref="E16:E16" t="array">IFERROR(MAX(IF(Lookups!$E$3:$E$250&lt;Towers!E16/Area!E16*(Settings!$C$16/100),Lookups!$GL$3:$G$250)),"-")</f>
        <v/>
      </c>
      <c r="F16" s="16">
        <f ref="F16:F16" t="array">IFERROR(MAX(IF(Lookups!$E$3:$E$250&lt;Towers!F16/Area!F16*(Settings!$C$16/100),Lookups!$GL$3:$G$250)),"-")</f>
        <v/>
      </c>
      <c r="G16" s="16">
        <f ref="G16:G16" t="array">IFERROR(MAX(IF(Lookups!$E$3:$E$250&lt;Towers!G16/Area!G16*(Settings!$C$16/100),Lookups!$GL$3:$G$250)),"-")</f>
        <v/>
      </c>
      <c r="H16" s="16">
        <f ref="H16:H16" t="array">IFERROR(MAX(IF(Lookups!$E$3:$E$250&lt;Towers!H16/Area!H16*(Settings!$C$16/100),Lookups!$GL$3:$G$250)),"-")</f>
        <v/>
      </c>
      <c r="I16" s="16">
        <f ref="I16:I16" t="array">IFERROR(MAX(IF(Lookups!$E$3:$E$250&lt;Towers!I16/Area!I16*(Settings!$C$16/100),Lookups!$GL$3:$G$250)),"-")</f>
        <v/>
      </c>
      <c r="J16" s="16">
        <f ref="J16:J16" t="array">IFERROR(MAX(IF(Lookups!$E$3:$E$250&lt;Towers!J16/Area!J16*(Settings!$C$16/100),Lookups!$GL$3:$G$250)),"-")</f>
        <v/>
      </c>
      <c r="K16" s="16">
        <f ref="K16:K16" t="array">IFERROR(MAX(IF(Lookups!$E$3:$E$250&lt;Towers!K16/Area!K16*(Settings!$C$16/100),Lookups!$GL$3:$G$250)),"-")</f>
        <v/>
      </c>
      <c r="L16" s="16">
        <f ref="L16:L16" t="array">IFERROR(MAX(IF(Lookups!$E$3:$E$250&lt;Towers!L16/Area!L16*(Settings!$C$16/100),Lookups!$GL$3:$G$250)),"-")</f>
        <v/>
      </c>
    </row>
    <row r="17">
      <c r="A17" s="16">
        <f>'Data'!A17</f>
        <v/>
      </c>
      <c r="B17" s="16">
        <f>'Data'!B17</f>
        <v/>
      </c>
      <c r="C17" s="16">
        <f ref="C17:C17" t="array">IFERROR(MAX(IF(Lookups!$E$3:$E$250&lt;Towers!C17/Area!C17*(Settings!$C$16/100),Lookups!$GL$3:$G$250)),"-")</f>
        <v/>
      </c>
      <c r="D17" s="16">
        <f ref="D17:D17" t="array">IFERROR(MAX(IF(Lookups!$E$3:$E$250&lt;Towers!D17/Area!D17*(Settings!$C$16/100),Lookups!$GL$3:$G$250)),"-")</f>
        <v/>
      </c>
      <c r="E17" s="16">
        <f ref="E17:E17" t="array">IFERROR(MAX(IF(Lookups!$E$3:$E$250&lt;Towers!E17/Area!E17*(Settings!$C$16/100),Lookups!$GL$3:$G$250)),"-")</f>
        <v/>
      </c>
      <c r="F17" s="16">
        <f ref="F17:F17" t="array">IFERROR(MAX(IF(Lookups!$E$3:$E$250&lt;Towers!F17/Area!F17*(Settings!$C$16/100),Lookups!$GL$3:$G$250)),"-")</f>
        <v/>
      </c>
      <c r="G17" s="16">
        <f ref="G17:G17" t="array">IFERROR(MAX(IF(Lookups!$E$3:$E$250&lt;Towers!G17/Area!G17*(Settings!$C$16/100),Lookups!$GL$3:$G$250)),"-")</f>
        <v/>
      </c>
      <c r="H17" s="16">
        <f ref="H17:H17" t="array">IFERROR(MAX(IF(Lookups!$E$3:$E$250&lt;Towers!H17/Area!H17*(Settings!$C$16/100),Lookups!$GL$3:$G$250)),"-")</f>
        <v/>
      </c>
      <c r="I17" s="16">
        <f ref="I17:I17" t="array">IFERROR(MAX(IF(Lookups!$E$3:$E$250&lt;Towers!I17/Area!I17*(Settings!$C$16/100),Lookups!$GL$3:$G$250)),"-")</f>
        <v/>
      </c>
      <c r="J17" s="16">
        <f ref="J17:J17" t="array">IFERROR(MAX(IF(Lookups!$E$3:$E$250&lt;Towers!J17/Area!J17*(Settings!$C$16/100),Lookups!$GL$3:$G$250)),"-")</f>
        <v/>
      </c>
      <c r="K17" s="16">
        <f ref="K17:K17" t="array">IFERROR(MAX(IF(Lookups!$E$3:$E$250&lt;Towers!K17/Area!K17*(Settings!$C$16/100),Lookups!$GL$3:$G$250)),"-")</f>
        <v/>
      </c>
      <c r="L17" s="16">
        <f ref="L17:L17" t="array">IFERROR(MAX(IF(Lookups!$E$3:$E$250&lt;Towers!L17/Area!L17*(Settings!$C$16/100),Lookups!$GL$3:$G$250)),"-")</f>
        <v/>
      </c>
    </row>
    <row r="18">
      <c r="A18" s="16">
        <f>'Data'!A18</f>
        <v/>
      </c>
      <c r="B18" s="16">
        <f>'Data'!B18</f>
        <v/>
      </c>
      <c r="C18" s="16">
        <f ref="C18:C18" t="array">IFERROR(MAX(IF(Lookups!$E$3:$E$250&lt;Towers!C18/Area!C18*(Settings!$C$16/100),Lookups!$GL$3:$G$250)),"-")</f>
        <v/>
      </c>
      <c r="D18" s="16">
        <f ref="D18:D18" t="array">IFERROR(MAX(IF(Lookups!$E$3:$E$250&lt;Towers!D18/Area!D18*(Settings!$C$16/100),Lookups!$GL$3:$G$250)),"-")</f>
        <v/>
      </c>
      <c r="E18" s="16">
        <f ref="E18:E18" t="array">IFERROR(MAX(IF(Lookups!$E$3:$E$250&lt;Towers!E18/Area!E18*(Settings!$C$16/100),Lookups!$GL$3:$G$250)),"-")</f>
        <v/>
      </c>
      <c r="F18" s="16">
        <f ref="F18:F18" t="array">IFERROR(MAX(IF(Lookups!$E$3:$E$250&lt;Towers!F18/Area!F18*(Settings!$C$16/100),Lookups!$GL$3:$G$250)),"-")</f>
        <v/>
      </c>
      <c r="G18" s="16">
        <f ref="G18:G18" t="array">IFERROR(MAX(IF(Lookups!$E$3:$E$250&lt;Towers!G18/Area!G18*(Settings!$C$16/100),Lookups!$GL$3:$G$250)),"-")</f>
        <v/>
      </c>
      <c r="H18" s="16">
        <f ref="H18:H18" t="array">IFERROR(MAX(IF(Lookups!$E$3:$E$250&lt;Towers!H18/Area!H18*(Settings!$C$16/100),Lookups!$GL$3:$G$250)),"-")</f>
        <v/>
      </c>
      <c r="I18" s="16">
        <f ref="I18:I18" t="array">IFERROR(MAX(IF(Lookups!$E$3:$E$250&lt;Towers!I18/Area!I18*(Settings!$C$16/100),Lookups!$GL$3:$G$250)),"-")</f>
        <v/>
      </c>
      <c r="J18" s="16">
        <f ref="J18:J18" t="array">IFERROR(MAX(IF(Lookups!$E$3:$E$250&lt;Towers!J18/Area!J18*(Settings!$C$16/100),Lookups!$GL$3:$G$250)),"-")</f>
        <v/>
      </c>
      <c r="K18" s="16">
        <f ref="K18:K18" t="array">IFERROR(MAX(IF(Lookups!$E$3:$E$250&lt;Towers!K18/Area!K18*(Settings!$C$16/100),Lookups!$GL$3:$G$250)),"-")</f>
        <v/>
      </c>
      <c r="L18" s="16">
        <f ref="L18:L18" t="array">IFERROR(MAX(IF(Lookups!$E$3:$E$250&lt;Towers!L18/Area!L18*(Settings!$C$16/100),Lookups!$GL$3:$G$250)),"-")</f>
        <v/>
      </c>
    </row>
    <row r="19">
      <c r="A19" s="16">
        <f>'Data'!A19</f>
        <v/>
      </c>
      <c r="B19" s="16">
        <f>'Data'!B19</f>
        <v/>
      </c>
      <c r="C19" s="16">
        <f ref="C19:C19" t="array">IFERROR(MAX(IF(Lookups!$E$3:$E$250&lt;Towers!C19/Area!C19*(Settings!$C$16/100),Lookups!$GL$3:$G$250)),"-")</f>
        <v/>
      </c>
      <c r="D19" s="16">
        <f ref="D19:D19" t="array">IFERROR(MAX(IF(Lookups!$E$3:$E$250&lt;Towers!D19/Area!D19*(Settings!$C$16/100),Lookups!$GL$3:$G$250)),"-")</f>
        <v/>
      </c>
      <c r="E19" s="16">
        <f ref="E19:E19" t="array">IFERROR(MAX(IF(Lookups!$E$3:$E$250&lt;Towers!E19/Area!E19*(Settings!$C$16/100),Lookups!$GL$3:$G$250)),"-")</f>
        <v/>
      </c>
      <c r="F19" s="16">
        <f ref="F19:F19" t="array">IFERROR(MAX(IF(Lookups!$E$3:$E$250&lt;Towers!F19/Area!F19*(Settings!$C$16/100),Lookups!$GL$3:$G$250)),"-")</f>
        <v/>
      </c>
      <c r="G19" s="16">
        <f ref="G19:G19" t="array">IFERROR(MAX(IF(Lookups!$E$3:$E$250&lt;Towers!G19/Area!G19*(Settings!$C$16/100),Lookups!$GL$3:$G$250)),"-")</f>
        <v/>
      </c>
      <c r="H19" s="16">
        <f ref="H19:H19" t="array">IFERROR(MAX(IF(Lookups!$E$3:$E$250&lt;Towers!H19/Area!H19*(Settings!$C$16/100),Lookups!$GL$3:$G$250)),"-")</f>
        <v/>
      </c>
      <c r="I19" s="16">
        <f ref="I19:I19" t="array">IFERROR(MAX(IF(Lookups!$E$3:$E$250&lt;Towers!I19/Area!I19*(Settings!$C$16/100),Lookups!$GL$3:$G$250)),"-")</f>
        <v/>
      </c>
      <c r="J19" s="16">
        <f ref="J19:J19" t="array">IFERROR(MAX(IF(Lookups!$E$3:$E$250&lt;Towers!J19/Area!J19*(Settings!$C$16/100),Lookups!$GL$3:$G$250)),"-")</f>
        <v/>
      </c>
      <c r="K19" s="16">
        <f ref="K19:K19" t="array">IFERROR(MAX(IF(Lookups!$E$3:$E$250&lt;Towers!K19/Area!K19*(Settings!$C$16/100),Lookups!$GL$3:$G$250)),"-")</f>
        <v/>
      </c>
      <c r="L19" s="16">
        <f ref="L19:L19" t="array">IFERROR(MAX(IF(Lookups!$E$3:$E$250&lt;Towers!L19/Area!L19*(Settings!$C$16/100),Lookups!$GL$3:$G$250)),"-")</f>
        <v/>
      </c>
    </row>
    <row r="20">
      <c r="A20" s="16">
        <f>'Data'!A20</f>
        <v/>
      </c>
      <c r="B20" s="16">
        <f>'Data'!B20</f>
        <v/>
      </c>
      <c r="C20" s="16">
        <f ref="C20:C20" t="array">IFERROR(MAX(IF(Lookups!$E$3:$E$250&lt;Towers!C20/Area!C20*(Settings!$C$16/100),Lookups!$GL$3:$G$250)),"-")</f>
        <v/>
      </c>
      <c r="D20" s="16">
        <f ref="D20:D20" t="array">IFERROR(MAX(IF(Lookups!$E$3:$E$250&lt;Towers!D20/Area!D20*(Settings!$C$16/100),Lookups!$GL$3:$G$250)),"-")</f>
        <v/>
      </c>
      <c r="E20" s="16">
        <f ref="E20:E20" t="array">IFERROR(MAX(IF(Lookups!$E$3:$E$250&lt;Towers!E20/Area!E20*(Settings!$C$16/100),Lookups!$GL$3:$G$250)),"-")</f>
        <v/>
      </c>
      <c r="F20" s="16">
        <f ref="F20:F20" t="array">IFERROR(MAX(IF(Lookups!$E$3:$E$250&lt;Towers!F20/Area!F20*(Settings!$C$16/100),Lookups!$GL$3:$G$250)),"-")</f>
        <v/>
      </c>
      <c r="G20" s="16">
        <f ref="G20:G20" t="array">IFERROR(MAX(IF(Lookups!$E$3:$E$250&lt;Towers!G20/Area!G20*(Settings!$C$16/100),Lookups!$GL$3:$G$250)),"-")</f>
        <v/>
      </c>
      <c r="H20" s="16">
        <f ref="H20:H20" t="array">IFERROR(MAX(IF(Lookups!$E$3:$E$250&lt;Towers!H20/Area!H20*(Settings!$C$16/100),Lookups!$GL$3:$G$250)),"-")</f>
        <v/>
      </c>
      <c r="I20" s="16">
        <f ref="I20:I20" t="array">IFERROR(MAX(IF(Lookups!$E$3:$E$250&lt;Towers!I20/Area!I20*(Settings!$C$16/100),Lookups!$GL$3:$G$250)),"-")</f>
        <v/>
      </c>
      <c r="J20" s="16">
        <f ref="J20:J20" t="array">IFERROR(MAX(IF(Lookups!$E$3:$E$250&lt;Towers!J20/Area!J20*(Settings!$C$16/100),Lookups!$GL$3:$G$250)),"-")</f>
        <v/>
      </c>
      <c r="K20" s="16">
        <f ref="K20:K20" t="array">IFERROR(MAX(IF(Lookups!$E$3:$E$250&lt;Towers!K20/Area!K20*(Settings!$C$16/100),Lookups!$GL$3:$G$250)),"-")</f>
        <v/>
      </c>
      <c r="L20" s="16">
        <f ref="L20:L20" t="array">IFERROR(MAX(IF(Lookups!$E$3:$E$250&lt;Towers!L20/Area!L20*(Settings!$C$16/100),Lookups!$GL$3:$G$250)),"-")</f>
        <v/>
      </c>
    </row>
    <row r="21">
      <c r="A21" s="16">
        <f>'Data'!A21</f>
        <v/>
      </c>
      <c r="B21" s="16">
        <f>'Data'!B21</f>
        <v/>
      </c>
      <c r="C21" s="16">
        <f ref="C21:C21" t="array">IFERROR(MAX(IF(Lookups!$E$3:$E$250&lt;Towers!C21/Area!C21*(Settings!$C$16/100),Lookups!$GL$3:$G$250)),"-")</f>
        <v/>
      </c>
      <c r="D21" s="16">
        <f ref="D21:D21" t="array">IFERROR(MAX(IF(Lookups!$E$3:$E$250&lt;Towers!D21/Area!D21*(Settings!$C$16/100),Lookups!$GL$3:$G$250)),"-")</f>
        <v/>
      </c>
      <c r="E21" s="16">
        <f ref="E21:E21" t="array">IFERROR(MAX(IF(Lookups!$E$3:$E$250&lt;Towers!E21/Area!E21*(Settings!$C$16/100),Lookups!$GL$3:$G$250)),"-")</f>
        <v/>
      </c>
      <c r="F21" s="16">
        <f ref="F21:F21" t="array">IFERROR(MAX(IF(Lookups!$E$3:$E$250&lt;Towers!F21/Area!F21*(Settings!$C$16/100),Lookups!$GL$3:$G$250)),"-")</f>
        <v/>
      </c>
      <c r="G21" s="16">
        <f ref="G21:G21" t="array">IFERROR(MAX(IF(Lookups!$E$3:$E$250&lt;Towers!G21/Area!G21*(Settings!$C$16/100),Lookups!$GL$3:$G$250)),"-")</f>
        <v/>
      </c>
      <c r="H21" s="16">
        <f ref="H21:H21" t="array">IFERROR(MAX(IF(Lookups!$E$3:$E$250&lt;Towers!H21/Area!H21*(Settings!$C$16/100),Lookups!$GL$3:$G$250)),"-")</f>
        <v/>
      </c>
      <c r="I21" s="16">
        <f ref="I21:I21" t="array">IFERROR(MAX(IF(Lookups!$E$3:$E$250&lt;Towers!I21/Area!I21*(Settings!$C$16/100),Lookups!$GL$3:$G$250)),"-")</f>
        <v/>
      </c>
      <c r="J21" s="16">
        <f ref="J21:J21" t="array">IFERROR(MAX(IF(Lookups!$E$3:$E$250&lt;Towers!J21/Area!J21*(Settings!$C$16/100),Lookups!$GL$3:$G$250)),"-")</f>
        <v/>
      </c>
      <c r="K21" s="16">
        <f ref="K21:K21" t="array">IFERROR(MAX(IF(Lookups!$E$3:$E$250&lt;Towers!K21/Area!K21*(Settings!$C$16/100),Lookups!$GL$3:$G$250)),"-")</f>
        <v/>
      </c>
      <c r="L21" s="16">
        <f ref="L21:L21" t="array">IFERROR(MAX(IF(Lookups!$E$3:$E$250&lt;Towers!L21/Area!L21*(Settings!$C$16/100),Lookups!$GL$3:$G$250)),"-")</f>
        <v/>
      </c>
    </row>
    <row r="22">
      <c r="A22" s="16">
        <f>'Data'!A22</f>
        <v/>
      </c>
      <c r="B22" s="16">
        <f>'Data'!B22</f>
        <v/>
      </c>
      <c r="C22" s="16">
        <f ref="C22:C22" t="array">IFERROR(MAX(IF(Lookups!$E$3:$E$250&lt;Towers!C22/Area!C22*(Settings!$C$16/100),Lookups!$GL$3:$G$250)),"-")</f>
        <v/>
      </c>
      <c r="D22" s="16">
        <f ref="D22:D22" t="array">IFERROR(MAX(IF(Lookups!$E$3:$E$250&lt;Towers!D22/Area!D22*(Settings!$C$16/100),Lookups!$GL$3:$G$250)),"-")</f>
        <v/>
      </c>
      <c r="E22" s="16">
        <f ref="E22:E22" t="array">IFERROR(MAX(IF(Lookups!$E$3:$E$250&lt;Towers!E22/Area!E22*(Settings!$C$16/100),Lookups!$GL$3:$G$250)),"-")</f>
        <v/>
      </c>
      <c r="F22" s="16">
        <f ref="F22:F22" t="array">IFERROR(MAX(IF(Lookups!$E$3:$E$250&lt;Towers!F22/Area!F22*(Settings!$C$16/100),Lookups!$GL$3:$G$250)),"-")</f>
        <v/>
      </c>
      <c r="G22" s="16">
        <f ref="G22:G22" t="array">IFERROR(MAX(IF(Lookups!$E$3:$E$250&lt;Towers!G22/Area!G22*(Settings!$C$16/100),Lookups!$GL$3:$G$250)),"-")</f>
        <v/>
      </c>
      <c r="H22" s="16">
        <f ref="H22:H22" t="array">IFERROR(MAX(IF(Lookups!$E$3:$E$250&lt;Towers!H22/Area!H22*(Settings!$C$16/100),Lookups!$GL$3:$G$250)),"-")</f>
        <v/>
      </c>
      <c r="I22" s="16">
        <f ref="I22:I22" t="array">IFERROR(MAX(IF(Lookups!$E$3:$E$250&lt;Towers!I22/Area!I22*(Settings!$C$16/100),Lookups!$GL$3:$G$250)),"-")</f>
        <v/>
      </c>
      <c r="J22" s="16">
        <f ref="J22:J22" t="array">IFERROR(MAX(IF(Lookups!$E$3:$E$250&lt;Towers!J22/Area!J22*(Settings!$C$16/100),Lookups!$GL$3:$G$250)),"-")</f>
        <v/>
      </c>
      <c r="K22" s="16">
        <f ref="K22:K22" t="array">IFERROR(MAX(IF(Lookups!$E$3:$E$250&lt;Towers!K22/Area!K22*(Settings!$C$16/100),Lookups!$GL$3:$G$250)),"-")</f>
        <v/>
      </c>
      <c r="L22" s="16">
        <f ref="L22:L22" t="array">IFERROR(MAX(IF(Lookups!$E$3:$E$250&lt;Towers!L22/Area!L22*(Settings!$C$16/100),Lookups!$GL$3:$G$250)),"-")</f>
        <v/>
      </c>
    </row>
    <row r="23">
      <c r="A23" s="16">
        <f>'Data'!A23</f>
        <v/>
      </c>
      <c r="B23" s="16">
        <f>'Data'!B23</f>
        <v/>
      </c>
      <c r="C23" s="16">
        <f ref="C23:C23" t="array">IFERROR(MAX(IF(Lookups!$E$3:$E$250&lt;Towers!C23/Area!C23*(Settings!$C$16/100),Lookups!$GL$3:$G$250)),"-")</f>
        <v/>
      </c>
      <c r="D23" s="16">
        <f ref="D23:D23" t="array">IFERROR(MAX(IF(Lookups!$E$3:$E$250&lt;Towers!D23/Area!D23*(Settings!$C$16/100),Lookups!$GL$3:$G$250)),"-")</f>
        <v/>
      </c>
      <c r="E23" s="16">
        <f ref="E23:E23" t="array">IFERROR(MAX(IF(Lookups!$E$3:$E$250&lt;Towers!E23/Area!E23*(Settings!$C$16/100),Lookups!$GL$3:$G$250)),"-")</f>
        <v/>
      </c>
      <c r="F23" s="16">
        <f ref="F23:F23" t="array">IFERROR(MAX(IF(Lookups!$E$3:$E$250&lt;Towers!F23/Area!F23*(Settings!$C$16/100),Lookups!$GL$3:$G$250)),"-")</f>
        <v/>
      </c>
      <c r="G23" s="16">
        <f ref="G23:G23" t="array">IFERROR(MAX(IF(Lookups!$E$3:$E$250&lt;Towers!G23/Area!G23*(Settings!$C$16/100),Lookups!$GL$3:$G$250)),"-")</f>
        <v/>
      </c>
      <c r="H23" s="16">
        <f ref="H23:H23" t="array">IFERROR(MAX(IF(Lookups!$E$3:$E$250&lt;Towers!H23/Area!H23*(Settings!$C$16/100),Lookups!$GL$3:$G$250)),"-")</f>
        <v/>
      </c>
      <c r="I23" s="16">
        <f ref="I23:I23" t="array">IFERROR(MAX(IF(Lookups!$E$3:$E$250&lt;Towers!I23/Area!I23*(Settings!$C$16/100),Lookups!$GL$3:$G$250)),"-")</f>
        <v/>
      </c>
      <c r="J23" s="16">
        <f ref="J23:J23" t="array">IFERROR(MAX(IF(Lookups!$E$3:$E$250&lt;Towers!J23/Area!J23*(Settings!$C$16/100),Lookups!$GL$3:$G$250)),"-")</f>
        <v/>
      </c>
      <c r="K23" s="16">
        <f ref="K23:K23" t="array">IFERROR(MAX(IF(Lookups!$E$3:$E$250&lt;Towers!K23/Area!K23*(Settings!$C$16/100),Lookups!$GL$3:$G$250)),"-")</f>
        <v/>
      </c>
      <c r="L23" s="16">
        <f ref="L23:L23" t="array">IFERROR(MAX(IF(Lookups!$E$3:$E$250&lt;Towers!L23/Area!L23*(Settings!$C$16/100),Lookups!$GL$3:$G$250)),"-")</f>
        <v/>
      </c>
    </row>
    <row r="24">
      <c r="A24" s="16">
        <f>'Data'!A24</f>
        <v/>
      </c>
      <c r="B24" s="16">
        <f>'Data'!B24</f>
        <v/>
      </c>
      <c r="C24" s="16">
        <f ref="C24:C24" t="array">IFERROR(MAX(IF(Lookups!$E$3:$E$250&lt;Towers!C24/Area!C24*(Settings!$C$16/100),Lookups!$GL$3:$G$250)),"-")</f>
        <v/>
      </c>
      <c r="D24" s="16">
        <f ref="D24:D24" t="array">IFERROR(MAX(IF(Lookups!$E$3:$E$250&lt;Towers!D24/Area!D24*(Settings!$C$16/100),Lookups!$GL$3:$G$250)),"-")</f>
        <v/>
      </c>
      <c r="E24" s="16">
        <f ref="E24:E24" t="array">IFERROR(MAX(IF(Lookups!$E$3:$E$250&lt;Towers!E24/Area!E24*(Settings!$C$16/100),Lookups!$GL$3:$G$250)),"-")</f>
        <v/>
      </c>
      <c r="F24" s="16">
        <f ref="F24:F24" t="array">IFERROR(MAX(IF(Lookups!$E$3:$E$250&lt;Towers!F24/Area!F24*(Settings!$C$16/100),Lookups!$GL$3:$G$250)),"-")</f>
        <v/>
      </c>
      <c r="G24" s="16">
        <f ref="G24:G24" t="array">IFERROR(MAX(IF(Lookups!$E$3:$E$250&lt;Towers!G24/Area!G24*(Settings!$C$16/100),Lookups!$GL$3:$G$250)),"-")</f>
        <v/>
      </c>
      <c r="H24" s="16">
        <f ref="H24:H24" t="array">IFERROR(MAX(IF(Lookups!$E$3:$E$250&lt;Towers!H24/Area!H24*(Settings!$C$16/100),Lookups!$GL$3:$G$250)),"-")</f>
        <v/>
      </c>
      <c r="I24" s="16">
        <f ref="I24:I24" t="array">IFERROR(MAX(IF(Lookups!$E$3:$E$250&lt;Towers!I24/Area!I24*(Settings!$C$16/100),Lookups!$GL$3:$G$250)),"-")</f>
        <v/>
      </c>
      <c r="J24" s="16">
        <f ref="J24:J24" t="array">IFERROR(MAX(IF(Lookups!$E$3:$E$250&lt;Towers!J24/Area!J24*(Settings!$C$16/100),Lookups!$GL$3:$G$250)),"-")</f>
        <v/>
      </c>
      <c r="K24" s="16">
        <f ref="K24:K24" t="array">IFERROR(MAX(IF(Lookups!$E$3:$E$250&lt;Towers!K24/Area!K24*(Settings!$C$16/100),Lookups!$GL$3:$G$250)),"-")</f>
        <v/>
      </c>
      <c r="L24" s="16">
        <f ref="L24:L24" t="array">IFERROR(MAX(IF(Lookups!$E$3:$E$250&lt;Towers!L24/Area!L24*(Settings!$C$16/100),Lookups!$GL$3:$G$250)),"-")</f>
        <v/>
      </c>
    </row>
    <row r="25">
      <c r="A25" s="16">
        <f>'Data'!A25</f>
        <v/>
      </c>
      <c r="B25" s="16">
        <f>'Data'!B25</f>
        <v/>
      </c>
      <c r="C25" s="16">
        <f ref="C25:C25" t="array">IFERROR(MAX(IF(Lookups!$E$3:$E$250&lt;Towers!C25/Area!C25*(Settings!$C$16/100),Lookups!$GL$3:$G$250)),"-")</f>
        <v/>
      </c>
      <c r="D25" s="16">
        <f ref="D25:D25" t="array">IFERROR(MAX(IF(Lookups!$E$3:$E$250&lt;Towers!D25/Area!D25*(Settings!$C$16/100),Lookups!$GL$3:$G$250)),"-")</f>
        <v/>
      </c>
      <c r="E25" s="16">
        <f ref="E25:E25" t="array">IFERROR(MAX(IF(Lookups!$E$3:$E$250&lt;Towers!E25/Area!E25*(Settings!$C$16/100),Lookups!$GL$3:$G$250)),"-")</f>
        <v/>
      </c>
      <c r="F25" s="16">
        <f ref="F25:F25" t="array">IFERROR(MAX(IF(Lookups!$E$3:$E$250&lt;Towers!F25/Area!F25*(Settings!$C$16/100),Lookups!$GL$3:$G$250)),"-")</f>
        <v/>
      </c>
      <c r="G25" s="16">
        <f ref="G25:G25" t="array">IFERROR(MAX(IF(Lookups!$E$3:$E$250&lt;Towers!G25/Area!G25*(Settings!$C$16/100),Lookups!$GL$3:$G$250)),"-")</f>
        <v/>
      </c>
      <c r="H25" s="16">
        <f ref="H25:H25" t="array">IFERROR(MAX(IF(Lookups!$E$3:$E$250&lt;Towers!H25/Area!H25*(Settings!$C$16/100),Lookups!$GL$3:$G$250)),"-")</f>
        <v/>
      </c>
      <c r="I25" s="16">
        <f ref="I25:I25" t="array">IFERROR(MAX(IF(Lookups!$E$3:$E$250&lt;Towers!I25/Area!I25*(Settings!$C$16/100),Lookups!$GL$3:$G$250)),"-")</f>
        <v/>
      </c>
      <c r="J25" s="16">
        <f ref="J25:J25" t="array">IFERROR(MAX(IF(Lookups!$E$3:$E$250&lt;Towers!J25/Area!J25*(Settings!$C$16/100),Lookups!$GL$3:$G$250)),"-")</f>
        <v/>
      </c>
      <c r="K25" s="16">
        <f ref="K25:K25" t="array">IFERROR(MAX(IF(Lookups!$E$3:$E$250&lt;Towers!K25/Area!K25*(Settings!$C$16/100),Lookups!$GL$3:$G$250)),"-")</f>
        <v/>
      </c>
      <c r="L25" s="16">
        <f ref="L25:L25" t="array">IFERROR(MAX(IF(Lookups!$E$3:$E$250&lt;Towers!L25/Area!L25*(Settings!$C$16/100),Lookups!$GL$3:$G$250)),"-")</f>
        <v/>
      </c>
    </row>
    <row r="26">
      <c r="A26" s="16">
        <f>'Data'!A26</f>
        <v/>
      </c>
      <c r="B26" s="16">
        <f>'Data'!B26</f>
        <v/>
      </c>
      <c r="C26" s="16">
        <f ref="C26:C26" t="array">IFERROR(MAX(IF(Lookups!$E$3:$E$250&lt;Towers!C26/Area!C26*(Settings!$C$16/100),Lookups!$GL$3:$G$250)),"-")</f>
        <v/>
      </c>
      <c r="D26" s="16">
        <f ref="D26:D26" t="array">IFERROR(MAX(IF(Lookups!$E$3:$E$250&lt;Towers!D26/Area!D26*(Settings!$C$16/100),Lookups!$GL$3:$G$250)),"-")</f>
        <v/>
      </c>
      <c r="E26" s="16">
        <f ref="E26:E26" t="array">IFERROR(MAX(IF(Lookups!$E$3:$E$250&lt;Towers!E26/Area!E26*(Settings!$C$16/100),Lookups!$GL$3:$G$250)),"-")</f>
        <v/>
      </c>
      <c r="F26" s="16">
        <f ref="F26:F26" t="array">IFERROR(MAX(IF(Lookups!$E$3:$E$250&lt;Towers!F26/Area!F26*(Settings!$C$16/100),Lookups!$GL$3:$G$250)),"-")</f>
        <v/>
      </c>
      <c r="G26" s="16">
        <f ref="G26:G26" t="array">IFERROR(MAX(IF(Lookups!$E$3:$E$250&lt;Towers!G26/Area!G26*(Settings!$C$16/100),Lookups!$GL$3:$G$250)),"-")</f>
        <v/>
      </c>
      <c r="H26" s="16">
        <f ref="H26:H26" t="array">IFERROR(MAX(IF(Lookups!$E$3:$E$250&lt;Towers!H26/Area!H26*(Settings!$C$16/100),Lookups!$GL$3:$G$250)),"-")</f>
        <v/>
      </c>
      <c r="I26" s="16">
        <f ref="I26:I26" t="array">IFERROR(MAX(IF(Lookups!$E$3:$E$250&lt;Towers!I26/Area!I26*(Settings!$C$16/100),Lookups!$GL$3:$G$250)),"-")</f>
        <v/>
      </c>
      <c r="J26" s="16">
        <f ref="J26:J26" t="array">IFERROR(MAX(IF(Lookups!$E$3:$E$250&lt;Towers!J26/Area!J26*(Settings!$C$16/100),Lookups!$GL$3:$G$250)),"-")</f>
        <v/>
      </c>
      <c r="K26" s="16">
        <f ref="K26:K26" t="array">IFERROR(MAX(IF(Lookups!$E$3:$E$250&lt;Towers!K26/Area!K26*(Settings!$C$16/100),Lookups!$GL$3:$G$250)),"-")</f>
        <v/>
      </c>
      <c r="L26" s="16">
        <f ref="L26:L26" t="array">IFERROR(MAX(IF(Lookups!$E$3:$E$250&lt;Towers!L26/Area!L26*(Settings!$C$16/100),Lookups!$GL$3:$G$250)),"-")</f>
        <v/>
      </c>
    </row>
    <row r="27">
      <c r="A27" s="16">
        <f>'Data'!A27</f>
        <v/>
      </c>
      <c r="B27" s="16">
        <f>'Data'!B27</f>
        <v/>
      </c>
      <c r="C27" s="16">
        <f ref="C27:C27" t="array">IFERROR(MAX(IF(Lookups!$E$3:$E$250&lt;Towers!C27/Area!C27*(Settings!$C$16/100),Lookups!$GL$3:$G$250)),"-")</f>
        <v/>
      </c>
      <c r="D27" s="16">
        <f ref="D27:D27" t="array">IFERROR(MAX(IF(Lookups!$E$3:$E$250&lt;Towers!D27/Area!D27*(Settings!$C$16/100),Lookups!$GL$3:$G$250)),"-")</f>
        <v/>
      </c>
      <c r="E27" s="16">
        <f ref="E27:E27" t="array">IFERROR(MAX(IF(Lookups!$E$3:$E$250&lt;Towers!E27/Area!E27*(Settings!$C$16/100),Lookups!$GL$3:$G$250)),"-")</f>
        <v/>
      </c>
      <c r="F27" s="16">
        <f ref="F27:F27" t="array">IFERROR(MAX(IF(Lookups!$E$3:$E$250&lt;Towers!F27/Area!F27*(Settings!$C$16/100),Lookups!$GL$3:$G$250)),"-")</f>
        <v/>
      </c>
      <c r="G27" s="16">
        <f ref="G27:G27" t="array">IFERROR(MAX(IF(Lookups!$E$3:$E$250&lt;Towers!G27/Area!G27*(Settings!$C$16/100),Lookups!$GL$3:$G$250)),"-")</f>
        <v/>
      </c>
      <c r="H27" s="16">
        <f ref="H27:H27" t="array">IFERROR(MAX(IF(Lookups!$E$3:$E$250&lt;Towers!H27/Area!H27*(Settings!$C$16/100),Lookups!$GL$3:$G$250)),"-")</f>
        <v/>
      </c>
      <c r="I27" s="16">
        <f ref="I27:I27" t="array">IFERROR(MAX(IF(Lookups!$E$3:$E$250&lt;Towers!I27/Area!I27*(Settings!$C$16/100),Lookups!$GL$3:$G$250)),"-")</f>
        <v/>
      </c>
      <c r="J27" s="16">
        <f ref="J27:J27" t="array">IFERROR(MAX(IF(Lookups!$E$3:$E$250&lt;Towers!J27/Area!J27*(Settings!$C$16/100),Lookups!$GL$3:$G$250)),"-")</f>
        <v/>
      </c>
      <c r="K27" s="16">
        <f ref="K27:K27" t="array">IFERROR(MAX(IF(Lookups!$E$3:$E$250&lt;Towers!K27/Area!K27*(Settings!$C$16/100),Lookups!$GL$3:$G$250)),"-")</f>
        <v/>
      </c>
      <c r="L27" s="16">
        <f ref="L27:L27" t="array">IFERROR(MAX(IF(Lookups!$E$3:$E$250&lt;Towers!L27/Area!L27*(Settings!$C$16/100),Lookups!$GL$3:$G$250)),"-")</f>
        <v/>
      </c>
    </row>
    <row r="28">
      <c r="A28" s="16">
        <f>'Data'!A28</f>
        <v/>
      </c>
      <c r="B28" s="16">
        <f>'Data'!B28</f>
        <v/>
      </c>
      <c r="C28" s="16">
        <f ref="C28:C28" t="array">IFERROR(MAX(IF(Lookups!$E$3:$E$250&lt;Towers!C28/Area!C28*(Settings!$C$16/100),Lookups!$GL$3:$G$250)),"-")</f>
        <v/>
      </c>
      <c r="D28" s="16">
        <f ref="D28:D28" t="array">IFERROR(MAX(IF(Lookups!$E$3:$E$250&lt;Towers!D28/Area!D28*(Settings!$C$16/100),Lookups!$GL$3:$G$250)),"-")</f>
        <v/>
      </c>
      <c r="E28" s="16">
        <f ref="E28:E28" t="array">IFERROR(MAX(IF(Lookups!$E$3:$E$250&lt;Towers!E28/Area!E28*(Settings!$C$16/100),Lookups!$GL$3:$G$250)),"-")</f>
        <v/>
      </c>
      <c r="F28" s="16">
        <f ref="F28:F28" t="array">IFERROR(MAX(IF(Lookups!$E$3:$E$250&lt;Towers!F28/Area!F28*(Settings!$C$16/100),Lookups!$GL$3:$G$250)),"-")</f>
        <v/>
      </c>
      <c r="G28" s="16">
        <f ref="G28:G28" t="array">IFERROR(MAX(IF(Lookups!$E$3:$E$250&lt;Towers!G28/Area!G28*(Settings!$C$16/100),Lookups!$GL$3:$G$250)),"-")</f>
        <v/>
      </c>
      <c r="H28" s="16">
        <f ref="H28:H28" t="array">IFERROR(MAX(IF(Lookups!$E$3:$E$250&lt;Towers!H28/Area!H28*(Settings!$C$16/100),Lookups!$GL$3:$G$250)),"-")</f>
        <v/>
      </c>
      <c r="I28" s="16">
        <f ref="I28:I28" t="array">IFERROR(MAX(IF(Lookups!$E$3:$E$250&lt;Towers!I28/Area!I28*(Settings!$C$16/100),Lookups!$GL$3:$G$250)),"-")</f>
        <v/>
      </c>
      <c r="J28" s="16">
        <f ref="J28:J28" t="array">IFERROR(MAX(IF(Lookups!$E$3:$E$250&lt;Towers!J28/Area!J28*(Settings!$C$16/100),Lookups!$GL$3:$G$250)),"-")</f>
        <v/>
      </c>
      <c r="K28" s="16">
        <f ref="K28:K28" t="array">IFERROR(MAX(IF(Lookups!$E$3:$E$250&lt;Towers!K28/Area!K28*(Settings!$C$16/100),Lookups!$GL$3:$G$250)),"-")</f>
        <v/>
      </c>
      <c r="L28" s="16">
        <f ref="L28:L28" t="array">IFERROR(MAX(IF(Lookups!$E$3:$E$250&lt;Towers!L28/Area!L28*(Settings!$C$16/100),Lookups!$GL$3:$G$250)),"-")</f>
        <v/>
      </c>
    </row>
    <row r="29">
      <c r="A29" s="16">
        <f>'Data'!A29</f>
        <v/>
      </c>
      <c r="B29" s="16">
        <f>'Data'!B29</f>
        <v/>
      </c>
      <c r="C29" s="16">
        <f ref="C29:C29" t="array">IFERROR(MAX(IF(Lookups!$E$3:$E$250&lt;Towers!C29/Area!C29*(Settings!$C$16/100),Lookups!$GL$3:$G$250)),"-")</f>
        <v/>
      </c>
      <c r="D29" s="16">
        <f ref="D29:D29" t="array">IFERROR(MAX(IF(Lookups!$E$3:$E$250&lt;Towers!D29/Area!D29*(Settings!$C$16/100),Lookups!$GL$3:$G$250)),"-")</f>
        <v/>
      </c>
      <c r="E29" s="16">
        <f ref="E29:E29" t="array">IFERROR(MAX(IF(Lookups!$E$3:$E$250&lt;Towers!E29/Area!E29*(Settings!$C$16/100),Lookups!$GL$3:$G$250)),"-")</f>
        <v/>
      </c>
      <c r="F29" s="16">
        <f ref="F29:F29" t="array">IFERROR(MAX(IF(Lookups!$E$3:$E$250&lt;Towers!F29/Area!F29*(Settings!$C$16/100),Lookups!$GL$3:$G$250)),"-")</f>
        <v/>
      </c>
      <c r="G29" s="16">
        <f ref="G29:G29" t="array">IFERROR(MAX(IF(Lookups!$E$3:$E$250&lt;Towers!G29/Area!G29*(Settings!$C$16/100),Lookups!$GL$3:$G$250)),"-")</f>
        <v/>
      </c>
      <c r="H29" s="16">
        <f ref="H29:H29" t="array">IFERROR(MAX(IF(Lookups!$E$3:$E$250&lt;Towers!H29/Area!H29*(Settings!$C$16/100),Lookups!$GL$3:$G$250)),"-")</f>
        <v/>
      </c>
      <c r="I29" s="16">
        <f ref="I29:I29" t="array">IFERROR(MAX(IF(Lookups!$E$3:$E$250&lt;Towers!I29/Area!I29*(Settings!$C$16/100),Lookups!$GL$3:$G$250)),"-")</f>
        <v/>
      </c>
      <c r="J29" s="16">
        <f ref="J29:J29" t="array">IFERROR(MAX(IF(Lookups!$E$3:$E$250&lt;Towers!J29/Area!J29*(Settings!$C$16/100),Lookups!$GL$3:$G$250)),"-")</f>
        <v/>
      </c>
      <c r="K29" s="16">
        <f ref="K29:K29" t="array">IFERROR(MAX(IF(Lookups!$E$3:$E$250&lt;Towers!K29/Area!K29*(Settings!$C$16/100),Lookups!$GL$3:$G$250)),"-")</f>
        <v/>
      </c>
      <c r="L29" s="16">
        <f ref="L29:L29" t="array">IFERROR(MAX(IF(Lookups!$E$3:$E$250&lt;Towers!L29/Area!L29*(Settings!$C$16/100),Lookups!$GL$3:$G$250)),"-")</f>
        <v/>
      </c>
    </row>
    <row r="30">
      <c r="A30" s="16">
        <f>'Data'!A30</f>
        <v/>
      </c>
      <c r="B30" s="16">
        <f>'Data'!B30</f>
        <v/>
      </c>
      <c r="C30" s="16">
        <f ref="C30:C30" t="array">IFERROR(MAX(IF(Lookups!$E$3:$E$250&lt;Towers!C30/Area!C30*(Settings!$C$16/100),Lookups!$GL$3:$G$250)),"-")</f>
        <v/>
      </c>
      <c r="D30" s="16">
        <f ref="D30:D30" t="array">IFERROR(MAX(IF(Lookups!$E$3:$E$250&lt;Towers!D30/Area!D30*(Settings!$C$16/100),Lookups!$GL$3:$G$250)),"-")</f>
        <v/>
      </c>
      <c r="E30" s="16">
        <f ref="E30:E30" t="array">IFERROR(MAX(IF(Lookups!$E$3:$E$250&lt;Towers!E30/Area!E30*(Settings!$C$16/100),Lookups!$GL$3:$G$250)),"-")</f>
        <v/>
      </c>
      <c r="F30" s="16">
        <f ref="F30:F30" t="array">IFERROR(MAX(IF(Lookups!$E$3:$E$250&lt;Towers!F30/Area!F30*(Settings!$C$16/100),Lookups!$GL$3:$G$250)),"-")</f>
        <v/>
      </c>
      <c r="G30" s="16">
        <f ref="G30:G30" t="array">IFERROR(MAX(IF(Lookups!$E$3:$E$250&lt;Towers!G30/Area!G30*(Settings!$C$16/100),Lookups!$GL$3:$G$250)),"-")</f>
        <v/>
      </c>
      <c r="H30" s="16">
        <f ref="H30:H30" t="array">IFERROR(MAX(IF(Lookups!$E$3:$E$250&lt;Towers!H30/Area!H30*(Settings!$C$16/100),Lookups!$GL$3:$G$250)),"-")</f>
        <v/>
      </c>
      <c r="I30" s="16">
        <f ref="I30:I30" t="array">IFERROR(MAX(IF(Lookups!$E$3:$E$250&lt;Towers!I30/Area!I30*(Settings!$C$16/100),Lookups!$GL$3:$G$250)),"-")</f>
        <v/>
      </c>
      <c r="J30" s="16">
        <f ref="J30:J30" t="array">IFERROR(MAX(IF(Lookups!$E$3:$E$250&lt;Towers!J30/Area!J30*(Settings!$C$16/100),Lookups!$GL$3:$G$250)),"-")</f>
        <v/>
      </c>
      <c r="K30" s="16">
        <f ref="K30:K30" t="array">IFERROR(MAX(IF(Lookups!$E$3:$E$250&lt;Towers!K30/Area!K30*(Settings!$C$16/100),Lookups!$GL$3:$G$250)),"-")</f>
        <v/>
      </c>
      <c r="L30" s="16">
        <f ref="L30:L30" t="array">IFERROR(MAX(IF(Lookups!$E$3:$E$250&lt;Towers!L30/Area!L30*(Settings!$C$16/100),Lookups!$GL$3:$G$250)),"-")</f>
        <v/>
      </c>
    </row>
    <row r="31">
      <c r="A31" s="16">
        <f>'Data'!A31</f>
        <v/>
      </c>
      <c r="B31" s="16">
        <f>'Data'!B31</f>
        <v/>
      </c>
      <c r="C31" s="16">
        <f ref="C31:C31" t="array">IFERROR(MAX(IF(Lookups!$E$3:$E$250&lt;Towers!C31/Area!C31*(Settings!$C$16/100),Lookups!$GL$3:$G$250)),"-")</f>
        <v/>
      </c>
      <c r="D31" s="16">
        <f ref="D31:D31" t="array">IFERROR(MAX(IF(Lookups!$E$3:$E$250&lt;Towers!D31/Area!D31*(Settings!$C$16/100),Lookups!$GL$3:$G$250)),"-")</f>
        <v/>
      </c>
      <c r="E31" s="16">
        <f ref="E31:E31" t="array">IFERROR(MAX(IF(Lookups!$E$3:$E$250&lt;Towers!E31/Area!E31*(Settings!$C$16/100),Lookups!$GL$3:$G$250)),"-")</f>
        <v/>
      </c>
      <c r="F31" s="16">
        <f ref="F31:F31" t="array">IFERROR(MAX(IF(Lookups!$E$3:$E$250&lt;Towers!F31/Area!F31*(Settings!$C$16/100),Lookups!$GL$3:$G$250)),"-")</f>
        <v/>
      </c>
      <c r="G31" s="16">
        <f ref="G31:G31" t="array">IFERROR(MAX(IF(Lookups!$E$3:$E$250&lt;Towers!G31/Area!G31*(Settings!$C$16/100),Lookups!$GL$3:$G$250)),"-")</f>
        <v/>
      </c>
      <c r="H31" s="16">
        <f ref="H31:H31" t="array">IFERROR(MAX(IF(Lookups!$E$3:$E$250&lt;Towers!H31/Area!H31*(Settings!$C$16/100),Lookups!$GL$3:$G$250)),"-")</f>
        <v/>
      </c>
      <c r="I31" s="16">
        <f ref="I31:I31" t="array">IFERROR(MAX(IF(Lookups!$E$3:$E$250&lt;Towers!I31/Area!I31*(Settings!$C$16/100),Lookups!$GL$3:$G$250)),"-")</f>
        <v/>
      </c>
      <c r="J31" s="16">
        <f ref="J31:J31" t="array">IFERROR(MAX(IF(Lookups!$E$3:$E$250&lt;Towers!J31/Area!J31*(Settings!$C$16/100),Lookups!$GL$3:$G$250)),"-")</f>
        <v/>
      </c>
      <c r="K31" s="16">
        <f ref="K31:K31" t="array">IFERROR(MAX(IF(Lookups!$E$3:$E$250&lt;Towers!K31/Area!K31*(Settings!$C$16/100),Lookups!$GL$3:$G$250)),"-")</f>
        <v/>
      </c>
      <c r="L31" s="16">
        <f ref="L31:L31" t="array">IFERROR(MAX(IF(Lookups!$E$3:$E$250&lt;Towers!L31/Area!L31*(Settings!$C$16/100),Lookups!$GL$3:$G$250)),"-")</f>
        <v/>
      </c>
    </row>
    <row r="32">
      <c r="A32" s="16">
        <f>'Data'!A32</f>
        <v/>
      </c>
      <c r="B32" s="16">
        <f>'Data'!B32</f>
        <v/>
      </c>
      <c r="C32" s="16">
        <f ref="C32:C32" t="array">IFERROR(MAX(IF(Lookups!$E$3:$E$250&lt;Towers!C32/Area!C32*(Settings!$C$16/100),Lookups!$GL$3:$G$250)),"-")</f>
        <v/>
      </c>
      <c r="D32" s="16">
        <f ref="D32:D32" t="array">IFERROR(MAX(IF(Lookups!$E$3:$E$250&lt;Towers!D32/Area!D32*(Settings!$C$16/100),Lookups!$GL$3:$G$250)),"-")</f>
        <v/>
      </c>
      <c r="E32" s="16">
        <f ref="E32:E32" t="array">IFERROR(MAX(IF(Lookups!$E$3:$E$250&lt;Towers!E32/Area!E32*(Settings!$C$16/100),Lookups!$GL$3:$G$250)),"-")</f>
        <v/>
      </c>
      <c r="F32" s="16">
        <f ref="F32:F32" t="array">IFERROR(MAX(IF(Lookups!$E$3:$E$250&lt;Towers!F32/Area!F32*(Settings!$C$16/100),Lookups!$GL$3:$G$250)),"-")</f>
        <v/>
      </c>
      <c r="G32" s="16">
        <f ref="G32:G32" t="array">IFERROR(MAX(IF(Lookups!$E$3:$E$250&lt;Towers!G32/Area!G32*(Settings!$C$16/100),Lookups!$GL$3:$G$250)),"-")</f>
        <v/>
      </c>
      <c r="H32" s="16">
        <f ref="H32:H32" t="array">IFERROR(MAX(IF(Lookups!$E$3:$E$250&lt;Towers!H32/Area!H32*(Settings!$C$16/100),Lookups!$GL$3:$G$250)),"-")</f>
        <v/>
      </c>
      <c r="I32" s="16">
        <f ref="I32:I32" t="array">IFERROR(MAX(IF(Lookups!$E$3:$E$250&lt;Towers!I32/Area!I32*(Settings!$C$16/100),Lookups!$GL$3:$G$250)),"-")</f>
        <v/>
      </c>
      <c r="J32" s="16">
        <f ref="J32:J32" t="array">IFERROR(MAX(IF(Lookups!$E$3:$E$250&lt;Towers!J32/Area!J32*(Settings!$C$16/100),Lookups!$GL$3:$G$250)),"-")</f>
        <v/>
      </c>
      <c r="K32" s="16">
        <f ref="K32:K32" t="array">IFERROR(MAX(IF(Lookups!$E$3:$E$250&lt;Towers!K32/Area!K32*(Settings!$C$16/100),Lookups!$GL$3:$G$250)),"-")</f>
        <v/>
      </c>
      <c r="L32" s="16">
        <f ref="L32:L32" t="array">IFERROR(MAX(IF(Lookups!$E$3:$E$250&lt;Towers!L32/Area!L32*(Settings!$C$16/100),Lookups!$GL$3:$G$250)),"-")</f>
        <v/>
      </c>
    </row>
    <row r="33">
      <c r="A33" s="16">
        <f>'Data'!A33</f>
        <v/>
      </c>
      <c r="B33" s="16">
        <f>'Data'!B33</f>
        <v/>
      </c>
      <c r="C33" s="16">
        <f ref="C33:C33" t="array">IFERROR(MAX(IF(Lookups!$E$3:$E$250&lt;Towers!C33/Area!C33*(Settings!$C$16/100),Lookups!$GL$3:$G$250)),"-")</f>
        <v/>
      </c>
      <c r="D33" s="16">
        <f ref="D33:D33" t="array">IFERROR(MAX(IF(Lookups!$E$3:$E$250&lt;Towers!D33/Area!D33*(Settings!$C$16/100),Lookups!$GL$3:$G$250)),"-")</f>
        <v/>
      </c>
      <c r="E33" s="16">
        <f ref="E33:E33" t="array">IFERROR(MAX(IF(Lookups!$E$3:$E$250&lt;Towers!E33/Area!E33*(Settings!$C$16/100),Lookups!$GL$3:$G$250)),"-")</f>
        <v/>
      </c>
      <c r="F33" s="16">
        <f ref="F33:F33" t="array">IFERROR(MAX(IF(Lookups!$E$3:$E$250&lt;Towers!F33/Area!F33*(Settings!$C$16/100),Lookups!$GL$3:$G$250)),"-")</f>
        <v/>
      </c>
      <c r="G33" s="16">
        <f ref="G33:G33" t="array">IFERROR(MAX(IF(Lookups!$E$3:$E$250&lt;Towers!G33/Area!G33*(Settings!$C$16/100),Lookups!$GL$3:$G$250)),"-")</f>
        <v/>
      </c>
      <c r="H33" s="16">
        <f ref="H33:H33" t="array">IFERROR(MAX(IF(Lookups!$E$3:$E$250&lt;Towers!H33/Area!H33*(Settings!$C$16/100),Lookups!$GL$3:$G$250)),"-")</f>
        <v/>
      </c>
      <c r="I33" s="16">
        <f ref="I33:I33" t="array">IFERROR(MAX(IF(Lookups!$E$3:$E$250&lt;Towers!I33/Area!I33*(Settings!$C$16/100),Lookups!$GL$3:$G$250)),"-")</f>
        <v/>
      </c>
      <c r="J33" s="16">
        <f ref="J33:J33" t="array">IFERROR(MAX(IF(Lookups!$E$3:$E$250&lt;Towers!J33/Area!J33*(Settings!$C$16/100),Lookups!$GL$3:$G$250)),"-")</f>
        <v/>
      </c>
      <c r="K33" s="16">
        <f ref="K33:K33" t="array">IFERROR(MAX(IF(Lookups!$E$3:$E$250&lt;Towers!K33/Area!K33*(Settings!$C$16/100),Lookups!$GL$3:$G$250)),"-")</f>
        <v/>
      </c>
      <c r="L33" s="16">
        <f ref="L33:L33" t="array">IFERROR(MAX(IF(Lookups!$E$3:$E$250&lt;Towers!L33/Area!L33*(Settings!$C$16/100),Lookups!$GL$3:$G$250)),"-")</f>
        <v/>
      </c>
    </row>
    <row r="34">
      <c r="A34" s="16">
        <f>'Data'!A34</f>
        <v/>
      </c>
      <c r="B34" s="16">
        <f>'Data'!B34</f>
        <v/>
      </c>
      <c r="C34" s="16">
        <f ref="C34:C34" t="array">IFERROR(MAX(IF(Lookups!$E$3:$E$250&lt;Towers!C34/Area!C34*(Settings!$C$16/100),Lookups!$GL$3:$G$250)),"-")</f>
        <v/>
      </c>
      <c r="D34" s="16">
        <f ref="D34:D34" t="array">IFERROR(MAX(IF(Lookups!$E$3:$E$250&lt;Towers!D34/Area!D34*(Settings!$C$16/100),Lookups!$GL$3:$G$250)),"-")</f>
        <v/>
      </c>
      <c r="E34" s="16">
        <f ref="E34:E34" t="array">IFERROR(MAX(IF(Lookups!$E$3:$E$250&lt;Towers!E34/Area!E34*(Settings!$C$16/100),Lookups!$GL$3:$G$250)),"-")</f>
        <v/>
      </c>
      <c r="F34" s="16">
        <f ref="F34:F34" t="array">IFERROR(MAX(IF(Lookups!$E$3:$E$250&lt;Towers!F34/Area!F34*(Settings!$C$16/100),Lookups!$GL$3:$G$250)),"-")</f>
        <v/>
      </c>
      <c r="G34" s="16">
        <f ref="G34:G34" t="array">IFERROR(MAX(IF(Lookups!$E$3:$E$250&lt;Towers!G34/Area!G34*(Settings!$C$16/100),Lookups!$GL$3:$G$250)),"-")</f>
        <v/>
      </c>
      <c r="H34" s="16">
        <f ref="H34:H34" t="array">IFERROR(MAX(IF(Lookups!$E$3:$E$250&lt;Towers!H34/Area!H34*(Settings!$C$16/100),Lookups!$GL$3:$G$250)),"-")</f>
        <v/>
      </c>
      <c r="I34" s="16">
        <f ref="I34:I34" t="array">IFERROR(MAX(IF(Lookups!$E$3:$E$250&lt;Towers!I34/Area!I34*(Settings!$C$16/100),Lookups!$GL$3:$G$250)),"-")</f>
        <v/>
      </c>
      <c r="J34" s="16">
        <f ref="J34:J34" t="array">IFERROR(MAX(IF(Lookups!$E$3:$E$250&lt;Towers!J34/Area!J34*(Settings!$C$16/100),Lookups!$GL$3:$G$250)),"-")</f>
        <v/>
      </c>
      <c r="K34" s="16">
        <f ref="K34:K34" t="array">IFERROR(MAX(IF(Lookups!$E$3:$E$250&lt;Towers!K34/Area!K34*(Settings!$C$16/100),Lookups!$GL$3:$G$250)),"-")</f>
        <v/>
      </c>
      <c r="L34" s="16">
        <f ref="L34:L34" t="array">IFERROR(MAX(IF(Lookups!$E$3:$E$250&lt;Towers!L34/Area!L34*(Settings!$C$16/100),Lookups!$GL$3:$G$250)),"-")</f>
        <v/>
      </c>
    </row>
    <row r="35">
      <c r="A35" s="16">
        <f>'Data'!A35</f>
        <v/>
      </c>
      <c r="B35" s="16">
        <f>'Data'!B35</f>
        <v/>
      </c>
      <c r="C35" s="16">
        <f ref="C35:C35" t="array">IFERROR(MAX(IF(Lookups!$E$3:$E$250&lt;Towers!C35/Area!C35*(Settings!$C$16/100),Lookups!$GL$3:$G$250)),"-")</f>
        <v/>
      </c>
      <c r="D35" s="16">
        <f ref="D35:D35" t="array">IFERROR(MAX(IF(Lookups!$E$3:$E$250&lt;Towers!D35/Area!D35*(Settings!$C$16/100),Lookups!$GL$3:$G$250)),"-")</f>
        <v/>
      </c>
      <c r="E35" s="16">
        <f ref="E35:E35" t="array">IFERROR(MAX(IF(Lookups!$E$3:$E$250&lt;Towers!E35/Area!E35*(Settings!$C$16/100),Lookups!$GL$3:$G$250)),"-")</f>
        <v/>
      </c>
      <c r="F35" s="16">
        <f ref="F35:F35" t="array">IFERROR(MAX(IF(Lookups!$E$3:$E$250&lt;Towers!F35/Area!F35*(Settings!$C$16/100),Lookups!$GL$3:$G$250)),"-")</f>
        <v/>
      </c>
      <c r="G35" s="16">
        <f ref="G35:G35" t="array">IFERROR(MAX(IF(Lookups!$E$3:$E$250&lt;Towers!G35/Area!G35*(Settings!$C$16/100),Lookups!$GL$3:$G$250)),"-")</f>
        <v/>
      </c>
      <c r="H35" s="16">
        <f ref="H35:H35" t="array">IFERROR(MAX(IF(Lookups!$E$3:$E$250&lt;Towers!H35/Area!H35*(Settings!$C$16/100),Lookups!$GL$3:$G$250)),"-")</f>
        <v/>
      </c>
      <c r="I35" s="16">
        <f ref="I35:I35" t="array">IFERROR(MAX(IF(Lookups!$E$3:$E$250&lt;Towers!I35/Area!I35*(Settings!$C$16/100),Lookups!$GL$3:$G$250)),"-")</f>
        <v/>
      </c>
      <c r="J35" s="16">
        <f ref="J35:J35" t="array">IFERROR(MAX(IF(Lookups!$E$3:$E$250&lt;Towers!J35/Area!J35*(Settings!$C$16/100),Lookups!$GL$3:$G$250)),"-")</f>
        <v/>
      </c>
      <c r="K35" s="16">
        <f ref="K35:K35" t="array">IFERROR(MAX(IF(Lookups!$E$3:$E$250&lt;Towers!K35/Area!K35*(Settings!$C$16/100),Lookups!$GL$3:$G$250)),"-")</f>
        <v/>
      </c>
      <c r="L35" s="16">
        <f ref="L35:L35" t="array">IFERROR(MAX(IF(Lookups!$E$3:$E$250&lt;Towers!L35/Area!L35*(Settings!$C$16/100),Lookups!$GL$3:$G$250)),"-")</f>
        <v/>
      </c>
    </row>
    <row r="36">
      <c r="A36" s="16">
        <f>'Data'!A36</f>
        <v/>
      </c>
      <c r="B36" s="16">
        <f>'Data'!B36</f>
        <v/>
      </c>
      <c r="C36" s="16">
        <f ref="C36:C36" t="array">IFERROR(MAX(IF(Lookups!$E$3:$E$250&lt;Towers!C36/Area!C36*(Settings!$C$16/100),Lookups!$GL$3:$G$250)),"-")</f>
        <v/>
      </c>
      <c r="D36" s="16">
        <f ref="D36:D36" t="array">IFERROR(MAX(IF(Lookups!$E$3:$E$250&lt;Towers!D36/Area!D36*(Settings!$C$16/100),Lookups!$GL$3:$G$250)),"-")</f>
        <v/>
      </c>
      <c r="E36" s="16">
        <f ref="E36:E36" t="array">IFERROR(MAX(IF(Lookups!$E$3:$E$250&lt;Towers!E36/Area!E36*(Settings!$C$16/100),Lookups!$GL$3:$G$250)),"-")</f>
        <v/>
      </c>
      <c r="F36" s="16">
        <f ref="F36:F36" t="array">IFERROR(MAX(IF(Lookups!$E$3:$E$250&lt;Towers!F36/Area!F36*(Settings!$C$16/100),Lookups!$GL$3:$G$250)),"-")</f>
        <v/>
      </c>
      <c r="G36" s="16">
        <f ref="G36:G36" t="array">IFERROR(MAX(IF(Lookups!$E$3:$E$250&lt;Towers!G36/Area!G36*(Settings!$C$16/100),Lookups!$GL$3:$G$250)),"-")</f>
        <v/>
      </c>
      <c r="H36" s="16">
        <f ref="H36:H36" t="array">IFERROR(MAX(IF(Lookups!$E$3:$E$250&lt;Towers!H36/Area!H36*(Settings!$C$16/100),Lookups!$GL$3:$G$250)),"-")</f>
        <v/>
      </c>
      <c r="I36" s="16">
        <f ref="I36:I36" t="array">IFERROR(MAX(IF(Lookups!$E$3:$E$250&lt;Towers!I36/Area!I36*(Settings!$C$16/100),Lookups!$GL$3:$G$250)),"-")</f>
        <v/>
      </c>
      <c r="J36" s="16">
        <f ref="J36:J36" t="array">IFERROR(MAX(IF(Lookups!$E$3:$E$250&lt;Towers!J36/Area!J36*(Settings!$C$16/100),Lookups!$GL$3:$G$250)),"-")</f>
        <v/>
      </c>
      <c r="K36" s="16">
        <f ref="K36:K36" t="array">IFERROR(MAX(IF(Lookups!$E$3:$E$250&lt;Towers!K36/Area!K36*(Settings!$C$16/100),Lookups!$GL$3:$G$250)),"-")</f>
        <v/>
      </c>
      <c r="L36" s="16">
        <f ref="L36:L36" t="array">IFERROR(MAX(IF(Lookups!$E$3:$E$250&lt;Towers!L36/Area!L36*(Settings!$C$16/100),Lookups!$GL$3:$G$250)),"-")</f>
        <v/>
      </c>
    </row>
    <row r="37">
      <c r="A37" s="16">
        <f>'Data'!A37</f>
        <v/>
      </c>
      <c r="B37" s="16">
        <f>'Data'!B37</f>
        <v/>
      </c>
      <c r="C37" s="16">
        <f ref="C37:C37" t="array">IFERROR(MAX(IF(Lookups!$E$3:$E$250&lt;Towers!C37/Area!C37*(Settings!$C$16/100),Lookups!$GL$3:$G$250)),"-")</f>
        <v/>
      </c>
      <c r="D37" s="16">
        <f ref="D37:D37" t="array">IFERROR(MAX(IF(Lookups!$E$3:$E$250&lt;Towers!D37/Area!D37*(Settings!$C$16/100),Lookups!$GL$3:$G$250)),"-")</f>
        <v/>
      </c>
      <c r="E37" s="16">
        <f ref="E37:E37" t="array">IFERROR(MAX(IF(Lookups!$E$3:$E$250&lt;Towers!E37/Area!E37*(Settings!$C$16/100),Lookups!$GL$3:$G$250)),"-")</f>
        <v/>
      </c>
      <c r="F37" s="16">
        <f ref="F37:F37" t="array">IFERROR(MAX(IF(Lookups!$E$3:$E$250&lt;Towers!F37/Area!F37*(Settings!$C$16/100),Lookups!$GL$3:$G$250)),"-")</f>
        <v/>
      </c>
      <c r="G37" s="16">
        <f ref="G37:G37" t="array">IFERROR(MAX(IF(Lookups!$E$3:$E$250&lt;Towers!G37/Area!G37*(Settings!$C$16/100),Lookups!$GL$3:$G$250)),"-")</f>
        <v/>
      </c>
      <c r="H37" s="16">
        <f ref="H37:H37" t="array">IFERROR(MAX(IF(Lookups!$E$3:$E$250&lt;Towers!H37/Area!H37*(Settings!$C$16/100),Lookups!$GL$3:$G$250)),"-")</f>
        <v/>
      </c>
      <c r="I37" s="16">
        <f ref="I37:I37" t="array">IFERROR(MAX(IF(Lookups!$E$3:$E$250&lt;Towers!I37/Area!I37*(Settings!$C$16/100),Lookups!$GL$3:$G$250)),"-")</f>
        <v/>
      </c>
      <c r="J37" s="16">
        <f ref="J37:J37" t="array">IFERROR(MAX(IF(Lookups!$E$3:$E$250&lt;Towers!J37/Area!J37*(Settings!$C$16/100),Lookups!$GL$3:$G$250)),"-")</f>
        <v/>
      </c>
      <c r="K37" s="16">
        <f ref="K37:K37" t="array">IFERROR(MAX(IF(Lookups!$E$3:$E$250&lt;Towers!K37/Area!K37*(Settings!$C$16/100),Lookups!$GL$3:$G$250)),"-")</f>
        <v/>
      </c>
      <c r="L37" s="16">
        <f ref="L37:L37" t="array">IFERROR(MAX(IF(Lookups!$E$3:$E$250&lt;Towers!L37/Area!L37*(Settings!$C$16/100),Lookups!$GL$3:$G$250)),"-")</f>
        <v/>
      </c>
    </row>
    <row r="38">
      <c r="A38" s="16">
        <f>'Data'!A38</f>
        <v/>
      </c>
      <c r="B38" s="16">
        <f>'Data'!B38</f>
        <v/>
      </c>
      <c r="C38" s="16">
        <f ref="C38:C38" t="array">IFERROR(MAX(IF(Lookups!$E$3:$E$250&lt;Towers!C38/Area!C38*(Settings!$C$16/100),Lookups!$GL$3:$G$250)),"-")</f>
        <v/>
      </c>
      <c r="D38" s="16">
        <f ref="D38:D38" t="array">IFERROR(MAX(IF(Lookups!$E$3:$E$250&lt;Towers!D38/Area!D38*(Settings!$C$16/100),Lookups!$GL$3:$G$250)),"-")</f>
        <v/>
      </c>
      <c r="E38" s="16">
        <f ref="E38:E38" t="array">IFERROR(MAX(IF(Lookups!$E$3:$E$250&lt;Towers!E38/Area!E38*(Settings!$C$16/100),Lookups!$GL$3:$G$250)),"-")</f>
        <v/>
      </c>
      <c r="F38" s="16">
        <f ref="F38:F38" t="array">IFERROR(MAX(IF(Lookups!$E$3:$E$250&lt;Towers!F38/Area!F38*(Settings!$C$16/100),Lookups!$GL$3:$G$250)),"-")</f>
        <v/>
      </c>
      <c r="G38" s="16">
        <f ref="G38:G38" t="array">IFERROR(MAX(IF(Lookups!$E$3:$E$250&lt;Towers!G38/Area!G38*(Settings!$C$16/100),Lookups!$GL$3:$G$250)),"-")</f>
        <v/>
      </c>
      <c r="H38" s="16">
        <f ref="H38:H38" t="array">IFERROR(MAX(IF(Lookups!$E$3:$E$250&lt;Towers!H38/Area!H38*(Settings!$C$16/100),Lookups!$GL$3:$G$250)),"-")</f>
        <v/>
      </c>
      <c r="I38" s="16">
        <f ref="I38:I38" t="array">IFERROR(MAX(IF(Lookups!$E$3:$E$250&lt;Towers!I38/Area!I38*(Settings!$C$16/100),Lookups!$GL$3:$G$250)),"-")</f>
        <v/>
      </c>
      <c r="J38" s="16">
        <f ref="J38:J38" t="array">IFERROR(MAX(IF(Lookups!$E$3:$E$250&lt;Towers!J38/Area!J38*(Settings!$C$16/100),Lookups!$GL$3:$G$250)),"-")</f>
        <v/>
      </c>
      <c r="K38" s="16">
        <f ref="K38:K38" t="array">IFERROR(MAX(IF(Lookups!$E$3:$E$250&lt;Towers!K38/Area!K38*(Settings!$C$16/100),Lookups!$GL$3:$G$250)),"-")</f>
        <v/>
      </c>
      <c r="L38" s="16">
        <f ref="L38:L38" t="array">IFERROR(MAX(IF(Lookups!$E$3:$E$250&lt;Towers!L38/Area!L38*(Settings!$C$16/100),Lookups!$GL$3:$G$250)),"-")</f>
        <v/>
      </c>
    </row>
    <row r="39">
      <c r="A39" s="16">
        <f>'Data'!A39</f>
        <v/>
      </c>
      <c r="B39" s="16">
        <f>'Data'!B39</f>
        <v/>
      </c>
      <c r="C39" s="16">
        <f ref="C39:C39" t="array">IFERROR(MAX(IF(Lookups!$E$3:$E$250&lt;Towers!C39/Area!C39*(Settings!$C$16/100),Lookups!$GL$3:$G$250)),"-")</f>
        <v/>
      </c>
      <c r="D39" s="16">
        <f ref="D39:D39" t="array">IFERROR(MAX(IF(Lookups!$E$3:$E$250&lt;Towers!D39/Area!D39*(Settings!$C$16/100),Lookups!$GL$3:$G$250)),"-")</f>
        <v/>
      </c>
      <c r="E39" s="16">
        <f ref="E39:E39" t="array">IFERROR(MAX(IF(Lookups!$E$3:$E$250&lt;Towers!E39/Area!E39*(Settings!$C$16/100),Lookups!$GL$3:$G$250)),"-")</f>
        <v/>
      </c>
      <c r="F39" s="16">
        <f ref="F39:F39" t="array">IFERROR(MAX(IF(Lookups!$E$3:$E$250&lt;Towers!F39/Area!F39*(Settings!$C$16/100),Lookups!$GL$3:$G$250)),"-")</f>
        <v/>
      </c>
      <c r="G39" s="16">
        <f ref="G39:G39" t="array">IFERROR(MAX(IF(Lookups!$E$3:$E$250&lt;Towers!G39/Area!G39*(Settings!$C$16/100),Lookups!$GL$3:$G$250)),"-")</f>
        <v/>
      </c>
      <c r="H39" s="16">
        <f ref="H39:H39" t="array">IFERROR(MAX(IF(Lookups!$E$3:$E$250&lt;Towers!H39/Area!H39*(Settings!$C$16/100),Lookups!$GL$3:$G$250)),"-")</f>
        <v/>
      </c>
      <c r="I39" s="16">
        <f ref="I39:I39" t="array">IFERROR(MAX(IF(Lookups!$E$3:$E$250&lt;Towers!I39/Area!I39*(Settings!$C$16/100),Lookups!$GL$3:$G$250)),"-")</f>
        <v/>
      </c>
      <c r="J39" s="16">
        <f ref="J39:J39" t="array">IFERROR(MAX(IF(Lookups!$E$3:$E$250&lt;Towers!J39/Area!J39*(Settings!$C$16/100),Lookups!$GL$3:$G$250)),"-")</f>
        <v/>
      </c>
      <c r="K39" s="16">
        <f ref="K39:K39" t="array">IFERROR(MAX(IF(Lookups!$E$3:$E$250&lt;Towers!K39/Area!K39*(Settings!$C$16/100),Lookups!$GL$3:$G$250)),"-")</f>
        <v/>
      </c>
      <c r="L39" s="16">
        <f ref="L39:L39" t="array">IFERROR(MAX(IF(Lookups!$E$3:$E$250&lt;Towers!L39/Area!L39*(Settings!$C$16/100),Lookups!$GL$3:$G$250)),"-")</f>
        <v/>
      </c>
    </row>
    <row r="40">
      <c r="A40" s="16">
        <f>'Data'!A40</f>
        <v/>
      </c>
      <c r="B40" s="16">
        <f>'Data'!B40</f>
        <v/>
      </c>
      <c r="C40" s="16">
        <f ref="C40:C40" t="array">IFERROR(MAX(IF(Lookups!$E$3:$E$250&lt;Towers!C40/Area!C40*(Settings!$C$16/100),Lookups!$GL$3:$G$250)),"-")</f>
        <v/>
      </c>
      <c r="D40" s="16">
        <f ref="D40:D40" t="array">IFERROR(MAX(IF(Lookups!$E$3:$E$250&lt;Towers!D40/Area!D40*(Settings!$C$16/100),Lookups!$GL$3:$G$250)),"-")</f>
        <v/>
      </c>
      <c r="E40" s="16">
        <f ref="E40:E40" t="array">IFERROR(MAX(IF(Lookups!$E$3:$E$250&lt;Towers!E40/Area!E40*(Settings!$C$16/100),Lookups!$GL$3:$G$250)),"-")</f>
        <v/>
      </c>
      <c r="F40" s="16">
        <f ref="F40:F40" t="array">IFERROR(MAX(IF(Lookups!$E$3:$E$250&lt;Towers!F40/Area!F40*(Settings!$C$16/100),Lookups!$GL$3:$G$250)),"-")</f>
        <v/>
      </c>
      <c r="G40" s="16">
        <f ref="G40:G40" t="array">IFERROR(MAX(IF(Lookups!$E$3:$E$250&lt;Towers!G40/Area!G40*(Settings!$C$16/100),Lookups!$GL$3:$G$250)),"-")</f>
        <v/>
      </c>
      <c r="H40" s="16">
        <f ref="H40:H40" t="array">IFERROR(MAX(IF(Lookups!$E$3:$E$250&lt;Towers!H40/Area!H40*(Settings!$C$16/100),Lookups!$GL$3:$G$250)),"-")</f>
        <v/>
      </c>
      <c r="I40" s="16">
        <f ref="I40:I40" t="array">IFERROR(MAX(IF(Lookups!$E$3:$E$250&lt;Towers!I40/Area!I40*(Settings!$C$16/100),Lookups!$GL$3:$G$250)),"-")</f>
        <v/>
      </c>
      <c r="J40" s="16">
        <f ref="J40:J40" t="array">IFERROR(MAX(IF(Lookups!$E$3:$E$250&lt;Towers!J40/Area!J40*(Settings!$C$16/100),Lookups!$GL$3:$G$250)),"-")</f>
        <v/>
      </c>
      <c r="K40" s="16">
        <f ref="K40:K40" t="array">IFERROR(MAX(IF(Lookups!$E$3:$E$250&lt;Towers!K40/Area!K40*(Settings!$C$16/100),Lookups!$GL$3:$G$250)),"-")</f>
        <v/>
      </c>
      <c r="L40" s="16">
        <f ref="L40:L40" t="array">IFERROR(MAX(IF(Lookups!$E$3:$E$250&lt;Towers!L40/Area!L40*(Settings!$C$16/100),Lookups!$GL$3:$G$250)),"-")</f>
        <v/>
      </c>
    </row>
    <row r="41">
      <c r="A41" s="16">
        <f>'Data'!A41</f>
        <v/>
      </c>
      <c r="B41" s="16">
        <f>'Data'!B41</f>
        <v/>
      </c>
      <c r="C41" s="16">
        <f ref="C41:C41" t="array">IFERROR(MAX(IF(Lookups!$E$3:$E$250&lt;Towers!C41/Area!C41*(Settings!$C$16/100),Lookups!$GL$3:$G$250)),"-")</f>
        <v/>
      </c>
      <c r="D41" s="16">
        <f ref="D41:D41" t="array">IFERROR(MAX(IF(Lookups!$E$3:$E$250&lt;Towers!D41/Area!D41*(Settings!$C$16/100),Lookups!$GL$3:$G$250)),"-")</f>
        <v/>
      </c>
      <c r="E41" s="16">
        <f ref="E41:E41" t="array">IFERROR(MAX(IF(Lookups!$E$3:$E$250&lt;Towers!E41/Area!E41*(Settings!$C$16/100),Lookups!$GL$3:$G$250)),"-")</f>
        <v/>
      </c>
      <c r="F41" s="16">
        <f ref="F41:F41" t="array">IFERROR(MAX(IF(Lookups!$E$3:$E$250&lt;Towers!F41/Area!F41*(Settings!$C$16/100),Lookups!$GL$3:$G$250)),"-")</f>
        <v/>
      </c>
      <c r="G41" s="16">
        <f ref="G41:G41" t="array">IFERROR(MAX(IF(Lookups!$E$3:$E$250&lt;Towers!G41/Area!G41*(Settings!$C$16/100),Lookups!$GL$3:$G$250)),"-")</f>
        <v/>
      </c>
      <c r="H41" s="16">
        <f ref="H41:H41" t="array">IFERROR(MAX(IF(Lookups!$E$3:$E$250&lt;Towers!H41/Area!H41*(Settings!$C$16/100),Lookups!$GL$3:$G$250)),"-")</f>
        <v/>
      </c>
      <c r="I41" s="16">
        <f ref="I41:I41" t="array">IFERROR(MAX(IF(Lookups!$E$3:$E$250&lt;Towers!I41/Area!I41*(Settings!$C$16/100),Lookups!$GL$3:$G$250)),"-")</f>
        <v/>
      </c>
      <c r="J41" s="16">
        <f ref="J41:J41" t="array">IFERROR(MAX(IF(Lookups!$E$3:$E$250&lt;Towers!J41/Area!J41*(Settings!$C$16/100),Lookups!$GL$3:$G$250)),"-")</f>
        <v/>
      </c>
      <c r="K41" s="16">
        <f ref="K41:K41" t="array">IFERROR(MAX(IF(Lookups!$E$3:$E$250&lt;Towers!K41/Area!K41*(Settings!$C$16/100),Lookups!$GL$3:$G$250)),"-")</f>
        <v/>
      </c>
      <c r="L41" s="16">
        <f ref="L41:L41" t="array">IFERROR(MAX(IF(Lookups!$E$3:$E$250&lt;Towers!L41/Area!L41*(Settings!$C$16/100),Lookups!$GL$3:$G$250)),"-")</f>
        <v/>
      </c>
    </row>
    <row r="42">
      <c r="A42" s="16">
        <f>'Data'!A42</f>
        <v/>
      </c>
      <c r="B42" s="16">
        <f>'Data'!B42</f>
        <v/>
      </c>
      <c r="C42" s="16">
        <f ref="C42:C42" t="array">IFERROR(MAX(IF(Lookups!$E$3:$E$250&lt;Towers!C42/Area!C42*(Settings!$C$16/100),Lookups!$GL$3:$G$250)),"-")</f>
        <v/>
      </c>
      <c r="D42" s="16">
        <f ref="D42:D42" t="array">IFERROR(MAX(IF(Lookups!$E$3:$E$250&lt;Towers!D42/Area!D42*(Settings!$C$16/100),Lookups!$GL$3:$G$250)),"-")</f>
        <v/>
      </c>
      <c r="E42" s="16">
        <f ref="E42:E42" t="array">IFERROR(MAX(IF(Lookups!$E$3:$E$250&lt;Towers!E42/Area!E42*(Settings!$C$16/100),Lookups!$GL$3:$G$250)),"-")</f>
        <v/>
      </c>
      <c r="F42" s="16">
        <f ref="F42:F42" t="array">IFERROR(MAX(IF(Lookups!$E$3:$E$250&lt;Towers!F42/Area!F42*(Settings!$C$16/100),Lookups!$GL$3:$G$250)),"-")</f>
        <v/>
      </c>
      <c r="G42" s="16">
        <f ref="G42:G42" t="array">IFERROR(MAX(IF(Lookups!$E$3:$E$250&lt;Towers!G42/Area!G42*(Settings!$C$16/100),Lookups!$GL$3:$G$250)),"-")</f>
        <v/>
      </c>
      <c r="H42" s="16">
        <f ref="H42:H42" t="array">IFERROR(MAX(IF(Lookups!$E$3:$E$250&lt;Towers!H42/Area!H42*(Settings!$C$16/100),Lookups!$GL$3:$G$250)),"-")</f>
        <v/>
      </c>
      <c r="I42" s="16">
        <f ref="I42:I42" t="array">IFERROR(MAX(IF(Lookups!$E$3:$E$250&lt;Towers!I42/Area!I42*(Settings!$C$16/100),Lookups!$GL$3:$G$250)),"-")</f>
        <v/>
      </c>
      <c r="J42" s="16">
        <f ref="J42:J42" t="array">IFERROR(MAX(IF(Lookups!$E$3:$E$250&lt;Towers!J42/Area!J42*(Settings!$C$16/100),Lookups!$GL$3:$G$250)),"-")</f>
        <v/>
      </c>
      <c r="K42" s="16">
        <f ref="K42:K42" t="array">IFERROR(MAX(IF(Lookups!$E$3:$E$250&lt;Towers!K42/Area!K42*(Settings!$C$16/100),Lookups!$GL$3:$G$250)),"-")</f>
        <v/>
      </c>
      <c r="L42" s="16">
        <f ref="L42:L42" t="array">IFERROR(MAX(IF(Lookups!$E$3:$E$250&lt;Towers!L42/Area!L42*(Settings!$C$16/100),Lookups!$GL$3:$G$250)),"-")</f>
        <v/>
      </c>
    </row>
    <row r="43">
      <c r="A43" s="16">
        <f>'Data'!A43</f>
        <v/>
      </c>
      <c r="B43" s="16">
        <f>'Data'!B43</f>
        <v/>
      </c>
      <c r="C43" s="16">
        <f ref="C43:C43" t="array">IFERROR(MAX(IF(Lookups!$E$3:$E$250&lt;Towers!C43/Area!C43*(Settings!$C$16/100),Lookups!$GL$3:$G$250)),"-")</f>
        <v/>
      </c>
      <c r="D43" s="16">
        <f ref="D43:D43" t="array">IFERROR(MAX(IF(Lookups!$E$3:$E$250&lt;Towers!D43/Area!D43*(Settings!$C$16/100),Lookups!$GL$3:$G$250)),"-")</f>
        <v/>
      </c>
      <c r="E43" s="16">
        <f ref="E43:E43" t="array">IFERROR(MAX(IF(Lookups!$E$3:$E$250&lt;Towers!E43/Area!E43*(Settings!$C$16/100),Lookups!$GL$3:$G$250)),"-")</f>
        <v/>
      </c>
      <c r="F43" s="16">
        <f ref="F43:F43" t="array">IFERROR(MAX(IF(Lookups!$E$3:$E$250&lt;Towers!F43/Area!F43*(Settings!$C$16/100),Lookups!$GL$3:$G$250)),"-")</f>
        <v/>
      </c>
      <c r="G43" s="16">
        <f ref="G43:G43" t="array">IFERROR(MAX(IF(Lookups!$E$3:$E$250&lt;Towers!G43/Area!G43*(Settings!$C$16/100),Lookups!$GL$3:$G$250)),"-")</f>
        <v/>
      </c>
      <c r="H43" s="16">
        <f ref="H43:H43" t="array">IFERROR(MAX(IF(Lookups!$E$3:$E$250&lt;Towers!H43/Area!H43*(Settings!$C$16/100),Lookups!$GL$3:$G$250)),"-")</f>
        <v/>
      </c>
      <c r="I43" s="16">
        <f ref="I43:I43" t="array">IFERROR(MAX(IF(Lookups!$E$3:$E$250&lt;Towers!I43/Area!I43*(Settings!$C$16/100),Lookups!$GL$3:$G$250)),"-")</f>
        <v/>
      </c>
      <c r="J43" s="16">
        <f ref="J43:J43" t="array">IFERROR(MAX(IF(Lookups!$E$3:$E$250&lt;Towers!J43/Area!J43*(Settings!$C$16/100),Lookups!$GL$3:$G$250)),"-")</f>
        <v/>
      </c>
      <c r="K43" s="16">
        <f ref="K43:K43" t="array">IFERROR(MAX(IF(Lookups!$E$3:$E$250&lt;Towers!K43/Area!K43*(Settings!$C$16/100),Lookups!$GL$3:$G$250)),"-")</f>
        <v/>
      </c>
      <c r="L43" s="16">
        <f ref="L43:L43" t="array">IFERROR(MAX(IF(Lookups!$E$3:$E$250&lt;Towers!L43/Area!L43*(Settings!$C$16/100),Lookups!$GL$3:$G$250)),"-")</f>
        <v/>
      </c>
    </row>
    <row r="44">
      <c r="A44" s="16">
        <f>'Data'!A44</f>
        <v/>
      </c>
      <c r="B44" s="16">
        <f>'Data'!B44</f>
        <v/>
      </c>
      <c r="C44" s="16">
        <f ref="C44:C44" t="array">IFERROR(MAX(IF(Lookups!$E$3:$E$250&lt;Towers!C44/Area!C44*(Settings!$C$16/100),Lookups!$GL$3:$G$250)),"-")</f>
        <v/>
      </c>
      <c r="D44" s="16">
        <f ref="D44:D44" t="array">IFERROR(MAX(IF(Lookups!$E$3:$E$250&lt;Towers!D44/Area!D44*(Settings!$C$16/100),Lookups!$GL$3:$G$250)),"-")</f>
        <v/>
      </c>
      <c r="E44" s="16">
        <f ref="E44:E44" t="array">IFERROR(MAX(IF(Lookups!$E$3:$E$250&lt;Towers!E44/Area!E44*(Settings!$C$16/100),Lookups!$GL$3:$G$250)),"-")</f>
        <v/>
      </c>
      <c r="F44" s="16">
        <f ref="F44:F44" t="array">IFERROR(MAX(IF(Lookups!$E$3:$E$250&lt;Towers!F44/Area!F44*(Settings!$C$16/100),Lookups!$GL$3:$G$250)),"-")</f>
        <v/>
      </c>
      <c r="G44" s="16">
        <f ref="G44:G44" t="array">IFERROR(MAX(IF(Lookups!$E$3:$E$250&lt;Towers!G44/Area!G44*(Settings!$C$16/100),Lookups!$GL$3:$G$250)),"-")</f>
        <v/>
      </c>
      <c r="H44" s="16">
        <f ref="H44:H44" t="array">IFERROR(MAX(IF(Lookups!$E$3:$E$250&lt;Towers!H44/Area!H44*(Settings!$C$16/100),Lookups!$GL$3:$G$250)),"-")</f>
        <v/>
      </c>
      <c r="I44" s="16">
        <f ref="I44:I44" t="array">IFERROR(MAX(IF(Lookups!$E$3:$E$250&lt;Towers!I44/Area!I44*(Settings!$C$16/100),Lookups!$GL$3:$G$250)),"-")</f>
        <v/>
      </c>
      <c r="J44" s="16">
        <f ref="J44:J44" t="array">IFERROR(MAX(IF(Lookups!$E$3:$E$250&lt;Towers!J44/Area!J44*(Settings!$C$16/100),Lookups!$GL$3:$G$250)),"-")</f>
        <v/>
      </c>
      <c r="K44" s="16">
        <f ref="K44:K44" t="array">IFERROR(MAX(IF(Lookups!$E$3:$E$250&lt;Towers!K44/Area!K44*(Settings!$C$16/100),Lookups!$GL$3:$G$250)),"-")</f>
        <v/>
      </c>
      <c r="L44" s="16">
        <f ref="L44:L44" t="array">IFERROR(MAX(IF(Lookups!$E$3:$E$250&lt;Towers!L44/Area!L44*(Settings!$C$16/100),Lookups!$GL$3:$G$250)),"-")</f>
        <v/>
      </c>
    </row>
    <row r="45">
      <c r="A45" s="16">
        <f>'Data'!A45</f>
        <v/>
      </c>
      <c r="B45" s="16">
        <f>'Data'!B45</f>
        <v/>
      </c>
      <c r="C45" s="16">
        <f ref="C45:C45" t="array">IFERROR(MAX(IF(Lookups!$E$3:$E$250&lt;Towers!C45/Area!C45*(Settings!$C$16/100),Lookups!$GL$3:$G$250)),"-")</f>
        <v/>
      </c>
      <c r="D45" s="16">
        <f ref="D45:D45" t="array">IFERROR(MAX(IF(Lookups!$E$3:$E$250&lt;Towers!D45/Area!D45*(Settings!$C$16/100),Lookups!$GL$3:$G$250)),"-")</f>
        <v/>
      </c>
      <c r="E45" s="16">
        <f ref="E45:E45" t="array">IFERROR(MAX(IF(Lookups!$E$3:$E$250&lt;Towers!E45/Area!E45*(Settings!$C$16/100),Lookups!$GL$3:$G$250)),"-")</f>
        <v/>
      </c>
      <c r="F45" s="16">
        <f ref="F45:F45" t="array">IFERROR(MAX(IF(Lookups!$E$3:$E$250&lt;Towers!F45/Area!F45*(Settings!$C$16/100),Lookups!$GL$3:$G$250)),"-")</f>
        <v/>
      </c>
      <c r="G45" s="16">
        <f ref="G45:G45" t="array">IFERROR(MAX(IF(Lookups!$E$3:$E$250&lt;Towers!G45/Area!G45*(Settings!$C$16/100),Lookups!$GL$3:$G$250)),"-")</f>
        <v/>
      </c>
      <c r="H45" s="16">
        <f ref="H45:H45" t="array">IFERROR(MAX(IF(Lookups!$E$3:$E$250&lt;Towers!H45/Area!H45*(Settings!$C$16/100),Lookups!$GL$3:$G$250)),"-")</f>
        <v/>
      </c>
      <c r="I45" s="16">
        <f ref="I45:I45" t="array">IFERROR(MAX(IF(Lookups!$E$3:$E$250&lt;Towers!I45/Area!I45*(Settings!$C$16/100),Lookups!$GL$3:$G$250)),"-")</f>
        <v/>
      </c>
      <c r="J45" s="16">
        <f ref="J45:J45" t="array">IFERROR(MAX(IF(Lookups!$E$3:$E$250&lt;Towers!J45/Area!J45*(Settings!$C$16/100),Lookups!$GL$3:$G$250)),"-")</f>
        <v/>
      </c>
      <c r="K45" s="16">
        <f ref="K45:K45" t="array">IFERROR(MAX(IF(Lookups!$E$3:$E$250&lt;Towers!K45/Area!K45*(Settings!$C$16/100),Lookups!$GL$3:$G$250)),"-")</f>
        <v/>
      </c>
      <c r="L45" s="16">
        <f ref="L45:L45" t="array">IFERROR(MAX(IF(Lookups!$E$3:$E$250&lt;Towers!L45/Area!L45*(Settings!$C$16/100),Lookups!$GL$3:$G$250)),"-")</f>
        <v/>
      </c>
    </row>
    <row r="46">
      <c r="A46" s="16">
        <f>'Data'!A46</f>
        <v/>
      </c>
      <c r="B46" s="16">
        <f>'Data'!B46</f>
        <v/>
      </c>
      <c r="C46" s="16">
        <f ref="C46:C46" t="array">IFERROR(MAX(IF(Lookups!$E$3:$E$250&lt;Towers!C46/Area!C46*(Settings!$C$16/100),Lookups!$GL$3:$G$250)),"-")</f>
        <v/>
      </c>
      <c r="D46" s="16">
        <f ref="D46:D46" t="array">IFERROR(MAX(IF(Lookups!$E$3:$E$250&lt;Towers!D46/Area!D46*(Settings!$C$16/100),Lookups!$GL$3:$G$250)),"-")</f>
        <v/>
      </c>
      <c r="E46" s="16">
        <f ref="E46:E46" t="array">IFERROR(MAX(IF(Lookups!$E$3:$E$250&lt;Towers!E46/Area!E46*(Settings!$C$16/100),Lookups!$GL$3:$G$250)),"-")</f>
        <v/>
      </c>
      <c r="F46" s="16">
        <f ref="F46:F46" t="array">IFERROR(MAX(IF(Lookups!$E$3:$E$250&lt;Towers!F46/Area!F46*(Settings!$C$16/100),Lookups!$GL$3:$G$250)),"-")</f>
        <v/>
      </c>
      <c r="G46" s="16">
        <f ref="G46:G46" t="array">IFERROR(MAX(IF(Lookups!$E$3:$E$250&lt;Towers!G46/Area!G46*(Settings!$C$16/100),Lookups!$GL$3:$G$250)),"-")</f>
        <v/>
      </c>
      <c r="H46" s="16">
        <f ref="H46:H46" t="array">IFERROR(MAX(IF(Lookups!$E$3:$E$250&lt;Towers!H46/Area!H46*(Settings!$C$16/100),Lookups!$GL$3:$G$250)),"-")</f>
        <v/>
      </c>
      <c r="I46" s="16">
        <f ref="I46:I46" t="array">IFERROR(MAX(IF(Lookups!$E$3:$E$250&lt;Towers!I46/Area!I46*(Settings!$C$16/100),Lookups!$GL$3:$G$250)),"-")</f>
        <v/>
      </c>
      <c r="J46" s="16">
        <f ref="J46:J46" t="array">IFERROR(MAX(IF(Lookups!$E$3:$E$250&lt;Towers!J46/Area!J46*(Settings!$C$16/100),Lookups!$GL$3:$G$250)),"-")</f>
        <v/>
      </c>
      <c r="K46" s="16">
        <f ref="K46:K46" t="array">IFERROR(MAX(IF(Lookups!$E$3:$E$250&lt;Towers!K46/Area!K46*(Settings!$C$16/100),Lookups!$GL$3:$G$250)),"-")</f>
        <v/>
      </c>
      <c r="L46" s="16">
        <f ref="L46:L46" t="array">IFERROR(MAX(IF(Lookups!$E$3:$E$250&lt;Towers!L46/Area!L46*(Settings!$C$16/100),Lookups!$GL$3:$G$250)),"-")</f>
        <v/>
      </c>
    </row>
    <row r="47">
      <c r="A47" s="16">
        <f>'Data'!A47</f>
        <v/>
      </c>
      <c r="B47" s="16">
        <f>'Data'!B47</f>
        <v/>
      </c>
      <c r="C47" s="16">
        <f ref="C47:C47" t="array">IFERROR(MAX(IF(Lookups!$E$3:$E$250&lt;Towers!C47/Area!C47*(Settings!$C$16/100),Lookups!$GL$3:$G$250)),"-")</f>
        <v/>
      </c>
      <c r="D47" s="16">
        <f ref="D47:D47" t="array">IFERROR(MAX(IF(Lookups!$E$3:$E$250&lt;Towers!D47/Area!D47*(Settings!$C$16/100),Lookups!$GL$3:$G$250)),"-")</f>
        <v/>
      </c>
      <c r="E47" s="16">
        <f ref="E47:E47" t="array">IFERROR(MAX(IF(Lookups!$E$3:$E$250&lt;Towers!E47/Area!E47*(Settings!$C$16/100),Lookups!$GL$3:$G$250)),"-")</f>
        <v/>
      </c>
      <c r="F47" s="16">
        <f ref="F47:F47" t="array">IFERROR(MAX(IF(Lookups!$E$3:$E$250&lt;Towers!F47/Area!F47*(Settings!$C$16/100),Lookups!$GL$3:$G$250)),"-")</f>
        <v/>
      </c>
      <c r="G47" s="16">
        <f ref="G47:G47" t="array">IFERROR(MAX(IF(Lookups!$E$3:$E$250&lt;Towers!G47/Area!G47*(Settings!$C$16/100),Lookups!$GL$3:$G$250)),"-")</f>
        <v/>
      </c>
      <c r="H47" s="16">
        <f ref="H47:H47" t="array">IFERROR(MAX(IF(Lookups!$E$3:$E$250&lt;Towers!H47/Area!H47*(Settings!$C$16/100),Lookups!$GL$3:$G$250)),"-")</f>
        <v/>
      </c>
      <c r="I47" s="16">
        <f ref="I47:I47" t="array">IFERROR(MAX(IF(Lookups!$E$3:$E$250&lt;Towers!I47/Area!I47*(Settings!$C$16/100),Lookups!$GL$3:$G$250)),"-")</f>
        <v/>
      </c>
      <c r="J47" s="16">
        <f ref="J47:J47" t="array">IFERROR(MAX(IF(Lookups!$E$3:$E$250&lt;Towers!J47/Area!J47*(Settings!$C$16/100),Lookups!$GL$3:$G$250)),"-")</f>
        <v/>
      </c>
      <c r="K47" s="16">
        <f ref="K47:K47" t="array">IFERROR(MAX(IF(Lookups!$E$3:$E$250&lt;Towers!K47/Area!K47*(Settings!$C$16/100),Lookups!$GL$3:$G$250)),"-")</f>
        <v/>
      </c>
      <c r="L47" s="16">
        <f ref="L47:L47" t="array">IFERROR(MAX(IF(Lookups!$E$3:$E$250&lt;Towers!L47/Area!L47*(Settings!$C$16/100),Lookups!$GL$3:$G$250)),"-")</f>
        <v/>
      </c>
    </row>
    <row r="48">
      <c r="A48" s="16">
        <f>'Data'!A48</f>
        <v/>
      </c>
      <c r="B48" s="16">
        <f>'Data'!B48</f>
        <v/>
      </c>
      <c r="C48" s="16">
        <f ref="C48:C48" t="array">IFERROR(MAX(IF(Lookups!$E$3:$E$250&lt;Towers!C48/Area!C48*(Settings!$C$16/100),Lookups!$GL$3:$G$250)),"-")</f>
        <v/>
      </c>
      <c r="D48" s="16">
        <f ref="D48:D48" t="array">IFERROR(MAX(IF(Lookups!$E$3:$E$250&lt;Towers!D48/Area!D48*(Settings!$C$16/100),Lookups!$GL$3:$G$250)),"-")</f>
        <v/>
      </c>
      <c r="E48" s="16">
        <f ref="E48:E48" t="array">IFERROR(MAX(IF(Lookups!$E$3:$E$250&lt;Towers!E48/Area!E48*(Settings!$C$16/100),Lookups!$GL$3:$G$250)),"-")</f>
        <v/>
      </c>
      <c r="F48" s="16">
        <f ref="F48:F48" t="array">IFERROR(MAX(IF(Lookups!$E$3:$E$250&lt;Towers!F48/Area!F48*(Settings!$C$16/100),Lookups!$GL$3:$G$250)),"-")</f>
        <v/>
      </c>
      <c r="G48" s="16">
        <f ref="G48:G48" t="array">IFERROR(MAX(IF(Lookups!$E$3:$E$250&lt;Towers!G48/Area!G48*(Settings!$C$16/100),Lookups!$GL$3:$G$250)),"-")</f>
        <v/>
      </c>
      <c r="H48" s="16">
        <f ref="H48:H48" t="array">IFERROR(MAX(IF(Lookups!$E$3:$E$250&lt;Towers!H48/Area!H48*(Settings!$C$16/100),Lookups!$GL$3:$G$250)),"-")</f>
        <v/>
      </c>
      <c r="I48" s="16">
        <f ref="I48:I48" t="array">IFERROR(MAX(IF(Lookups!$E$3:$E$250&lt;Towers!I48/Area!I48*(Settings!$C$16/100),Lookups!$GL$3:$G$250)),"-")</f>
        <v/>
      </c>
      <c r="J48" s="16">
        <f ref="J48:J48" t="array">IFERROR(MAX(IF(Lookups!$E$3:$E$250&lt;Towers!J48/Area!J48*(Settings!$C$16/100),Lookups!$GL$3:$G$250)),"-")</f>
        <v/>
      </c>
      <c r="K48" s="16">
        <f ref="K48:K48" t="array">IFERROR(MAX(IF(Lookups!$E$3:$E$250&lt;Towers!K48/Area!K48*(Settings!$C$16/100),Lookups!$GL$3:$G$250)),"-")</f>
        <v/>
      </c>
      <c r="L48" s="16">
        <f ref="L48:L48" t="array">IFERROR(MAX(IF(Lookups!$E$3:$E$250&lt;Towers!L48/Area!L48*(Settings!$C$16/100),Lookups!$GL$3:$G$250)),"-")</f>
        <v/>
      </c>
    </row>
    <row r="49">
      <c r="A49" s="16">
        <f>'Data'!A49</f>
        <v/>
      </c>
      <c r="B49" s="16">
        <f>'Data'!B49</f>
        <v/>
      </c>
      <c r="C49" s="16">
        <f ref="C49:C49" t="array">IFERROR(MAX(IF(Lookups!$E$3:$E$250&lt;Towers!C49/Area!C49*(Settings!$C$16/100),Lookups!$GL$3:$G$250)),"-")</f>
        <v/>
      </c>
      <c r="D49" s="16">
        <f ref="D49:D49" t="array">IFERROR(MAX(IF(Lookups!$E$3:$E$250&lt;Towers!D49/Area!D49*(Settings!$C$16/100),Lookups!$GL$3:$G$250)),"-")</f>
        <v/>
      </c>
      <c r="E49" s="16">
        <f ref="E49:E49" t="array">IFERROR(MAX(IF(Lookups!$E$3:$E$250&lt;Towers!E49/Area!E49*(Settings!$C$16/100),Lookups!$GL$3:$G$250)),"-")</f>
        <v/>
      </c>
      <c r="F49" s="16">
        <f ref="F49:F49" t="array">IFERROR(MAX(IF(Lookups!$E$3:$E$250&lt;Towers!F49/Area!F49*(Settings!$C$16/100),Lookups!$GL$3:$G$250)),"-")</f>
        <v/>
      </c>
      <c r="G49" s="16">
        <f ref="G49:G49" t="array">IFERROR(MAX(IF(Lookups!$E$3:$E$250&lt;Towers!G49/Area!G49*(Settings!$C$16/100),Lookups!$GL$3:$G$250)),"-")</f>
        <v/>
      </c>
      <c r="H49" s="16">
        <f ref="H49:H49" t="array">IFERROR(MAX(IF(Lookups!$E$3:$E$250&lt;Towers!H49/Area!H49*(Settings!$C$16/100),Lookups!$GL$3:$G$250)),"-")</f>
        <v/>
      </c>
      <c r="I49" s="16">
        <f ref="I49:I49" t="array">IFERROR(MAX(IF(Lookups!$E$3:$E$250&lt;Towers!I49/Area!I49*(Settings!$C$16/100),Lookups!$GL$3:$G$250)),"-")</f>
        <v/>
      </c>
      <c r="J49" s="16">
        <f ref="J49:J49" t="array">IFERROR(MAX(IF(Lookups!$E$3:$E$250&lt;Towers!J49/Area!J49*(Settings!$C$16/100),Lookups!$GL$3:$G$250)),"-")</f>
        <v/>
      </c>
      <c r="K49" s="16">
        <f ref="K49:K49" t="array">IFERROR(MAX(IF(Lookups!$E$3:$E$250&lt;Towers!K49/Area!K49*(Settings!$C$16/100),Lookups!$GL$3:$G$250)),"-")</f>
        <v/>
      </c>
      <c r="L49" s="16">
        <f ref="L49:L49" t="array">IFERROR(MAX(IF(Lookups!$E$3:$E$250&lt;Towers!L49/Area!L49*(Settings!$C$16/100),Lookups!$GL$3:$G$250)),"-")</f>
        <v/>
      </c>
    </row>
    <row r="50">
      <c r="A50" s="16">
        <f>'Data'!A50</f>
        <v/>
      </c>
      <c r="B50" s="16">
        <f>'Data'!B50</f>
        <v/>
      </c>
      <c r="C50" s="16">
        <f ref="C50:C50" t="array">IFERROR(MAX(IF(Lookups!$E$3:$E$250&lt;Towers!C50/Area!C50*(Settings!$C$16/100),Lookups!$GL$3:$G$250)),"-")</f>
        <v/>
      </c>
      <c r="D50" s="16">
        <f ref="D50:D50" t="array">IFERROR(MAX(IF(Lookups!$E$3:$E$250&lt;Towers!D50/Area!D50*(Settings!$C$16/100),Lookups!$GL$3:$G$250)),"-")</f>
        <v/>
      </c>
      <c r="E50" s="16">
        <f ref="E50:E50" t="array">IFERROR(MAX(IF(Lookups!$E$3:$E$250&lt;Towers!E50/Area!E50*(Settings!$C$16/100),Lookups!$GL$3:$G$250)),"-")</f>
        <v/>
      </c>
      <c r="F50" s="16">
        <f ref="F50:F50" t="array">IFERROR(MAX(IF(Lookups!$E$3:$E$250&lt;Towers!F50/Area!F50*(Settings!$C$16/100),Lookups!$GL$3:$G$250)),"-")</f>
        <v/>
      </c>
      <c r="G50" s="16">
        <f ref="G50:G50" t="array">IFERROR(MAX(IF(Lookups!$E$3:$E$250&lt;Towers!G50/Area!G50*(Settings!$C$16/100),Lookups!$GL$3:$G$250)),"-")</f>
        <v/>
      </c>
      <c r="H50" s="16">
        <f ref="H50:H50" t="array">IFERROR(MAX(IF(Lookups!$E$3:$E$250&lt;Towers!H50/Area!H50*(Settings!$C$16/100),Lookups!$GL$3:$G$250)),"-")</f>
        <v/>
      </c>
      <c r="I50" s="16">
        <f ref="I50:I50" t="array">IFERROR(MAX(IF(Lookups!$E$3:$E$250&lt;Towers!I50/Area!I50*(Settings!$C$16/100),Lookups!$GL$3:$G$250)),"-")</f>
        <v/>
      </c>
      <c r="J50" s="16">
        <f ref="J50:J50" t="array">IFERROR(MAX(IF(Lookups!$E$3:$E$250&lt;Towers!J50/Area!J50*(Settings!$C$16/100),Lookups!$GL$3:$G$250)),"-")</f>
        <v/>
      </c>
      <c r="K50" s="16">
        <f ref="K50:K50" t="array">IFERROR(MAX(IF(Lookups!$E$3:$E$250&lt;Towers!K50/Area!K50*(Settings!$C$16/100),Lookups!$GL$3:$G$250)),"-")</f>
        <v/>
      </c>
      <c r="L50" s="16">
        <f ref="L50:L50" t="array">IFERROR(MAX(IF(Lookups!$E$3:$E$250&lt;Towers!L50/Area!L50*(Settings!$C$16/100),Lookups!$GL$3:$G$250)),"-")</f>
        <v/>
      </c>
    </row>
    <row r="51">
      <c r="A51" s="16">
        <f>'Data'!A51</f>
        <v/>
      </c>
      <c r="B51" s="16">
        <f>'Data'!B51</f>
        <v/>
      </c>
      <c r="C51" s="16">
        <f ref="C51:C51" t="array">IFERROR(MAX(IF(Lookups!$E$3:$E$250&lt;Towers!C51/Area!C51*(Settings!$C$16/100),Lookups!$GL$3:$G$250)),"-")</f>
        <v/>
      </c>
      <c r="D51" s="16">
        <f ref="D51:D51" t="array">IFERROR(MAX(IF(Lookups!$E$3:$E$250&lt;Towers!D51/Area!D51*(Settings!$C$16/100),Lookups!$GL$3:$G$250)),"-")</f>
        <v/>
      </c>
      <c r="E51" s="16">
        <f ref="E51:E51" t="array">IFERROR(MAX(IF(Lookups!$E$3:$E$250&lt;Towers!E51/Area!E51*(Settings!$C$16/100),Lookups!$GL$3:$G$250)),"-")</f>
        <v/>
      </c>
      <c r="F51" s="16">
        <f ref="F51:F51" t="array">IFERROR(MAX(IF(Lookups!$E$3:$E$250&lt;Towers!F51/Area!F51*(Settings!$C$16/100),Lookups!$GL$3:$G$250)),"-")</f>
        <v/>
      </c>
      <c r="G51" s="16">
        <f ref="G51:G51" t="array">IFERROR(MAX(IF(Lookups!$E$3:$E$250&lt;Towers!G51/Area!G51*(Settings!$C$16/100),Lookups!$GL$3:$G$250)),"-")</f>
        <v/>
      </c>
      <c r="H51" s="16">
        <f ref="H51:H51" t="array">IFERROR(MAX(IF(Lookups!$E$3:$E$250&lt;Towers!H51/Area!H51*(Settings!$C$16/100),Lookups!$GL$3:$G$250)),"-")</f>
        <v/>
      </c>
      <c r="I51" s="16">
        <f ref="I51:I51" t="array">IFERROR(MAX(IF(Lookups!$E$3:$E$250&lt;Towers!I51/Area!I51*(Settings!$C$16/100),Lookups!$GL$3:$G$250)),"-")</f>
        <v/>
      </c>
      <c r="J51" s="16">
        <f ref="J51:J51" t="array">IFERROR(MAX(IF(Lookups!$E$3:$E$250&lt;Towers!J51/Area!J51*(Settings!$C$16/100),Lookups!$GL$3:$G$250)),"-")</f>
        <v/>
      </c>
      <c r="K51" s="16">
        <f ref="K51:K51" t="array">IFERROR(MAX(IF(Lookups!$E$3:$E$250&lt;Towers!K51/Area!K51*(Settings!$C$16/100),Lookups!$GL$3:$G$250)),"-")</f>
        <v/>
      </c>
      <c r="L51" s="16">
        <f ref="L51:L51" t="array">IFERROR(MAX(IF(Lookups!$E$3:$E$250&lt;Towers!L51/Area!L51*(Settings!$C$16/100),Lookups!$GL$3:$G$250)),"-")</f>
        <v/>
      </c>
    </row>
    <row r="52">
      <c r="A52" s="16">
        <f>'Data'!A52</f>
        <v/>
      </c>
      <c r="B52" s="16">
        <f>'Data'!B52</f>
        <v/>
      </c>
      <c r="C52" s="16">
        <f ref="C52:C52" t="array">IFERROR(MAX(IF(Lookups!$E$3:$E$250&lt;Towers!C52/Area!C52*(Settings!$C$16/100),Lookups!$GL$3:$G$250)),"-")</f>
        <v/>
      </c>
      <c r="D52" s="16">
        <f ref="D52:D52" t="array">IFERROR(MAX(IF(Lookups!$E$3:$E$250&lt;Towers!D52/Area!D52*(Settings!$C$16/100),Lookups!$GL$3:$G$250)),"-")</f>
        <v/>
      </c>
      <c r="E52" s="16">
        <f ref="E52:E52" t="array">IFERROR(MAX(IF(Lookups!$E$3:$E$250&lt;Towers!E52/Area!E52*(Settings!$C$16/100),Lookups!$GL$3:$G$250)),"-")</f>
        <v/>
      </c>
      <c r="F52" s="16">
        <f ref="F52:F52" t="array">IFERROR(MAX(IF(Lookups!$E$3:$E$250&lt;Towers!F52/Area!F52*(Settings!$C$16/100),Lookups!$GL$3:$G$250)),"-")</f>
        <v/>
      </c>
      <c r="G52" s="16">
        <f ref="G52:G52" t="array">IFERROR(MAX(IF(Lookups!$E$3:$E$250&lt;Towers!G52/Area!G52*(Settings!$C$16/100),Lookups!$GL$3:$G$250)),"-")</f>
        <v/>
      </c>
      <c r="H52" s="16">
        <f ref="H52:H52" t="array">IFERROR(MAX(IF(Lookups!$E$3:$E$250&lt;Towers!H52/Area!H52*(Settings!$C$16/100),Lookups!$GL$3:$G$250)),"-")</f>
        <v/>
      </c>
      <c r="I52" s="16">
        <f ref="I52:I52" t="array">IFERROR(MAX(IF(Lookups!$E$3:$E$250&lt;Towers!I52/Area!I52*(Settings!$C$16/100),Lookups!$GL$3:$G$250)),"-")</f>
        <v/>
      </c>
      <c r="J52" s="16">
        <f ref="J52:J52" t="array">IFERROR(MAX(IF(Lookups!$E$3:$E$250&lt;Towers!J52/Area!J52*(Settings!$C$16/100),Lookups!$GL$3:$G$250)),"-")</f>
        <v/>
      </c>
      <c r="K52" s="16">
        <f ref="K52:K52" t="array">IFERROR(MAX(IF(Lookups!$E$3:$E$250&lt;Towers!K52/Area!K52*(Settings!$C$16/100),Lookups!$GL$3:$G$250)),"-")</f>
        <v/>
      </c>
      <c r="L52" s="16">
        <f ref="L52:L52" t="array">IFERROR(MAX(IF(Lookups!$E$3:$E$250&lt;Towers!L52/Area!L52*(Settings!$C$16/100),Lookups!$GL$3:$G$250)),"-")</f>
        <v/>
      </c>
    </row>
    <row r="53">
      <c r="A53" s="16">
        <f>'Data'!A53</f>
        <v/>
      </c>
      <c r="B53" s="16">
        <f>'Data'!B53</f>
        <v/>
      </c>
      <c r="C53" s="16">
        <f ref="C53:C53" t="array">IFERROR(MAX(IF(Lookups!$E$3:$E$250&lt;Towers!C53/Area!C53*(Settings!$C$16/100),Lookups!$GL$3:$G$250)),"-")</f>
        <v/>
      </c>
      <c r="D53" s="16">
        <f ref="D53:D53" t="array">IFERROR(MAX(IF(Lookups!$E$3:$E$250&lt;Towers!D53/Area!D53*(Settings!$C$16/100),Lookups!$GL$3:$G$250)),"-")</f>
        <v/>
      </c>
      <c r="E53" s="16">
        <f ref="E53:E53" t="array">IFERROR(MAX(IF(Lookups!$E$3:$E$250&lt;Towers!E53/Area!E53*(Settings!$C$16/100),Lookups!$GL$3:$G$250)),"-")</f>
        <v/>
      </c>
      <c r="F53" s="16">
        <f ref="F53:F53" t="array">IFERROR(MAX(IF(Lookups!$E$3:$E$250&lt;Towers!F53/Area!F53*(Settings!$C$16/100),Lookups!$GL$3:$G$250)),"-")</f>
        <v/>
      </c>
      <c r="G53" s="16">
        <f ref="G53:G53" t="array">IFERROR(MAX(IF(Lookups!$E$3:$E$250&lt;Towers!G53/Area!G53*(Settings!$C$16/100),Lookups!$GL$3:$G$250)),"-")</f>
        <v/>
      </c>
      <c r="H53" s="16">
        <f ref="H53:H53" t="array">IFERROR(MAX(IF(Lookups!$E$3:$E$250&lt;Towers!H53/Area!H53*(Settings!$C$16/100),Lookups!$GL$3:$G$250)),"-")</f>
        <v/>
      </c>
      <c r="I53" s="16">
        <f ref="I53:I53" t="array">IFERROR(MAX(IF(Lookups!$E$3:$E$250&lt;Towers!I53/Area!I53*(Settings!$C$16/100),Lookups!$GL$3:$G$250)),"-")</f>
        <v/>
      </c>
      <c r="J53" s="16">
        <f ref="J53:J53" t="array">IFERROR(MAX(IF(Lookups!$E$3:$E$250&lt;Towers!J53/Area!J53*(Settings!$C$16/100),Lookups!$GL$3:$G$250)),"-")</f>
        <v/>
      </c>
      <c r="K53" s="16">
        <f ref="K53:K53" t="array">IFERROR(MAX(IF(Lookups!$E$3:$E$250&lt;Towers!K53/Area!K53*(Settings!$C$16/100),Lookups!$GL$3:$G$250)),"-")</f>
        <v/>
      </c>
      <c r="L53" s="16">
        <f ref="L53:L53" t="array">IFERROR(MAX(IF(Lookups!$E$3:$E$250&lt;Towers!L53/Area!L53*(Settings!$C$16/100),Lookups!$GL$3:$G$250)),"-")</f>
        <v/>
      </c>
    </row>
    <row r="54">
      <c r="A54" s="16">
        <f>'Data'!A54</f>
        <v/>
      </c>
      <c r="B54" s="16">
        <f>'Data'!B54</f>
        <v/>
      </c>
      <c r="C54" s="16">
        <f ref="C54:C54" t="array">IFERROR(MAX(IF(Lookups!$E$3:$E$250&lt;Towers!C54/Area!C54*(Settings!$C$16/100),Lookups!$GL$3:$G$250)),"-")</f>
        <v/>
      </c>
      <c r="D54" s="16">
        <f ref="D54:D54" t="array">IFERROR(MAX(IF(Lookups!$E$3:$E$250&lt;Towers!D54/Area!D54*(Settings!$C$16/100),Lookups!$GL$3:$G$250)),"-")</f>
        <v/>
      </c>
      <c r="E54" s="16">
        <f ref="E54:E54" t="array">IFERROR(MAX(IF(Lookups!$E$3:$E$250&lt;Towers!E54/Area!E54*(Settings!$C$16/100),Lookups!$GL$3:$G$250)),"-")</f>
        <v/>
      </c>
      <c r="F54" s="16">
        <f ref="F54:F54" t="array">IFERROR(MAX(IF(Lookups!$E$3:$E$250&lt;Towers!F54/Area!F54*(Settings!$C$16/100),Lookups!$GL$3:$G$250)),"-")</f>
        <v/>
      </c>
      <c r="G54" s="16">
        <f ref="G54:G54" t="array">IFERROR(MAX(IF(Lookups!$E$3:$E$250&lt;Towers!G54/Area!G54*(Settings!$C$16/100),Lookups!$GL$3:$G$250)),"-")</f>
        <v/>
      </c>
      <c r="H54" s="16">
        <f ref="H54:H54" t="array">IFERROR(MAX(IF(Lookups!$E$3:$E$250&lt;Towers!H54/Area!H54*(Settings!$C$16/100),Lookups!$GL$3:$G$250)),"-")</f>
        <v/>
      </c>
      <c r="I54" s="16">
        <f ref="I54:I54" t="array">IFERROR(MAX(IF(Lookups!$E$3:$E$250&lt;Towers!I54/Area!I54*(Settings!$C$16/100),Lookups!$GL$3:$G$250)),"-")</f>
        <v/>
      </c>
      <c r="J54" s="16">
        <f ref="J54:J54" t="array">IFERROR(MAX(IF(Lookups!$E$3:$E$250&lt;Towers!J54/Area!J54*(Settings!$C$16/100),Lookups!$GL$3:$G$250)),"-")</f>
        <v/>
      </c>
      <c r="K54" s="16">
        <f ref="K54:K54" t="array">IFERROR(MAX(IF(Lookups!$E$3:$E$250&lt;Towers!K54/Area!K54*(Settings!$C$16/100),Lookups!$GL$3:$G$250)),"-")</f>
        <v/>
      </c>
      <c r="L54" s="16">
        <f ref="L54:L54" t="array">IFERROR(MAX(IF(Lookups!$E$3:$E$250&lt;Towers!L54/Area!L54*(Settings!$C$16/100),Lookups!$GL$3:$G$250)),"-")</f>
        <v/>
      </c>
    </row>
    <row r="55">
      <c r="A55" s="16">
        <f>'Data'!A55</f>
        <v/>
      </c>
      <c r="B55" s="16">
        <f>'Data'!B55</f>
        <v/>
      </c>
      <c r="C55" s="16">
        <f ref="C55:C55" t="array">IFERROR(MAX(IF(Lookups!$E$3:$E$250&lt;Towers!C55/Area!C55*(Settings!$C$16/100),Lookups!$GL$3:$G$250)),"-")</f>
        <v/>
      </c>
      <c r="D55" s="16">
        <f ref="D55:D55" t="array">IFERROR(MAX(IF(Lookups!$E$3:$E$250&lt;Towers!D55/Area!D55*(Settings!$C$16/100),Lookups!$GL$3:$G$250)),"-")</f>
        <v/>
      </c>
      <c r="E55" s="16">
        <f ref="E55:E55" t="array">IFERROR(MAX(IF(Lookups!$E$3:$E$250&lt;Towers!E55/Area!E55*(Settings!$C$16/100),Lookups!$GL$3:$G$250)),"-")</f>
        <v/>
      </c>
      <c r="F55" s="16">
        <f ref="F55:F55" t="array">IFERROR(MAX(IF(Lookups!$E$3:$E$250&lt;Towers!F55/Area!F55*(Settings!$C$16/100),Lookups!$GL$3:$G$250)),"-")</f>
        <v/>
      </c>
      <c r="G55" s="16">
        <f ref="G55:G55" t="array">IFERROR(MAX(IF(Lookups!$E$3:$E$250&lt;Towers!G55/Area!G55*(Settings!$C$16/100),Lookups!$GL$3:$G$250)),"-")</f>
        <v/>
      </c>
      <c r="H55" s="16">
        <f ref="H55:H55" t="array">IFERROR(MAX(IF(Lookups!$E$3:$E$250&lt;Towers!H55/Area!H55*(Settings!$C$16/100),Lookups!$GL$3:$G$250)),"-")</f>
        <v/>
      </c>
      <c r="I55" s="16">
        <f ref="I55:I55" t="array">IFERROR(MAX(IF(Lookups!$E$3:$E$250&lt;Towers!I55/Area!I55*(Settings!$C$16/100),Lookups!$GL$3:$G$250)),"-")</f>
        <v/>
      </c>
      <c r="J55" s="16">
        <f ref="J55:J55" t="array">IFERROR(MAX(IF(Lookups!$E$3:$E$250&lt;Towers!J55/Area!J55*(Settings!$C$16/100),Lookups!$GL$3:$G$250)),"-")</f>
        <v/>
      </c>
      <c r="K55" s="16">
        <f ref="K55:K55" t="array">IFERROR(MAX(IF(Lookups!$E$3:$E$250&lt;Towers!K55/Area!K55*(Settings!$C$16/100),Lookups!$GL$3:$G$250)),"-")</f>
        <v/>
      </c>
      <c r="L55" s="16">
        <f ref="L55:L55" t="array">IFERROR(MAX(IF(Lookups!$E$3:$E$250&lt;Towers!L55/Area!L55*(Settings!$C$16/100),Lookups!$GL$3:$G$250)),"-")</f>
        <v/>
      </c>
    </row>
    <row r="56">
      <c r="A56" s="16">
        <f>'Data'!A56</f>
        <v/>
      </c>
      <c r="B56" s="16">
        <f>'Data'!B56</f>
        <v/>
      </c>
      <c r="C56" s="16">
        <f ref="C56:C56" t="array">IFERROR(MAX(IF(Lookups!$E$3:$E$250&lt;Towers!C56/Area!C56*(Settings!$C$16/100),Lookups!$GL$3:$G$250)),"-")</f>
        <v/>
      </c>
      <c r="D56" s="16">
        <f ref="D56:D56" t="array">IFERROR(MAX(IF(Lookups!$E$3:$E$250&lt;Towers!D56/Area!D56*(Settings!$C$16/100),Lookups!$GL$3:$G$250)),"-")</f>
        <v/>
      </c>
      <c r="E56" s="16">
        <f ref="E56:E56" t="array">IFERROR(MAX(IF(Lookups!$E$3:$E$250&lt;Towers!E56/Area!E56*(Settings!$C$16/100),Lookups!$GL$3:$G$250)),"-")</f>
        <v/>
      </c>
      <c r="F56" s="16">
        <f ref="F56:F56" t="array">IFERROR(MAX(IF(Lookups!$E$3:$E$250&lt;Towers!F56/Area!F56*(Settings!$C$16/100),Lookups!$GL$3:$G$250)),"-")</f>
        <v/>
      </c>
      <c r="G56" s="16">
        <f ref="G56:G56" t="array">IFERROR(MAX(IF(Lookups!$E$3:$E$250&lt;Towers!G56/Area!G56*(Settings!$C$16/100),Lookups!$GL$3:$G$250)),"-")</f>
        <v/>
      </c>
      <c r="H56" s="16">
        <f ref="H56:H56" t="array">IFERROR(MAX(IF(Lookups!$E$3:$E$250&lt;Towers!H56/Area!H56*(Settings!$C$16/100),Lookups!$GL$3:$G$250)),"-")</f>
        <v/>
      </c>
      <c r="I56" s="16">
        <f ref="I56:I56" t="array">IFERROR(MAX(IF(Lookups!$E$3:$E$250&lt;Towers!I56/Area!I56*(Settings!$C$16/100),Lookups!$GL$3:$G$250)),"-")</f>
        <v/>
      </c>
      <c r="J56" s="16">
        <f ref="J56:J56" t="array">IFERROR(MAX(IF(Lookups!$E$3:$E$250&lt;Towers!J56/Area!J56*(Settings!$C$16/100),Lookups!$GL$3:$G$250)),"-")</f>
        <v/>
      </c>
      <c r="K56" s="16">
        <f ref="K56:K56" t="array">IFERROR(MAX(IF(Lookups!$E$3:$E$250&lt;Towers!K56/Area!K56*(Settings!$C$16/100),Lookups!$GL$3:$G$250)),"-")</f>
        <v/>
      </c>
      <c r="L56" s="16">
        <f ref="L56:L56" t="array">IFERROR(MAX(IF(Lookups!$E$3:$E$250&lt;Towers!L56/Area!L56*(Settings!$C$16/100),Lookups!$GL$3:$G$250)),"-")</f>
        <v/>
      </c>
    </row>
    <row r="57">
      <c r="A57" s="16">
        <f>'Data'!A57</f>
        <v/>
      </c>
      <c r="B57" s="16">
        <f>'Data'!B57</f>
        <v/>
      </c>
      <c r="C57" s="16">
        <f ref="C57:C57" t="array">IFERROR(MAX(IF(Lookups!$E$3:$E$250&lt;Towers!C57/Area!C57*(Settings!$C$16/100),Lookups!$GL$3:$G$250)),"-")</f>
        <v/>
      </c>
      <c r="D57" s="16">
        <f ref="D57:D57" t="array">IFERROR(MAX(IF(Lookups!$E$3:$E$250&lt;Towers!D57/Area!D57*(Settings!$C$16/100),Lookups!$GL$3:$G$250)),"-")</f>
        <v/>
      </c>
      <c r="E57" s="16">
        <f ref="E57:E57" t="array">IFERROR(MAX(IF(Lookups!$E$3:$E$250&lt;Towers!E57/Area!E57*(Settings!$C$16/100),Lookups!$GL$3:$G$250)),"-")</f>
        <v/>
      </c>
      <c r="F57" s="16">
        <f ref="F57:F57" t="array">IFERROR(MAX(IF(Lookups!$E$3:$E$250&lt;Towers!F57/Area!F57*(Settings!$C$16/100),Lookups!$GL$3:$G$250)),"-")</f>
        <v/>
      </c>
      <c r="G57" s="16">
        <f ref="G57:G57" t="array">IFERROR(MAX(IF(Lookups!$E$3:$E$250&lt;Towers!G57/Area!G57*(Settings!$C$16/100),Lookups!$GL$3:$G$250)),"-")</f>
        <v/>
      </c>
      <c r="H57" s="16">
        <f ref="H57:H57" t="array">IFERROR(MAX(IF(Lookups!$E$3:$E$250&lt;Towers!H57/Area!H57*(Settings!$C$16/100),Lookups!$GL$3:$G$250)),"-")</f>
        <v/>
      </c>
      <c r="I57" s="16">
        <f ref="I57:I57" t="array">IFERROR(MAX(IF(Lookups!$E$3:$E$250&lt;Towers!I57/Area!I57*(Settings!$C$16/100),Lookups!$GL$3:$G$250)),"-")</f>
        <v/>
      </c>
      <c r="J57" s="16">
        <f ref="J57:J57" t="array">IFERROR(MAX(IF(Lookups!$E$3:$E$250&lt;Towers!J57/Area!J57*(Settings!$C$16/100),Lookups!$GL$3:$G$250)),"-")</f>
        <v/>
      </c>
      <c r="K57" s="16">
        <f ref="K57:K57" t="array">IFERROR(MAX(IF(Lookups!$E$3:$E$250&lt;Towers!K57/Area!K57*(Settings!$C$16/100),Lookups!$GL$3:$G$250)),"-")</f>
        <v/>
      </c>
      <c r="L57" s="16">
        <f ref="L57:L57" t="array">IFERROR(MAX(IF(Lookups!$E$3:$E$250&lt;Towers!L57/Area!L57*(Settings!$C$16/100),Lookups!$GL$3:$G$250)),"-")</f>
        <v/>
      </c>
    </row>
    <row r="58">
      <c r="A58" s="16">
        <f>'Data'!A58</f>
        <v/>
      </c>
      <c r="B58" s="16">
        <f>'Data'!B58</f>
        <v/>
      </c>
      <c r="C58" s="16">
        <f ref="C58:C58" t="array">IFERROR(MAX(IF(Lookups!$E$3:$E$250&lt;Towers!C58/Area!C58*(Settings!$C$16/100),Lookups!$GL$3:$G$250)),"-")</f>
        <v/>
      </c>
      <c r="D58" s="16">
        <f ref="D58:D58" t="array">IFERROR(MAX(IF(Lookups!$E$3:$E$250&lt;Towers!D58/Area!D58*(Settings!$C$16/100),Lookups!$GL$3:$G$250)),"-")</f>
        <v/>
      </c>
      <c r="E58" s="16">
        <f ref="E58:E58" t="array">IFERROR(MAX(IF(Lookups!$E$3:$E$250&lt;Towers!E58/Area!E58*(Settings!$C$16/100),Lookups!$GL$3:$G$250)),"-")</f>
        <v/>
      </c>
      <c r="F58" s="16">
        <f ref="F58:F58" t="array">IFERROR(MAX(IF(Lookups!$E$3:$E$250&lt;Towers!F58/Area!F58*(Settings!$C$16/100),Lookups!$GL$3:$G$250)),"-")</f>
        <v/>
      </c>
      <c r="G58" s="16">
        <f ref="G58:G58" t="array">IFERROR(MAX(IF(Lookups!$E$3:$E$250&lt;Towers!G58/Area!G58*(Settings!$C$16/100),Lookups!$GL$3:$G$250)),"-")</f>
        <v/>
      </c>
      <c r="H58" s="16">
        <f ref="H58:H58" t="array">IFERROR(MAX(IF(Lookups!$E$3:$E$250&lt;Towers!H58/Area!H58*(Settings!$C$16/100),Lookups!$GL$3:$G$250)),"-")</f>
        <v/>
      </c>
      <c r="I58" s="16">
        <f ref="I58:I58" t="array">IFERROR(MAX(IF(Lookups!$E$3:$E$250&lt;Towers!I58/Area!I58*(Settings!$C$16/100),Lookups!$GL$3:$G$250)),"-")</f>
        <v/>
      </c>
      <c r="J58" s="16">
        <f ref="J58:J58" t="array">IFERROR(MAX(IF(Lookups!$E$3:$E$250&lt;Towers!J58/Area!J58*(Settings!$C$16/100),Lookups!$GL$3:$G$250)),"-")</f>
        <v/>
      </c>
      <c r="K58" s="16">
        <f ref="K58:K58" t="array">IFERROR(MAX(IF(Lookups!$E$3:$E$250&lt;Towers!K58/Area!K58*(Settings!$C$16/100),Lookups!$GL$3:$G$250)),"-")</f>
        <v/>
      </c>
      <c r="L58" s="16">
        <f ref="L58:L58" t="array">IFERROR(MAX(IF(Lookups!$E$3:$E$250&lt;Towers!L58/Area!L58*(Settings!$C$16/100),Lookups!$GL$3:$G$250)),"-")</f>
        <v/>
      </c>
    </row>
    <row r="59">
      <c r="A59" s="16">
        <f>'Data'!A59</f>
        <v/>
      </c>
      <c r="B59" s="16">
        <f>'Data'!B59</f>
        <v/>
      </c>
      <c r="C59" s="16">
        <f ref="C59:C59" t="array">IFERROR(MAX(IF(Lookups!$E$3:$E$250&lt;Towers!C59/Area!C59*(Settings!$C$16/100),Lookups!$GL$3:$G$250)),"-")</f>
        <v/>
      </c>
      <c r="D59" s="16">
        <f ref="D59:D59" t="array">IFERROR(MAX(IF(Lookups!$E$3:$E$250&lt;Towers!D59/Area!D59*(Settings!$C$16/100),Lookups!$GL$3:$G$250)),"-")</f>
        <v/>
      </c>
      <c r="E59" s="16">
        <f ref="E59:E59" t="array">IFERROR(MAX(IF(Lookups!$E$3:$E$250&lt;Towers!E59/Area!E59*(Settings!$C$16/100),Lookups!$GL$3:$G$250)),"-")</f>
        <v/>
      </c>
      <c r="F59" s="16">
        <f ref="F59:F59" t="array">IFERROR(MAX(IF(Lookups!$E$3:$E$250&lt;Towers!F59/Area!F59*(Settings!$C$16/100),Lookups!$GL$3:$G$250)),"-")</f>
        <v/>
      </c>
      <c r="G59" s="16">
        <f ref="G59:G59" t="array">IFERROR(MAX(IF(Lookups!$E$3:$E$250&lt;Towers!G59/Area!G59*(Settings!$C$16/100),Lookups!$GL$3:$G$250)),"-")</f>
        <v/>
      </c>
      <c r="H59" s="16">
        <f ref="H59:H59" t="array">IFERROR(MAX(IF(Lookups!$E$3:$E$250&lt;Towers!H59/Area!H59*(Settings!$C$16/100),Lookups!$GL$3:$G$250)),"-")</f>
        <v/>
      </c>
      <c r="I59" s="16">
        <f ref="I59:I59" t="array">IFERROR(MAX(IF(Lookups!$E$3:$E$250&lt;Towers!I59/Area!I59*(Settings!$C$16/100),Lookups!$GL$3:$G$250)),"-")</f>
        <v/>
      </c>
      <c r="J59" s="16">
        <f ref="J59:J59" t="array">IFERROR(MAX(IF(Lookups!$E$3:$E$250&lt;Towers!J59/Area!J59*(Settings!$C$16/100),Lookups!$GL$3:$G$250)),"-")</f>
        <v/>
      </c>
      <c r="K59" s="16">
        <f ref="K59:K59" t="array">IFERROR(MAX(IF(Lookups!$E$3:$E$250&lt;Towers!K59/Area!K59*(Settings!$C$16/100),Lookups!$GL$3:$G$250)),"-")</f>
        <v/>
      </c>
      <c r="L59" s="16">
        <f ref="L59:L59" t="array">IFERROR(MAX(IF(Lookups!$E$3:$E$250&lt;Towers!L59/Area!L59*(Settings!$C$16/100),Lookups!$GL$3:$G$250)),"-")</f>
        <v/>
      </c>
    </row>
    <row r="60">
      <c r="A60" s="16">
        <f>'Data'!A60</f>
        <v/>
      </c>
      <c r="B60" s="16">
        <f>'Data'!B60</f>
        <v/>
      </c>
      <c r="C60" s="16">
        <f ref="C60:C60" t="array">IFERROR(MAX(IF(Lookups!$E$3:$E$250&lt;Towers!C60/Area!C60*(Settings!$C$16/100),Lookups!$GL$3:$G$250)),"-")</f>
        <v/>
      </c>
      <c r="D60" s="16">
        <f ref="D60:D60" t="array">IFERROR(MAX(IF(Lookups!$E$3:$E$250&lt;Towers!D60/Area!D60*(Settings!$C$16/100),Lookups!$GL$3:$G$250)),"-")</f>
        <v/>
      </c>
      <c r="E60" s="16">
        <f ref="E60:E60" t="array">IFERROR(MAX(IF(Lookups!$E$3:$E$250&lt;Towers!E60/Area!E60*(Settings!$C$16/100),Lookups!$GL$3:$G$250)),"-")</f>
        <v/>
      </c>
      <c r="F60" s="16">
        <f ref="F60:F60" t="array">IFERROR(MAX(IF(Lookups!$E$3:$E$250&lt;Towers!F60/Area!F60*(Settings!$C$16/100),Lookups!$GL$3:$G$250)),"-")</f>
        <v/>
      </c>
      <c r="G60" s="16">
        <f ref="G60:G60" t="array">IFERROR(MAX(IF(Lookups!$E$3:$E$250&lt;Towers!G60/Area!G60*(Settings!$C$16/100),Lookups!$GL$3:$G$250)),"-")</f>
        <v/>
      </c>
      <c r="H60" s="16">
        <f ref="H60:H60" t="array">IFERROR(MAX(IF(Lookups!$E$3:$E$250&lt;Towers!H60/Area!H60*(Settings!$C$16/100),Lookups!$GL$3:$G$250)),"-")</f>
        <v/>
      </c>
      <c r="I60" s="16">
        <f ref="I60:I60" t="array">IFERROR(MAX(IF(Lookups!$E$3:$E$250&lt;Towers!I60/Area!I60*(Settings!$C$16/100),Lookups!$GL$3:$G$250)),"-")</f>
        <v/>
      </c>
      <c r="J60" s="16">
        <f ref="J60:J60" t="array">IFERROR(MAX(IF(Lookups!$E$3:$E$250&lt;Towers!J60/Area!J60*(Settings!$C$16/100),Lookups!$GL$3:$G$250)),"-")</f>
        <v/>
      </c>
      <c r="K60" s="16">
        <f ref="K60:K60" t="array">IFERROR(MAX(IF(Lookups!$E$3:$E$250&lt;Towers!K60/Area!K60*(Settings!$C$16/100),Lookups!$GL$3:$G$250)),"-")</f>
        <v/>
      </c>
      <c r="L60" s="16">
        <f ref="L60:L60" t="array">IFERROR(MAX(IF(Lookups!$E$3:$E$250&lt;Towers!L60/Area!L60*(Settings!$C$16/100),Lookups!$GL$3:$G$250)),"-")</f>
        <v/>
      </c>
    </row>
    <row r="61">
      <c r="A61" s="16">
        <f>'Data'!A61</f>
        <v/>
      </c>
      <c r="B61" s="16">
        <f>'Data'!B61</f>
        <v/>
      </c>
      <c r="C61" s="16">
        <f ref="C61:C61" t="array">IFERROR(MAX(IF(Lookups!$E$3:$E$250&lt;Towers!C61/Area!C61*(Settings!$C$16/100),Lookups!$GL$3:$G$250)),"-")</f>
        <v/>
      </c>
      <c r="D61" s="16">
        <f ref="D61:D61" t="array">IFERROR(MAX(IF(Lookups!$E$3:$E$250&lt;Towers!D61/Area!D61*(Settings!$C$16/100),Lookups!$GL$3:$G$250)),"-")</f>
        <v/>
      </c>
      <c r="E61" s="16">
        <f ref="E61:E61" t="array">IFERROR(MAX(IF(Lookups!$E$3:$E$250&lt;Towers!E61/Area!E61*(Settings!$C$16/100),Lookups!$GL$3:$G$250)),"-")</f>
        <v/>
      </c>
      <c r="F61" s="16">
        <f ref="F61:F61" t="array">IFERROR(MAX(IF(Lookups!$E$3:$E$250&lt;Towers!F61/Area!F61*(Settings!$C$16/100),Lookups!$GL$3:$G$250)),"-")</f>
        <v/>
      </c>
      <c r="G61" s="16">
        <f ref="G61:G61" t="array">IFERROR(MAX(IF(Lookups!$E$3:$E$250&lt;Towers!G61/Area!G61*(Settings!$C$16/100),Lookups!$GL$3:$G$250)),"-")</f>
        <v/>
      </c>
      <c r="H61" s="16">
        <f ref="H61:H61" t="array">IFERROR(MAX(IF(Lookups!$E$3:$E$250&lt;Towers!H61/Area!H61*(Settings!$C$16/100),Lookups!$GL$3:$G$250)),"-")</f>
        <v/>
      </c>
      <c r="I61" s="16">
        <f ref="I61:I61" t="array">IFERROR(MAX(IF(Lookups!$E$3:$E$250&lt;Towers!I61/Area!I61*(Settings!$C$16/100),Lookups!$GL$3:$G$250)),"-")</f>
        <v/>
      </c>
      <c r="J61" s="16">
        <f ref="J61:J61" t="array">IFERROR(MAX(IF(Lookups!$E$3:$E$250&lt;Towers!J61/Area!J61*(Settings!$C$16/100),Lookups!$GL$3:$G$250)),"-")</f>
        <v/>
      </c>
      <c r="K61" s="16">
        <f ref="K61:K61" t="array">IFERROR(MAX(IF(Lookups!$E$3:$E$250&lt;Towers!K61/Area!K61*(Settings!$C$16/100),Lookups!$GL$3:$G$250)),"-")</f>
        <v/>
      </c>
      <c r="L61" s="16">
        <f ref="L61:L61" t="array">IFERROR(MAX(IF(Lookups!$E$3:$E$250&lt;Towers!L61/Area!L61*(Settings!$C$16/100),Lookups!$GL$3:$G$250)),"-")</f>
        <v/>
      </c>
    </row>
    <row r="62">
      <c r="A62" s="16">
        <f>'Data'!A62</f>
        <v/>
      </c>
      <c r="B62" s="16">
        <f>'Data'!B62</f>
        <v/>
      </c>
      <c r="C62" s="16">
        <f ref="C62:C62" t="array">IFERROR(MAX(IF(Lookups!$E$3:$E$250&lt;Towers!C62/Area!C62*(Settings!$C$16/100),Lookups!$GL$3:$G$250)),"-")</f>
        <v/>
      </c>
      <c r="D62" s="16">
        <f ref="D62:D62" t="array">IFERROR(MAX(IF(Lookups!$E$3:$E$250&lt;Towers!D62/Area!D62*(Settings!$C$16/100),Lookups!$GL$3:$G$250)),"-")</f>
        <v/>
      </c>
      <c r="E62" s="16">
        <f ref="E62:E62" t="array">IFERROR(MAX(IF(Lookups!$E$3:$E$250&lt;Towers!E62/Area!E62*(Settings!$C$16/100),Lookups!$GL$3:$G$250)),"-")</f>
        <v/>
      </c>
      <c r="F62" s="16">
        <f ref="F62:F62" t="array">IFERROR(MAX(IF(Lookups!$E$3:$E$250&lt;Towers!F62/Area!F62*(Settings!$C$16/100),Lookups!$GL$3:$G$250)),"-")</f>
        <v/>
      </c>
      <c r="G62" s="16">
        <f ref="G62:G62" t="array">IFERROR(MAX(IF(Lookups!$E$3:$E$250&lt;Towers!G62/Area!G62*(Settings!$C$16/100),Lookups!$GL$3:$G$250)),"-")</f>
        <v/>
      </c>
      <c r="H62" s="16">
        <f ref="H62:H62" t="array">IFERROR(MAX(IF(Lookups!$E$3:$E$250&lt;Towers!H62/Area!H62*(Settings!$C$16/100),Lookups!$GL$3:$G$250)),"-")</f>
        <v/>
      </c>
      <c r="I62" s="16">
        <f ref="I62:I62" t="array">IFERROR(MAX(IF(Lookups!$E$3:$E$250&lt;Towers!I62/Area!I62*(Settings!$C$16/100),Lookups!$GL$3:$G$250)),"-")</f>
        <v/>
      </c>
      <c r="J62" s="16">
        <f ref="J62:J62" t="array">IFERROR(MAX(IF(Lookups!$E$3:$E$250&lt;Towers!J62/Area!J62*(Settings!$C$16/100),Lookups!$GL$3:$G$250)),"-")</f>
        <v/>
      </c>
      <c r="K62" s="16">
        <f ref="K62:K62" t="array">IFERROR(MAX(IF(Lookups!$E$3:$E$250&lt;Towers!K62/Area!K62*(Settings!$C$16/100),Lookups!$GL$3:$G$250)),"-")</f>
        <v/>
      </c>
      <c r="L62" s="16">
        <f ref="L62:L62" t="array">IFERROR(MAX(IF(Lookups!$E$3:$E$250&lt;Towers!L62/Area!L62*(Settings!$C$16/100),Lookups!$GL$3:$G$250)),"-")</f>
        <v/>
      </c>
    </row>
    <row r="63">
      <c r="A63" s="16">
        <f>'Data'!A63</f>
        <v/>
      </c>
      <c r="B63" s="16">
        <f>'Data'!B63</f>
        <v/>
      </c>
      <c r="C63" s="16">
        <f ref="C63:C63" t="array">IFERROR(MAX(IF(Lookups!$E$3:$E$250&lt;Towers!C63/Area!C63*(Settings!$C$16/100),Lookups!$GL$3:$G$250)),"-")</f>
        <v/>
      </c>
      <c r="D63" s="16">
        <f ref="D63:D63" t="array">IFERROR(MAX(IF(Lookups!$E$3:$E$250&lt;Towers!D63/Area!D63*(Settings!$C$16/100),Lookups!$GL$3:$G$250)),"-")</f>
        <v/>
      </c>
      <c r="E63" s="16">
        <f ref="E63:E63" t="array">IFERROR(MAX(IF(Lookups!$E$3:$E$250&lt;Towers!E63/Area!E63*(Settings!$C$16/100),Lookups!$GL$3:$G$250)),"-")</f>
        <v/>
      </c>
      <c r="F63" s="16">
        <f ref="F63:F63" t="array">IFERROR(MAX(IF(Lookups!$E$3:$E$250&lt;Towers!F63/Area!F63*(Settings!$C$16/100),Lookups!$GL$3:$G$250)),"-")</f>
        <v/>
      </c>
      <c r="G63" s="16">
        <f ref="G63:G63" t="array">IFERROR(MAX(IF(Lookups!$E$3:$E$250&lt;Towers!G63/Area!G63*(Settings!$C$16/100),Lookups!$GL$3:$G$250)),"-")</f>
        <v/>
      </c>
      <c r="H63" s="16">
        <f ref="H63:H63" t="array">IFERROR(MAX(IF(Lookups!$E$3:$E$250&lt;Towers!H63/Area!H63*(Settings!$C$16/100),Lookups!$GL$3:$G$250)),"-")</f>
        <v/>
      </c>
      <c r="I63" s="16">
        <f ref="I63:I63" t="array">IFERROR(MAX(IF(Lookups!$E$3:$E$250&lt;Towers!I63/Area!I63*(Settings!$C$16/100),Lookups!$GL$3:$G$250)),"-")</f>
        <v/>
      </c>
      <c r="J63" s="16">
        <f ref="J63:J63" t="array">IFERROR(MAX(IF(Lookups!$E$3:$E$250&lt;Towers!J63/Area!J63*(Settings!$C$16/100),Lookups!$GL$3:$G$250)),"-")</f>
        <v/>
      </c>
      <c r="K63" s="16">
        <f ref="K63:K63" t="array">IFERROR(MAX(IF(Lookups!$E$3:$E$250&lt;Towers!K63/Area!K63*(Settings!$C$16/100),Lookups!$GL$3:$G$250)),"-")</f>
        <v/>
      </c>
      <c r="L63" s="16">
        <f ref="L63:L63" t="array">IFERROR(MAX(IF(Lookups!$E$3:$E$250&lt;Towers!L63/Area!L63*(Settings!$C$16/100),Lookups!$GL$3:$G$250)),"-")</f>
        <v/>
      </c>
    </row>
    <row r="64">
      <c r="A64" s="16">
        <f>'Data'!A64</f>
        <v/>
      </c>
      <c r="B64" s="16">
        <f>'Data'!B64</f>
        <v/>
      </c>
      <c r="C64" s="16">
        <f ref="C64:C64" t="array">IFERROR(MAX(IF(Lookups!$E$3:$E$250&lt;Towers!C64/Area!C64*(Settings!$C$16/100),Lookups!$GL$3:$G$250)),"-")</f>
        <v/>
      </c>
      <c r="D64" s="16">
        <f ref="D64:D64" t="array">IFERROR(MAX(IF(Lookups!$E$3:$E$250&lt;Towers!D64/Area!D64*(Settings!$C$16/100),Lookups!$GL$3:$G$250)),"-")</f>
        <v/>
      </c>
      <c r="E64" s="16">
        <f ref="E64:E64" t="array">IFERROR(MAX(IF(Lookups!$E$3:$E$250&lt;Towers!E64/Area!E64*(Settings!$C$16/100),Lookups!$GL$3:$G$250)),"-")</f>
        <v/>
      </c>
      <c r="F64" s="16">
        <f ref="F64:F64" t="array">IFERROR(MAX(IF(Lookups!$E$3:$E$250&lt;Towers!F64/Area!F64*(Settings!$C$16/100),Lookups!$GL$3:$G$250)),"-")</f>
        <v/>
      </c>
      <c r="G64" s="16">
        <f ref="G64:G64" t="array">IFERROR(MAX(IF(Lookups!$E$3:$E$250&lt;Towers!G64/Area!G64*(Settings!$C$16/100),Lookups!$GL$3:$G$250)),"-")</f>
        <v/>
      </c>
      <c r="H64" s="16">
        <f ref="H64:H64" t="array">IFERROR(MAX(IF(Lookups!$E$3:$E$250&lt;Towers!H64/Area!H64*(Settings!$C$16/100),Lookups!$GL$3:$G$250)),"-")</f>
        <v/>
      </c>
      <c r="I64" s="16">
        <f ref="I64:I64" t="array">IFERROR(MAX(IF(Lookups!$E$3:$E$250&lt;Towers!I64/Area!I64*(Settings!$C$16/100),Lookups!$GL$3:$G$250)),"-")</f>
        <v/>
      </c>
      <c r="J64" s="16">
        <f ref="J64:J64" t="array">IFERROR(MAX(IF(Lookups!$E$3:$E$250&lt;Towers!J64/Area!J64*(Settings!$C$16/100),Lookups!$GL$3:$G$250)),"-")</f>
        <v/>
      </c>
      <c r="K64" s="16">
        <f ref="K64:K64" t="array">IFERROR(MAX(IF(Lookups!$E$3:$E$250&lt;Towers!K64/Area!K64*(Settings!$C$16/100),Lookups!$GL$3:$G$250)),"-")</f>
        <v/>
      </c>
      <c r="L64" s="16">
        <f ref="L64:L64" t="array">IFERROR(MAX(IF(Lookups!$E$3:$E$250&lt;Towers!L64/Area!L64*(Settings!$C$16/100),Lookups!$GL$3:$G$250)),"-")</f>
        <v/>
      </c>
    </row>
    <row r="65">
      <c r="A65" s="16">
        <f>'Data'!A65</f>
        <v/>
      </c>
      <c r="B65" s="16">
        <f>'Data'!B65</f>
        <v/>
      </c>
      <c r="C65" s="16">
        <f ref="C65:C65" t="array">IFERROR(MAX(IF(Lookups!$E$3:$E$250&lt;Towers!C65/Area!C65*(Settings!$C$16/100),Lookups!$GL$3:$G$250)),"-")</f>
        <v/>
      </c>
      <c r="D65" s="16">
        <f ref="D65:D65" t="array">IFERROR(MAX(IF(Lookups!$E$3:$E$250&lt;Towers!D65/Area!D65*(Settings!$C$16/100),Lookups!$GL$3:$G$250)),"-")</f>
        <v/>
      </c>
      <c r="E65" s="16">
        <f ref="E65:E65" t="array">IFERROR(MAX(IF(Lookups!$E$3:$E$250&lt;Towers!E65/Area!E65*(Settings!$C$16/100),Lookups!$GL$3:$G$250)),"-")</f>
        <v/>
      </c>
      <c r="F65" s="16">
        <f ref="F65:F65" t="array">IFERROR(MAX(IF(Lookups!$E$3:$E$250&lt;Towers!F65/Area!F65*(Settings!$C$16/100),Lookups!$GL$3:$G$250)),"-")</f>
        <v/>
      </c>
      <c r="G65" s="16">
        <f ref="G65:G65" t="array">IFERROR(MAX(IF(Lookups!$E$3:$E$250&lt;Towers!G65/Area!G65*(Settings!$C$16/100),Lookups!$GL$3:$G$250)),"-")</f>
        <v/>
      </c>
      <c r="H65" s="16">
        <f ref="H65:H65" t="array">IFERROR(MAX(IF(Lookups!$E$3:$E$250&lt;Towers!H65/Area!H65*(Settings!$C$16/100),Lookups!$GL$3:$G$250)),"-")</f>
        <v/>
      </c>
      <c r="I65" s="16">
        <f ref="I65:I65" t="array">IFERROR(MAX(IF(Lookups!$E$3:$E$250&lt;Towers!I65/Area!I65*(Settings!$C$16/100),Lookups!$GL$3:$G$250)),"-")</f>
        <v/>
      </c>
      <c r="J65" s="16">
        <f ref="J65:J65" t="array">IFERROR(MAX(IF(Lookups!$E$3:$E$250&lt;Towers!J65/Area!J65*(Settings!$C$16/100),Lookups!$GL$3:$G$250)),"-")</f>
        <v/>
      </c>
      <c r="K65" s="16">
        <f ref="K65:K65" t="array">IFERROR(MAX(IF(Lookups!$E$3:$E$250&lt;Towers!K65/Area!K65*(Settings!$C$16/100),Lookups!$GL$3:$G$250)),"-")</f>
        <v/>
      </c>
      <c r="L65" s="16">
        <f ref="L65:L65" t="array">IFERROR(MAX(IF(Lookups!$E$3:$E$250&lt;Towers!L65/Area!L65*(Settings!$C$16/100),Lookups!$GL$3:$G$250)),"-")</f>
        <v/>
      </c>
    </row>
    <row r="66">
      <c r="A66" s="16">
        <f>'Data'!A66</f>
        <v/>
      </c>
      <c r="B66" s="16">
        <f>'Data'!B66</f>
        <v/>
      </c>
      <c r="C66" s="16">
        <f ref="C66:C66" t="array">IFERROR(MAX(IF(Lookups!$E$3:$E$250&lt;Towers!C66/Area!C66*(Settings!$C$16/100),Lookups!$GL$3:$G$250)),"-")</f>
        <v/>
      </c>
      <c r="D66" s="16">
        <f ref="D66:D66" t="array">IFERROR(MAX(IF(Lookups!$E$3:$E$250&lt;Towers!D66/Area!D66*(Settings!$C$16/100),Lookups!$GL$3:$G$250)),"-")</f>
        <v/>
      </c>
      <c r="E66" s="16">
        <f ref="E66:E66" t="array">IFERROR(MAX(IF(Lookups!$E$3:$E$250&lt;Towers!E66/Area!E66*(Settings!$C$16/100),Lookups!$GL$3:$G$250)),"-")</f>
        <v/>
      </c>
      <c r="F66" s="16">
        <f ref="F66:F66" t="array">IFERROR(MAX(IF(Lookups!$E$3:$E$250&lt;Towers!F66/Area!F66*(Settings!$C$16/100),Lookups!$GL$3:$G$250)),"-")</f>
        <v/>
      </c>
      <c r="G66" s="16">
        <f ref="G66:G66" t="array">IFERROR(MAX(IF(Lookups!$E$3:$E$250&lt;Towers!G66/Area!G66*(Settings!$C$16/100),Lookups!$GL$3:$G$250)),"-")</f>
        <v/>
      </c>
      <c r="H66" s="16">
        <f ref="H66:H66" t="array">IFERROR(MAX(IF(Lookups!$E$3:$E$250&lt;Towers!H66/Area!H66*(Settings!$C$16/100),Lookups!$GL$3:$G$250)),"-")</f>
        <v/>
      </c>
      <c r="I66" s="16">
        <f ref="I66:I66" t="array">IFERROR(MAX(IF(Lookups!$E$3:$E$250&lt;Towers!I66/Area!I66*(Settings!$C$16/100),Lookups!$GL$3:$G$250)),"-")</f>
        <v/>
      </c>
      <c r="J66" s="16">
        <f ref="J66:J66" t="array">IFERROR(MAX(IF(Lookups!$E$3:$E$250&lt;Towers!J66/Area!J66*(Settings!$C$16/100),Lookups!$GL$3:$G$250)),"-")</f>
        <v/>
      </c>
      <c r="K66" s="16">
        <f ref="K66:K66" t="array">IFERROR(MAX(IF(Lookups!$E$3:$E$250&lt;Towers!K66/Area!K66*(Settings!$C$16/100),Lookups!$GL$3:$G$250)),"-")</f>
        <v/>
      </c>
      <c r="L66" s="16">
        <f ref="L66:L66" t="array">IFERROR(MAX(IF(Lookups!$E$3:$E$250&lt;Towers!L66/Area!L66*(Settings!$C$16/100),Lookups!$GL$3:$G$250)),"-")</f>
        <v/>
      </c>
    </row>
    <row r="67">
      <c r="A67" s="16">
        <f>'Data'!A67</f>
        <v/>
      </c>
      <c r="B67" s="16">
        <f>'Data'!B67</f>
        <v/>
      </c>
      <c r="C67" s="16">
        <f ref="C67:C67" t="array">IFERROR(MAX(IF(Lookups!$E$3:$E$250&lt;Towers!C67/Area!C67*(Settings!$C$16/100),Lookups!$GL$3:$G$250)),"-")</f>
        <v/>
      </c>
      <c r="D67" s="16">
        <f ref="D67:D67" t="array">IFERROR(MAX(IF(Lookups!$E$3:$E$250&lt;Towers!D67/Area!D67*(Settings!$C$16/100),Lookups!$GL$3:$G$250)),"-")</f>
        <v/>
      </c>
      <c r="E67" s="16">
        <f ref="E67:E67" t="array">IFERROR(MAX(IF(Lookups!$E$3:$E$250&lt;Towers!E67/Area!E67*(Settings!$C$16/100),Lookups!$GL$3:$G$250)),"-")</f>
        <v/>
      </c>
      <c r="F67" s="16">
        <f ref="F67:F67" t="array">IFERROR(MAX(IF(Lookups!$E$3:$E$250&lt;Towers!F67/Area!F67*(Settings!$C$16/100),Lookups!$GL$3:$G$250)),"-")</f>
        <v/>
      </c>
      <c r="G67" s="16">
        <f ref="G67:G67" t="array">IFERROR(MAX(IF(Lookups!$E$3:$E$250&lt;Towers!G67/Area!G67*(Settings!$C$16/100),Lookups!$GL$3:$G$250)),"-")</f>
        <v/>
      </c>
      <c r="H67" s="16">
        <f ref="H67:H67" t="array">IFERROR(MAX(IF(Lookups!$E$3:$E$250&lt;Towers!H67/Area!H67*(Settings!$C$16/100),Lookups!$GL$3:$G$250)),"-")</f>
        <v/>
      </c>
      <c r="I67" s="16">
        <f ref="I67:I67" t="array">IFERROR(MAX(IF(Lookups!$E$3:$E$250&lt;Towers!I67/Area!I67*(Settings!$C$16/100),Lookups!$GL$3:$G$250)),"-")</f>
        <v/>
      </c>
      <c r="J67" s="16">
        <f ref="J67:J67" t="array">IFERROR(MAX(IF(Lookups!$E$3:$E$250&lt;Towers!J67/Area!J67*(Settings!$C$16/100),Lookups!$GL$3:$G$250)),"-")</f>
        <v/>
      </c>
      <c r="K67" s="16">
        <f ref="K67:K67" t="array">IFERROR(MAX(IF(Lookups!$E$3:$E$250&lt;Towers!K67/Area!K67*(Settings!$C$16/100),Lookups!$GL$3:$G$250)),"-")</f>
        <v/>
      </c>
      <c r="L67" s="16">
        <f ref="L67:L67" t="array">IFERROR(MAX(IF(Lookups!$E$3:$E$250&lt;Towers!L67/Area!L67*(Settings!$C$16/100),Lookups!$GL$3:$G$250)),"-")</f>
        <v/>
      </c>
    </row>
    <row r="68">
      <c r="A68" s="16">
        <f>'Data'!A68</f>
        <v/>
      </c>
      <c r="B68" s="16">
        <f>'Data'!B68</f>
        <v/>
      </c>
      <c r="C68" s="16">
        <f ref="C68:C68" t="array">IFERROR(MAX(IF(Lookups!$E$3:$E$250&lt;Towers!C68/Area!C68*(Settings!$C$16/100),Lookups!$GL$3:$G$250)),"-")</f>
        <v/>
      </c>
      <c r="D68" s="16">
        <f ref="D68:D68" t="array">IFERROR(MAX(IF(Lookups!$E$3:$E$250&lt;Towers!D68/Area!D68*(Settings!$C$16/100),Lookups!$GL$3:$G$250)),"-")</f>
        <v/>
      </c>
      <c r="E68" s="16">
        <f ref="E68:E68" t="array">IFERROR(MAX(IF(Lookups!$E$3:$E$250&lt;Towers!E68/Area!E68*(Settings!$C$16/100),Lookups!$GL$3:$G$250)),"-")</f>
        <v/>
      </c>
      <c r="F68" s="16">
        <f ref="F68:F68" t="array">IFERROR(MAX(IF(Lookups!$E$3:$E$250&lt;Towers!F68/Area!F68*(Settings!$C$16/100),Lookups!$GL$3:$G$250)),"-")</f>
        <v/>
      </c>
      <c r="G68" s="16">
        <f ref="G68:G68" t="array">IFERROR(MAX(IF(Lookups!$E$3:$E$250&lt;Towers!G68/Area!G68*(Settings!$C$16/100),Lookups!$GL$3:$G$250)),"-")</f>
        <v/>
      </c>
      <c r="H68" s="16">
        <f ref="H68:H68" t="array">IFERROR(MAX(IF(Lookups!$E$3:$E$250&lt;Towers!H68/Area!H68*(Settings!$C$16/100),Lookups!$GL$3:$G$250)),"-")</f>
        <v/>
      </c>
      <c r="I68" s="16">
        <f ref="I68:I68" t="array">IFERROR(MAX(IF(Lookups!$E$3:$E$250&lt;Towers!I68/Area!I68*(Settings!$C$16/100),Lookups!$GL$3:$G$250)),"-")</f>
        <v/>
      </c>
      <c r="J68" s="16">
        <f ref="J68:J68" t="array">IFERROR(MAX(IF(Lookups!$E$3:$E$250&lt;Towers!J68/Area!J68*(Settings!$C$16/100),Lookups!$GL$3:$G$250)),"-")</f>
        <v/>
      </c>
      <c r="K68" s="16">
        <f ref="K68:K68" t="array">IFERROR(MAX(IF(Lookups!$E$3:$E$250&lt;Towers!K68/Area!K68*(Settings!$C$16/100),Lookups!$GL$3:$G$250)),"-")</f>
        <v/>
      </c>
      <c r="L68" s="16">
        <f ref="L68:L68" t="array">IFERROR(MAX(IF(Lookups!$E$3:$E$250&lt;Towers!L68/Area!L68*(Settings!$C$16/100),Lookups!$GL$3:$G$250)),"-")</f>
        <v/>
      </c>
    </row>
    <row r="69">
      <c r="A69" s="16">
        <f>'Data'!A69</f>
        <v/>
      </c>
      <c r="B69" s="16">
        <f>'Data'!B69</f>
        <v/>
      </c>
      <c r="C69" s="16">
        <f ref="C69:C69" t="array">IFERROR(MAX(IF(Lookups!$E$3:$E$250&lt;Towers!C69/Area!C69*(Settings!$C$16/100),Lookups!$GL$3:$G$250)),"-")</f>
        <v/>
      </c>
      <c r="D69" s="16">
        <f ref="D69:D69" t="array">IFERROR(MAX(IF(Lookups!$E$3:$E$250&lt;Towers!D69/Area!D69*(Settings!$C$16/100),Lookups!$GL$3:$G$250)),"-")</f>
        <v/>
      </c>
      <c r="E69" s="16">
        <f ref="E69:E69" t="array">IFERROR(MAX(IF(Lookups!$E$3:$E$250&lt;Towers!E69/Area!E69*(Settings!$C$16/100),Lookups!$GL$3:$G$250)),"-")</f>
        <v/>
      </c>
      <c r="F69" s="16">
        <f ref="F69:F69" t="array">IFERROR(MAX(IF(Lookups!$E$3:$E$250&lt;Towers!F69/Area!F69*(Settings!$C$16/100),Lookups!$GL$3:$G$250)),"-")</f>
        <v/>
      </c>
      <c r="G69" s="16">
        <f ref="G69:G69" t="array">IFERROR(MAX(IF(Lookups!$E$3:$E$250&lt;Towers!G69/Area!G69*(Settings!$C$16/100),Lookups!$GL$3:$G$250)),"-")</f>
        <v/>
      </c>
      <c r="H69" s="16">
        <f ref="H69:H69" t="array">IFERROR(MAX(IF(Lookups!$E$3:$E$250&lt;Towers!H69/Area!H69*(Settings!$C$16/100),Lookups!$GL$3:$G$250)),"-")</f>
        <v/>
      </c>
      <c r="I69" s="16">
        <f ref="I69:I69" t="array">IFERROR(MAX(IF(Lookups!$E$3:$E$250&lt;Towers!I69/Area!I69*(Settings!$C$16/100),Lookups!$GL$3:$G$250)),"-")</f>
        <v/>
      </c>
      <c r="J69" s="16">
        <f ref="J69:J69" t="array">IFERROR(MAX(IF(Lookups!$E$3:$E$250&lt;Towers!J69/Area!J69*(Settings!$C$16/100),Lookups!$GL$3:$G$250)),"-")</f>
        <v/>
      </c>
      <c r="K69" s="16">
        <f ref="K69:K69" t="array">IFERROR(MAX(IF(Lookups!$E$3:$E$250&lt;Towers!K69/Area!K69*(Settings!$C$16/100),Lookups!$GL$3:$G$250)),"-")</f>
        <v/>
      </c>
      <c r="L69" s="16">
        <f ref="L69:L69" t="array">IFERROR(MAX(IF(Lookups!$E$3:$E$250&lt;Towers!L69/Area!L69*(Settings!$C$16/100),Lookups!$GL$3:$G$250)),"-")</f>
        <v/>
      </c>
    </row>
    <row r="70">
      <c r="A70" s="16">
        <f>'Data'!A70</f>
        <v/>
      </c>
      <c r="B70" s="16">
        <f>'Data'!B70</f>
        <v/>
      </c>
      <c r="C70" s="16">
        <f ref="C70:C70" t="array">IFERROR(MAX(IF(Lookups!$E$3:$E$250&lt;Towers!C70/Area!C70*(Settings!$C$16/100),Lookups!$GL$3:$G$250)),"-")</f>
        <v/>
      </c>
      <c r="D70" s="16">
        <f ref="D70:D70" t="array">IFERROR(MAX(IF(Lookups!$E$3:$E$250&lt;Towers!D70/Area!D70*(Settings!$C$16/100),Lookups!$GL$3:$G$250)),"-")</f>
        <v/>
      </c>
      <c r="E70" s="16">
        <f ref="E70:E70" t="array">IFERROR(MAX(IF(Lookups!$E$3:$E$250&lt;Towers!E70/Area!E70*(Settings!$C$16/100),Lookups!$GL$3:$G$250)),"-")</f>
        <v/>
      </c>
      <c r="F70" s="16">
        <f ref="F70:F70" t="array">IFERROR(MAX(IF(Lookups!$E$3:$E$250&lt;Towers!F70/Area!F70*(Settings!$C$16/100),Lookups!$GL$3:$G$250)),"-")</f>
        <v/>
      </c>
      <c r="G70" s="16">
        <f ref="G70:G70" t="array">IFERROR(MAX(IF(Lookups!$E$3:$E$250&lt;Towers!G70/Area!G70*(Settings!$C$16/100),Lookups!$GL$3:$G$250)),"-")</f>
        <v/>
      </c>
      <c r="H70" s="16">
        <f ref="H70:H70" t="array">IFERROR(MAX(IF(Lookups!$E$3:$E$250&lt;Towers!H70/Area!H70*(Settings!$C$16/100),Lookups!$GL$3:$G$250)),"-")</f>
        <v/>
      </c>
      <c r="I70" s="16">
        <f ref="I70:I70" t="array">IFERROR(MAX(IF(Lookups!$E$3:$E$250&lt;Towers!I70/Area!I70*(Settings!$C$16/100),Lookups!$GL$3:$G$250)),"-")</f>
        <v/>
      </c>
      <c r="J70" s="16">
        <f ref="J70:J70" t="array">IFERROR(MAX(IF(Lookups!$E$3:$E$250&lt;Towers!J70/Area!J70*(Settings!$C$16/100),Lookups!$GL$3:$G$250)),"-")</f>
        <v/>
      </c>
      <c r="K70" s="16">
        <f ref="K70:K70" t="array">IFERROR(MAX(IF(Lookups!$E$3:$E$250&lt;Towers!K70/Area!K70*(Settings!$C$16/100),Lookups!$GL$3:$G$250)),"-")</f>
        <v/>
      </c>
      <c r="L70" s="16">
        <f ref="L70:L70" t="array">IFERROR(MAX(IF(Lookups!$E$3:$E$250&lt;Towers!L70/Area!L70*(Settings!$C$16/100),Lookups!$GL$3:$G$250)),"-")</f>
        <v/>
      </c>
    </row>
    <row r="71">
      <c r="A71" s="16">
        <f>'Data'!A71</f>
        <v/>
      </c>
      <c r="B71" s="16">
        <f>'Data'!B71</f>
        <v/>
      </c>
      <c r="C71" s="16">
        <f ref="C71:C71" t="array">IFERROR(MAX(IF(Lookups!$E$3:$E$250&lt;Towers!C71/Area!C71*(Settings!$C$16/100),Lookups!$GL$3:$G$250)),"-")</f>
        <v/>
      </c>
      <c r="D71" s="16">
        <f ref="D71:D71" t="array">IFERROR(MAX(IF(Lookups!$E$3:$E$250&lt;Towers!D71/Area!D71*(Settings!$C$16/100),Lookups!$GL$3:$G$250)),"-")</f>
        <v/>
      </c>
      <c r="E71" s="16">
        <f ref="E71:E71" t="array">IFERROR(MAX(IF(Lookups!$E$3:$E$250&lt;Towers!E71/Area!E71*(Settings!$C$16/100),Lookups!$GL$3:$G$250)),"-")</f>
        <v/>
      </c>
      <c r="F71" s="16">
        <f ref="F71:F71" t="array">IFERROR(MAX(IF(Lookups!$E$3:$E$250&lt;Towers!F71/Area!F71*(Settings!$C$16/100),Lookups!$GL$3:$G$250)),"-")</f>
        <v/>
      </c>
      <c r="G71" s="16">
        <f ref="G71:G71" t="array">IFERROR(MAX(IF(Lookups!$E$3:$E$250&lt;Towers!G71/Area!G71*(Settings!$C$16/100),Lookups!$GL$3:$G$250)),"-")</f>
        <v/>
      </c>
      <c r="H71" s="16">
        <f ref="H71:H71" t="array">IFERROR(MAX(IF(Lookups!$E$3:$E$250&lt;Towers!H71/Area!H71*(Settings!$C$16/100),Lookups!$GL$3:$G$250)),"-")</f>
        <v/>
      </c>
      <c r="I71" s="16">
        <f ref="I71:I71" t="array">IFERROR(MAX(IF(Lookups!$E$3:$E$250&lt;Towers!I71/Area!I71*(Settings!$C$16/100),Lookups!$GL$3:$G$250)),"-")</f>
        <v/>
      </c>
      <c r="J71" s="16">
        <f ref="J71:J71" t="array">IFERROR(MAX(IF(Lookups!$E$3:$E$250&lt;Towers!J71/Area!J71*(Settings!$C$16/100),Lookups!$GL$3:$G$250)),"-")</f>
        <v/>
      </c>
      <c r="K71" s="16">
        <f ref="K71:K71" t="array">IFERROR(MAX(IF(Lookups!$E$3:$E$250&lt;Towers!K71/Area!K71*(Settings!$C$16/100),Lookups!$GL$3:$G$250)),"-")</f>
        <v/>
      </c>
      <c r="L71" s="16">
        <f ref="L71:L71" t="array">IFERROR(MAX(IF(Lookups!$E$3:$E$250&lt;Towers!L71/Area!L71*(Settings!$C$16/100),Lookups!$GL$3:$G$250)),"-")</f>
        <v/>
      </c>
    </row>
    <row r="72">
      <c r="A72" s="16">
        <f>'Data'!A72</f>
        <v/>
      </c>
      <c r="B72" s="16">
        <f>'Data'!B72</f>
        <v/>
      </c>
      <c r="C72" s="16">
        <f ref="C72:C72" t="array">IFERROR(MAX(IF(Lookups!$E$3:$E$250&lt;Towers!C72/Area!C72*(Settings!$C$16/100),Lookups!$GL$3:$G$250)),"-")</f>
        <v/>
      </c>
      <c r="D72" s="16">
        <f ref="D72:D72" t="array">IFERROR(MAX(IF(Lookups!$E$3:$E$250&lt;Towers!D72/Area!D72*(Settings!$C$16/100),Lookups!$GL$3:$G$250)),"-")</f>
        <v/>
      </c>
      <c r="E72" s="16">
        <f ref="E72:E72" t="array">IFERROR(MAX(IF(Lookups!$E$3:$E$250&lt;Towers!E72/Area!E72*(Settings!$C$16/100),Lookups!$GL$3:$G$250)),"-")</f>
        <v/>
      </c>
      <c r="F72" s="16">
        <f ref="F72:F72" t="array">IFERROR(MAX(IF(Lookups!$E$3:$E$250&lt;Towers!F72/Area!F72*(Settings!$C$16/100),Lookups!$GL$3:$G$250)),"-")</f>
        <v/>
      </c>
      <c r="G72" s="16">
        <f ref="G72:G72" t="array">IFERROR(MAX(IF(Lookups!$E$3:$E$250&lt;Towers!G72/Area!G72*(Settings!$C$16/100),Lookups!$GL$3:$G$250)),"-")</f>
        <v/>
      </c>
      <c r="H72" s="16">
        <f ref="H72:H72" t="array">IFERROR(MAX(IF(Lookups!$E$3:$E$250&lt;Towers!H72/Area!H72*(Settings!$C$16/100),Lookups!$GL$3:$G$250)),"-")</f>
        <v/>
      </c>
      <c r="I72" s="16">
        <f ref="I72:I72" t="array">IFERROR(MAX(IF(Lookups!$E$3:$E$250&lt;Towers!I72/Area!I72*(Settings!$C$16/100),Lookups!$GL$3:$G$250)),"-")</f>
        <v/>
      </c>
      <c r="J72" s="16">
        <f ref="J72:J72" t="array">IFERROR(MAX(IF(Lookups!$E$3:$E$250&lt;Towers!J72/Area!J72*(Settings!$C$16/100),Lookups!$GL$3:$G$250)),"-")</f>
        <v/>
      </c>
      <c r="K72" s="16">
        <f ref="K72:K72" t="array">IFERROR(MAX(IF(Lookups!$E$3:$E$250&lt;Towers!K72/Area!K72*(Settings!$C$16/100),Lookups!$GL$3:$G$250)),"-")</f>
        <v/>
      </c>
      <c r="L72" s="16">
        <f ref="L72:L72" t="array">IFERROR(MAX(IF(Lookups!$E$3:$E$250&lt;Towers!L72/Area!L72*(Settings!$C$16/100),Lookups!$GL$3:$G$250)),"-")</f>
        <v/>
      </c>
    </row>
    <row r="73">
      <c r="A73" s="16">
        <f>'Data'!A73</f>
        <v/>
      </c>
      <c r="B73" s="16">
        <f>'Data'!B73</f>
        <v/>
      </c>
      <c r="C73" s="16">
        <f ref="C73:C73" t="array">IFERROR(MAX(IF(Lookups!$E$3:$E$250&lt;Towers!C73/Area!C73*(Settings!$C$16/100),Lookups!$GL$3:$G$250)),"-")</f>
        <v/>
      </c>
      <c r="D73" s="16">
        <f ref="D73:D73" t="array">IFERROR(MAX(IF(Lookups!$E$3:$E$250&lt;Towers!D73/Area!D73*(Settings!$C$16/100),Lookups!$GL$3:$G$250)),"-")</f>
        <v/>
      </c>
      <c r="E73" s="16">
        <f ref="E73:E73" t="array">IFERROR(MAX(IF(Lookups!$E$3:$E$250&lt;Towers!E73/Area!E73*(Settings!$C$16/100),Lookups!$GL$3:$G$250)),"-")</f>
        <v/>
      </c>
      <c r="F73" s="16">
        <f ref="F73:F73" t="array">IFERROR(MAX(IF(Lookups!$E$3:$E$250&lt;Towers!F73/Area!F73*(Settings!$C$16/100),Lookups!$GL$3:$G$250)),"-")</f>
        <v/>
      </c>
      <c r="G73" s="16">
        <f ref="G73:G73" t="array">IFERROR(MAX(IF(Lookups!$E$3:$E$250&lt;Towers!G73/Area!G73*(Settings!$C$16/100),Lookups!$GL$3:$G$250)),"-")</f>
        <v/>
      </c>
      <c r="H73" s="16">
        <f ref="H73:H73" t="array">IFERROR(MAX(IF(Lookups!$E$3:$E$250&lt;Towers!H73/Area!H73*(Settings!$C$16/100),Lookups!$GL$3:$G$250)),"-")</f>
        <v/>
      </c>
      <c r="I73" s="16">
        <f ref="I73:I73" t="array">IFERROR(MAX(IF(Lookups!$E$3:$E$250&lt;Towers!I73/Area!I73*(Settings!$C$16/100),Lookups!$GL$3:$G$250)),"-")</f>
        <v/>
      </c>
      <c r="J73" s="16">
        <f ref="J73:J73" t="array">IFERROR(MAX(IF(Lookups!$E$3:$E$250&lt;Towers!J73/Area!J73*(Settings!$C$16/100),Lookups!$GL$3:$G$250)),"-")</f>
        <v/>
      </c>
      <c r="K73" s="16">
        <f ref="K73:K73" t="array">IFERROR(MAX(IF(Lookups!$E$3:$E$250&lt;Towers!K73/Area!K73*(Settings!$C$16/100),Lookups!$GL$3:$G$250)),"-")</f>
        <v/>
      </c>
      <c r="L73" s="16">
        <f ref="L73:L73" t="array">IFERROR(MAX(IF(Lookups!$E$3:$E$250&lt;Towers!L73/Area!L73*(Settings!$C$16/100),Lookups!$GL$3:$G$250)),"-")</f>
        <v/>
      </c>
    </row>
    <row r="74">
      <c r="A74" s="16">
        <f>'Data'!A74</f>
        <v/>
      </c>
      <c r="B74" s="16">
        <f>'Data'!B74</f>
        <v/>
      </c>
      <c r="C74" s="16">
        <f ref="C74:C74" t="array">IFERROR(MAX(IF(Lookups!$E$3:$E$250&lt;Towers!C74/Area!C74*(Settings!$C$16/100),Lookups!$GL$3:$G$250)),"-")</f>
        <v/>
      </c>
      <c r="D74" s="16">
        <f ref="D74:D74" t="array">IFERROR(MAX(IF(Lookups!$E$3:$E$250&lt;Towers!D74/Area!D74*(Settings!$C$16/100),Lookups!$GL$3:$G$250)),"-")</f>
        <v/>
      </c>
      <c r="E74" s="16">
        <f ref="E74:E74" t="array">IFERROR(MAX(IF(Lookups!$E$3:$E$250&lt;Towers!E74/Area!E74*(Settings!$C$16/100),Lookups!$GL$3:$G$250)),"-")</f>
        <v/>
      </c>
      <c r="F74" s="16">
        <f ref="F74:F74" t="array">IFERROR(MAX(IF(Lookups!$E$3:$E$250&lt;Towers!F74/Area!F74*(Settings!$C$16/100),Lookups!$GL$3:$G$250)),"-")</f>
        <v/>
      </c>
      <c r="G74" s="16">
        <f ref="G74:G74" t="array">IFERROR(MAX(IF(Lookups!$E$3:$E$250&lt;Towers!G74/Area!G74*(Settings!$C$16/100),Lookups!$GL$3:$G$250)),"-")</f>
        <v/>
      </c>
      <c r="H74" s="16">
        <f ref="H74:H74" t="array">IFERROR(MAX(IF(Lookups!$E$3:$E$250&lt;Towers!H74/Area!H74*(Settings!$C$16/100),Lookups!$GL$3:$G$250)),"-")</f>
        <v/>
      </c>
      <c r="I74" s="16">
        <f ref="I74:I74" t="array">IFERROR(MAX(IF(Lookups!$E$3:$E$250&lt;Towers!I74/Area!I74*(Settings!$C$16/100),Lookups!$GL$3:$G$250)),"-")</f>
        <v/>
      </c>
      <c r="J74" s="16">
        <f ref="J74:J74" t="array">IFERROR(MAX(IF(Lookups!$E$3:$E$250&lt;Towers!J74/Area!J74*(Settings!$C$16/100),Lookups!$GL$3:$G$250)),"-")</f>
        <v/>
      </c>
      <c r="K74" s="16">
        <f ref="K74:K74" t="array">IFERROR(MAX(IF(Lookups!$E$3:$E$250&lt;Towers!K74/Area!K74*(Settings!$C$16/100),Lookups!$GL$3:$G$250)),"-")</f>
        <v/>
      </c>
      <c r="L74" s="16">
        <f ref="L74:L74" t="array">IFERROR(MAX(IF(Lookups!$E$3:$E$250&lt;Towers!L74/Area!L74*(Settings!$C$16/100),Lookups!$GL$3:$G$250)),"-")</f>
        <v/>
      </c>
    </row>
    <row r="75">
      <c r="A75" s="16">
        <f>'Data'!A75</f>
        <v/>
      </c>
      <c r="B75" s="16">
        <f>'Data'!B75</f>
        <v/>
      </c>
      <c r="C75" s="16">
        <f ref="C75:C75" t="array">IFERROR(MAX(IF(Lookups!$E$3:$E$250&lt;Towers!C75/Area!C75*(Settings!$C$16/100),Lookups!$GL$3:$G$250)),"-")</f>
        <v/>
      </c>
      <c r="D75" s="16">
        <f ref="D75:D75" t="array">IFERROR(MAX(IF(Lookups!$E$3:$E$250&lt;Towers!D75/Area!D75*(Settings!$C$16/100),Lookups!$GL$3:$G$250)),"-")</f>
        <v/>
      </c>
      <c r="E75" s="16">
        <f ref="E75:E75" t="array">IFERROR(MAX(IF(Lookups!$E$3:$E$250&lt;Towers!E75/Area!E75*(Settings!$C$16/100),Lookups!$GL$3:$G$250)),"-")</f>
        <v/>
      </c>
      <c r="F75" s="16">
        <f ref="F75:F75" t="array">IFERROR(MAX(IF(Lookups!$E$3:$E$250&lt;Towers!F75/Area!F75*(Settings!$C$16/100),Lookups!$GL$3:$G$250)),"-")</f>
        <v/>
      </c>
      <c r="G75" s="16">
        <f ref="G75:G75" t="array">IFERROR(MAX(IF(Lookups!$E$3:$E$250&lt;Towers!G75/Area!G75*(Settings!$C$16/100),Lookups!$GL$3:$G$250)),"-")</f>
        <v/>
      </c>
      <c r="H75" s="16">
        <f ref="H75:H75" t="array">IFERROR(MAX(IF(Lookups!$E$3:$E$250&lt;Towers!H75/Area!H75*(Settings!$C$16/100),Lookups!$GL$3:$G$250)),"-")</f>
        <v/>
      </c>
      <c r="I75" s="16">
        <f ref="I75:I75" t="array">IFERROR(MAX(IF(Lookups!$E$3:$E$250&lt;Towers!I75/Area!I75*(Settings!$C$16/100),Lookups!$GL$3:$G$250)),"-")</f>
        <v/>
      </c>
      <c r="J75" s="16">
        <f ref="J75:J75" t="array">IFERROR(MAX(IF(Lookups!$E$3:$E$250&lt;Towers!J75/Area!J75*(Settings!$C$16/100),Lookups!$GL$3:$G$250)),"-")</f>
        <v/>
      </c>
      <c r="K75" s="16">
        <f ref="K75:K75" t="array">IFERROR(MAX(IF(Lookups!$E$3:$E$250&lt;Towers!K75/Area!K75*(Settings!$C$16/100),Lookups!$GL$3:$G$250)),"-")</f>
        <v/>
      </c>
      <c r="L75" s="16">
        <f ref="L75:L75" t="array">IFERROR(MAX(IF(Lookups!$E$3:$E$250&lt;Towers!L75/Area!L75*(Settings!$C$16/100),Lookups!$GL$3:$G$250)),"-")</f>
        <v/>
      </c>
    </row>
    <row r="76">
      <c r="A76" s="16">
        <f>'Data'!A76</f>
        <v/>
      </c>
      <c r="B76" s="16">
        <f>'Data'!B76</f>
        <v/>
      </c>
      <c r="C76" s="16">
        <f ref="C76:C76" t="array">IFERROR(MAX(IF(Lookups!$E$3:$E$250&lt;Towers!C76/Area!C76*(Settings!$C$16/100),Lookups!$GL$3:$G$250)),"-")</f>
        <v/>
      </c>
      <c r="D76" s="16">
        <f ref="D76:D76" t="array">IFERROR(MAX(IF(Lookups!$E$3:$E$250&lt;Towers!D76/Area!D76*(Settings!$C$16/100),Lookups!$GL$3:$G$250)),"-")</f>
        <v/>
      </c>
      <c r="E76" s="16">
        <f ref="E76:E76" t="array">IFERROR(MAX(IF(Lookups!$E$3:$E$250&lt;Towers!E76/Area!E76*(Settings!$C$16/100),Lookups!$GL$3:$G$250)),"-")</f>
        <v/>
      </c>
      <c r="F76" s="16">
        <f ref="F76:F76" t="array">IFERROR(MAX(IF(Lookups!$E$3:$E$250&lt;Towers!F76/Area!F76*(Settings!$C$16/100),Lookups!$GL$3:$G$250)),"-")</f>
        <v/>
      </c>
      <c r="G76" s="16">
        <f ref="G76:G76" t="array">IFERROR(MAX(IF(Lookups!$E$3:$E$250&lt;Towers!G76/Area!G76*(Settings!$C$16/100),Lookups!$GL$3:$G$250)),"-")</f>
        <v/>
      </c>
      <c r="H76" s="16">
        <f ref="H76:H76" t="array">IFERROR(MAX(IF(Lookups!$E$3:$E$250&lt;Towers!H76/Area!H76*(Settings!$C$16/100),Lookups!$GL$3:$G$250)),"-")</f>
        <v/>
      </c>
      <c r="I76" s="16">
        <f ref="I76:I76" t="array">IFERROR(MAX(IF(Lookups!$E$3:$E$250&lt;Towers!I76/Area!I76*(Settings!$C$16/100),Lookups!$GL$3:$G$250)),"-")</f>
        <v/>
      </c>
      <c r="J76" s="16">
        <f ref="J76:J76" t="array">IFERROR(MAX(IF(Lookups!$E$3:$E$250&lt;Towers!J76/Area!J76*(Settings!$C$16/100),Lookups!$GL$3:$G$250)),"-")</f>
        <v/>
      </c>
      <c r="K76" s="16">
        <f ref="K76:K76" t="array">IFERROR(MAX(IF(Lookups!$E$3:$E$250&lt;Towers!K76/Area!K76*(Settings!$C$16/100),Lookups!$GL$3:$G$250)),"-")</f>
        <v/>
      </c>
      <c r="L76" s="16">
        <f ref="L76:L76" t="array">IFERROR(MAX(IF(Lookups!$E$3:$E$250&lt;Towers!L76/Area!L76*(Settings!$C$16/100),Lookups!$GL$3:$G$250)),"-")</f>
        <v/>
      </c>
    </row>
    <row r="77">
      <c r="A77" s="16">
        <f>'Data'!A77</f>
        <v/>
      </c>
      <c r="B77" s="16">
        <f>'Data'!B77</f>
        <v/>
      </c>
      <c r="C77" s="16">
        <f ref="C77:C77" t="array">IFERROR(MAX(IF(Lookups!$E$3:$E$250&lt;Towers!C77/Area!C77*(Settings!$C$16/100),Lookups!$GL$3:$G$250)),"-")</f>
        <v/>
      </c>
      <c r="D77" s="16">
        <f ref="D77:D77" t="array">IFERROR(MAX(IF(Lookups!$E$3:$E$250&lt;Towers!D77/Area!D77*(Settings!$C$16/100),Lookups!$GL$3:$G$250)),"-")</f>
        <v/>
      </c>
      <c r="E77" s="16">
        <f ref="E77:E77" t="array">IFERROR(MAX(IF(Lookups!$E$3:$E$250&lt;Towers!E77/Area!E77*(Settings!$C$16/100),Lookups!$GL$3:$G$250)),"-")</f>
        <v/>
      </c>
      <c r="F77" s="16">
        <f ref="F77:F77" t="array">IFERROR(MAX(IF(Lookups!$E$3:$E$250&lt;Towers!F77/Area!F77*(Settings!$C$16/100),Lookups!$GL$3:$G$250)),"-")</f>
        <v/>
      </c>
      <c r="G77" s="16">
        <f ref="G77:G77" t="array">IFERROR(MAX(IF(Lookups!$E$3:$E$250&lt;Towers!G77/Area!G77*(Settings!$C$16/100),Lookups!$GL$3:$G$250)),"-")</f>
        <v/>
      </c>
      <c r="H77" s="16">
        <f ref="H77:H77" t="array">IFERROR(MAX(IF(Lookups!$E$3:$E$250&lt;Towers!H77/Area!H77*(Settings!$C$16/100),Lookups!$GL$3:$G$250)),"-")</f>
        <v/>
      </c>
      <c r="I77" s="16">
        <f ref="I77:I77" t="array">IFERROR(MAX(IF(Lookups!$E$3:$E$250&lt;Towers!I77/Area!I77*(Settings!$C$16/100),Lookups!$GL$3:$G$250)),"-")</f>
        <v/>
      </c>
      <c r="J77" s="16">
        <f ref="J77:J77" t="array">IFERROR(MAX(IF(Lookups!$E$3:$E$250&lt;Towers!J77/Area!J77*(Settings!$C$16/100),Lookups!$GL$3:$G$250)),"-")</f>
        <v/>
      </c>
      <c r="K77" s="16">
        <f ref="K77:K77" t="array">IFERROR(MAX(IF(Lookups!$E$3:$E$250&lt;Towers!K77/Area!K77*(Settings!$C$16/100),Lookups!$GL$3:$G$250)),"-")</f>
        <v/>
      </c>
      <c r="L77" s="16">
        <f ref="L77:L77" t="array">IFERROR(MAX(IF(Lookups!$E$3:$E$250&lt;Towers!L77/Area!L77*(Settings!$C$16/100),Lookups!$GL$3:$G$250)),"-")</f>
        <v/>
      </c>
    </row>
    <row r="78">
      <c r="A78" s="16">
        <f>'Data'!A78</f>
        <v/>
      </c>
      <c r="B78" s="16">
        <f>'Data'!B78</f>
        <v/>
      </c>
      <c r="C78" s="16">
        <f ref="C78:C78" t="array">IFERROR(MAX(IF(Lookups!$E$3:$E$250&lt;Towers!C78/Area!C78*(Settings!$C$16/100),Lookups!$GL$3:$G$250)),"-")</f>
        <v/>
      </c>
      <c r="D78" s="16">
        <f ref="D78:D78" t="array">IFERROR(MAX(IF(Lookups!$E$3:$E$250&lt;Towers!D78/Area!D78*(Settings!$C$16/100),Lookups!$GL$3:$G$250)),"-")</f>
        <v/>
      </c>
      <c r="E78" s="16">
        <f ref="E78:E78" t="array">IFERROR(MAX(IF(Lookups!$E$3:$E$250&lt;Towers!E78/Area!E78*(Settings!$C$16/100),Lookups!$GL$3:$G$250)),"-")</f>
        <v/>
      </c>
      <c r="F78" s="16">
        <f ref="F78:F78" t="array">IFERROR(MAX(IF(Lookups!$E$3:$E$250&lt;Towers!F78/Area!F78*(Settings!$C$16/100),Lookups!$GL$3:$G$250)),"-")</f>
        <v/>
      </c>
      <c r="G78" s="16">
        <f ref="G78:G78" t="array">IFERROR(MAX(IF(Lookups!$E$3:$E$250&lt;Towers!G78/Area!G78*(Settings!$C$16/100),Lookups!$GL$3:$G$250)),"-")</f>
        <v/>
      </c>
      <c r="H78" s="16">
        <f ref="H78:H78" t="array">IFERROR(MAX(IF(Lookups!$E$3:$E$250&lt;Towers!H78/Area!H78*(Settings!$C$16/100),Lookups!$GL$3:$G$250)),"-")</f>
        <v/>
      </c>
      <c r="I78" s="16">
        <f ref="I78:I78" t="array">IFERROR(MAX(IF(Lookups!$E$3:$E$250&lt;Towers!I78/Area!I78*(Settings!$C$16/100),Lookups!$GL$3:$G$250)),"-")</f>
        <v/>
      </c>
      <c r="J78" s="16">
        <f ref="J78:J78" t="array">IFERROR(MAX(IF(Lookups!$E$3:$E$250&lt;Towers!J78/Area!J78*(Settings!$C$16/100),Lookups!$GL$3:$G$250)),"-")</f>
        <v/>
      </c>
      <c r="K78" s="16">
        <f ref="K78:K78" t="array">IFERROR(MAX(IF(Lookups!$E$3:$E$250&lt;Towers!K78/Area!K78*(Settings!$C$16/100),Lookups!$GL$3:$G$250)),"-")</f>
        <v/>
      </c>
      <c r="L78" s="16">
        <f ref="L78:L78" t="array">IFERROR(MAX(IF(Lookups!$E$3:$E$250&lt;Towers!L78/Area!L78*(Settings!$C$16/100),Lookups!$GL$3:$G$250)),"-")</f>
        <v/>
      </c>
    </row>
    <row r="79">
      <c r="A79" s="16">
        <f>'Data'!A79</f>
        <v/>
      </c>
      <c r="B79" s="16">
        <f>'Data'!B79</f>
        <v/>
      </c>
      <c r="C79" s="16">
        <f ref="C79:C79" t="array">IFERROR(MAX(IF(Lookups!$E$3:$E$250&lt;Towers!C79/Area!C79*(Settings!$C$16/100),Lookups!$GL$3:$G$250)),"-")</f>
        <v/>
      </c>
      <c r="D79" s="16">
        <f ref="D79:D79" t="array">IFERROR(MAX(IF(Lookups!$E$3:$E$250&lt;Towers!D79/Area!D79*(Settings!$C$16/100),Lookups!$GL$3:$G$250)),"-")</f>
        <v/>
      </c>
      <c r="E79" s="16">
        <f ref="E79:E79" t="array">IFERROR(MAX(IF(Lookups!$E$3:$E$250&lt;Towers!E79/Area!E79*(Settings!$C$16/100),Lookups!$GL$3:$G$250)),"-")</f>
        <v/>
      </c>
      <c r="F79" s="16">
        <f ref="F79:F79" t="array">IFERROR(MAX(IF(Lookups!$E$3:$E$250&lt;Towers!F79/Area!F79*(Settings!$C$16/100),Lookups!$GL$3:$G$250)),"-")</f>
        <v/>
      </c>
      <c r="G79" s="16">
        <f ref="G79:G79" t="array">IFERROR(MAX(IF(Lookups!$E$3:$E$250&lt;Towers!G79/Area!G79*(Settings!$C$16/100),Lookups!$GL$3:$G$250)),"-")</f>
        <v/>
      </c>
      <c r="H79" s="16">
        <f ref="H79:H79" t="array">IFERROR(MAX(IF(Lookups!$E$3:$E$250&lt;Towers!H79/Area!H79*(Settings!$C$16/100),Lookups!$GL$3:$G$250)),"-")</f>
        <v/>
      </c>
      <c r="I79" s="16">
        <f ref="I79:I79" t="array">IFERROR(MAX(IF(Lookups!$E$3:$E$250&lt;Towers!I79/Area!I79*(Settings!$C$16/100),Lookups!$GL$3:$G$250)),"-")</f>
        <v/>
      </c>
      <c r="J79" s="16">
        <f ref="J79:J79" t="array">IFERROR(MAX(IF(Lookups!$E$3:$E$250&lt;Towers!J79/Area!J79*(Settings!$C$16/100),Lookups!$GL$3:$G$250)),"-")</f>
        <v/>
      </c>
      <c r="K79" s="16">
        <f ref="K79:K79" t="array">IFERROR(MAX(IF(Lookups!$E$3:$E$250&lt;Towers!K79/Area!K79*(Settings!$C$16/100),Lookups!$GL$3:$G$250)),"-")</f>
        <v/>
      </c>
      <c r="L79" s="16">
        <f ref="L79:L79" t="array">IFERROR(MAX(IF(Lookups!$E$3:$E$250&lt;Towers!L79/Area!L79*(Settings!$C$16/100),Lookups!$GL$3:$G$250)),"-")</f>
        <v/>
      </c>
    </row>
    <row r="80">
      <c r="A80" s="16">
        <f>'Data'!A80</f>
        <v/>
      </c>
      <c r="B80" s="16">
        <f>'Data'!B80</f>
        <v/>
      </c>
      <c r="C80" s="16">
        <f ref="C80:C80" t="array">IFERROR(MAX(IF(Lookups!$E$3:$E$250&lt;Towers!C80/Area!C80*(Settings!$C$16/100),Lookups!$GL$3:$G$250)),"-")</f>
        <v/>
      </c>
      <c r="D80" s="16">
        <f ref="D80:D80" t="array">IFERROR(MAX(IF(Lookups!$E$3:$E$250&lt;Towers!D80/Area!D80*(Settings!$C$16/100),Lookups!$GL$3:$G$250)),"-")</f>
        <v/>
      </c>
      <c r="E80" s="16">
        <f ref="E80:E80" t="array">IFERROR(MAX(IF(Lookups!$E$3:$E$250&lt;Towers!E80/Area!E80*(Settings!$C$16/100),Lookups!$GL$3:$G$250)),"-")</f>
        <v/>
      </c>
      <c r="F80" s="16">
        <f ref="F80:F80" t="array">IFERROR(MAX(IF(Lookups!$E$3:$E$250&lt;Towers!F80/Area!F80*(Settings!$C$16/100),Lookups!$GL$3:$G$250)),"-")</f>
        <v/>
      </c>
      <c r="G80" s="16">
        <f ref="G80:G80" t="array">IFERROR(MAX(IF(Lookups!$E$3:$E$250&lt;Towers!G80/Area!G80*(Settings!$C$16/100),Lookups!$GL$3:$G$250)),"-")</f>
        <v/>
      </c>
      <c r="H80" s="16">
        <f ref="H80:H80" t="array">IFERROR(MAX(IF(Lookups!$E$3:$E$250&lt;Towers!H80/Area!H80*(Settings!$C$16/100),Lookups!$GL$3:$G$250)),"-")</f>
        <v/>
      </c>
      <c r="I80" s="16">
        <f ref="I80:I80" t="array">IFERROR(MAX(IF(Lookups!$E$3:$E$250&lt;Towers!I80/Area!I80*(Settings!$C$16/100),Lookups!$GL$3:$G$250)),"-")</f>
        <v/>
      </c>
      <c r="J80" s="16">
        <f ref="J80:J80" t="array">IFERROR(MAX(IF(Lookups!$E$3:$E$250&lt;Towers!J80/Area!J80*(Settings!$C$16/100),Lookups!$GL$3:$G$250)),"-")</f>
        <v/>
      </c>
      <c r="K80" s="16">
        <f ref="K80:K80" t="array">IFERROR(MAX(IF(Lookups!$E$3:$E$250&lt;Towers!K80/Area!K80*(Settings!$C$16/100),Lookups!$GL$3:$G$250)),"-")</f>
        <v/>
      </c>
      <c r="L80" s="16">
        <f ref="L80:L80" t="array">IFERROR(MAX(IF(Lookups!$E$3:$E$250&lt;Towers!L80/Area!L80*(Settings!$C$16/100),Lookups!$GL$3:$G$250)),"-")</f>
        <v/>
      </c>
    </row>
    <row r="81">
      <c r="A81" s="16">
        <f>'Data'!A81</f>
        <v/>
      </c>
      <c r="B81" s="16">
        <f>'Data'!B81</f>
        <v/>
      </c>
      <c r="C81" s="16">
        <f ref="C81:C81" t="array">IFERROR(MAX(IF(Lookups!$E$3:$E$250&lt;Towers!C81/Area!C81*(Settings!$C$16/100),Lookups!$GL$3:$G$250)),"-")</f>
        <v/>
      </c>
      <c r="D81" s="16">
        <f ref="D81:D81" t="array">IFERROR(MAX(IF(Lookups!$E$3:$E$250&lt;Towers!D81/Area!D81*(Settings!$C$16/100),Lookups!$GL$3:$G$250)),"-")</f>
        <v/>
      </c>
      <c r="E81" s="16">
        <f ref="E81:E81" t="array">IFERROR(MAX(IF(Lookups!$E$3:$E$250&lt;Towers!E81/Area!E81*(Settings!$C$16/100),Lookups!$GL$3:$G$250)),"-")</f>
        <v/>
      </c>
      <c r="F81" s="16">
        <f ref="F81:F81" t="array">IFERROR(MAX(IF(Lookups!$E$3:$E$250&lt;Towers!F81/Area!F81*(Settings!$C$16/100),Lookups!$GL$3:$G$250)),"-")</f>
        <v/>
      </c>
      <c r="G81" s="16">
        <f ref="G81:G81" t="array">IFERROR(MAX(IF(Lookups!$E$3:$E$250&lt;Towers!G81/Area!G81*(Settings!$C$16/100),Lookups!$GL$3:$G$250)),"-")</f>
        <v/>
      </c>
      <c r="H81" s="16">
        <f ref="H81:H81" t="array">IFERROR(MAX(IF(Lookups!$E$3:$E$250&lt;Towers!H81/Area!H81*(Settings!$C$16/100),Lookups!$GL$3:$G$250)),"-")</f>
        <v/>
      </c>
      <c r="I81" s="16">
        <f ref="I81:I81" t="array">IFERROR(MAX(IF(Lookups!$E$3:$E$250&lt;Towers!I81/Area!I81*(Settings!$C$16/100),Lookups!$GL$3:$G$250)),"-")</f>
        <v/>
      </c>
      <c r="J81" s="16">
        <f ref="J81:J81" t="array">IFERROR(MAX(IF(Lookups!$E$3:$E$250&lt;Towers!J81/Area!J81*(Settings!$C$16/100),Lookups!$GL$3:$G$250)),"-")</f>
        <v/>
      </c>
      <c r="K81" s="16">
        <f ref="K81:K81" t="array">IFERROR(MAX(IF(Lookups!$E$3:$E$250&lt;Towers!K81/Area!K81*(Settings!$C$16/100),Lookups!$GL$3:$G$250)),"-")</f>
        <v/>
      </c>
      <c r="L81" s="16">
        <f ref="L81:L81" t="array">IFERROR(MAX(IF(Lookups!$E$3:$E$250&lt;Towers!L81/Area!L81*(Settings!$C$16/100),Lookups!$GL$3:$G$250)),"-")</f>
        <v/>
      </c>
    </row>
    <row r="82">
      <c r="A82" s="16">
        <f>'Data'!A82</f>
        <v/>
      </c>
      <c r="B82" s="16">
        <f>'Data'!B82</f>
        <v/>
      </c>
      <c r="C82" s="16">
        <f ref="C82:C82" t="array">IFERROR(MAX(IF(Lookups!$E$3:$E$250&lt;Towers!C82/Area!C82*(Settings!$C$16/100),Lookups!$GL$3:$G$250)),"-")</f>
        <v/>
      </c>
      <c r="D82" s="16">
        <f ref="D82:D82" t="array">IFERROR(MAX(IF(Lookups!$E$3:$E$250&lt;Towers!D82/Area!D82*(Settings!$C$16/100),Lookups!$GL$3:$G$250)),"-")</f>
        <v/>
      </c>
      <c r="E82" s="16">
        <f ref="E82:E82" t="array">IFERROR(MAX(IF(Lookups!$E$3:$E$250&lt;Towers!E82/Area!E82*(Settings!$C$16/100),Lookups!$GL$3:$G$250)),"-")</f>
        <v/>
      </c>
      <c r="F82" s="16">
        <f ref="F82:F82" t="array">IFERROR(MAX(IF(Lookups!$E$3:$E$250&lt;Towers!F82/Area!F82*(Settings!$C$16/100),Lookups!$GL$3:$G$250)),"-")</f>
        <v/>
      </c>
      <c r="G82" s="16">
        <f ref="G82:G82" t="array">IFERROR(MAX(IF(Lookups!$E$3:$E$250&lt;Towers!G82/Area!G82*(Settings!$C$16/100),Lookups!$GL$3:$G$250)),"-")</f>
        <v/>
      </c>
      <c r="H82" s="16">
        <f ref="H82:H82" t="array">IFERROR(MAX(IF(Lookups!$E$3:$E$250&lt;Towers!H82/Area!H82*(Settings!$C$16/100),Lookups!$GL$3:$G$250)),"-")</f>
        <v/>
      </c>
      <c r="I82" s="16">
        <f ref="I82:I82" t="array">IFERROR(MAX(IF(Lookups!$E$3:$E$250&lt;Towers!I82/Area!I82*(Settings!$C$16/100),Lookups!$GL$3:$G$250)),"-")</f>
        <v/>
      </c>
      <c r="J82" s="16">
        <f ref="J82:J82" t="array">IFERROR(MAX(IF(Lookups!$E$3:$E$250&lt;Towers!J82/Area!J82*(Settings!$C$16/100),Lookups!$GL$3:$G$250)),"-")</f>
        <v/>
      </c>
      <c r="K82" s="16">
        <f ref="K82:K82" t="array">IFERROR(MAX(IF(Lookups!$E$3:$E$250&lt;Towers!K82/Area!K82*(Settings!$C$16/100),Lookups!$GL$3:$G$250)),"-")</f>
        <v/>
      </c>
      <c r="L82" s="16">
        <f ref="L82:L82" t="array">IFERROR(MAX(IF(Lookups!$E$3:$E$250&lt;Towers!L82/Area!L82*(Settings!$C$16/100),Lookups!$GL$3:$G$250)),"-")</f>
        <v/>
      </c>
    </row>
    <row r="83">
      <c r="A83" s="16">
        <f>'Data'!A83</f>
        <v/>
      </c>
      <c r="B83" s="16">
        <f>'Data'!B83</f>
        <v/>
      </c>
      <c r="C83" s="16">
        <f ref="C83:C83" t="array">IFERROR(MAX(IF(Lookups!$E$3:$E$250&lt;Towers!C83/Area!C83*(Settings!$C$16/100),Lookups!$GL$3:$G$250)),"-")</f>
        <v/>
      </c>
      <c r="D83" s="16">
        <f ref="D83:D83" t="array">IFERROR(MAX(IF(Lookups!$E$3:$E$250&lt;Towers!D83/Area!D83*(Settings!$C$16/100),Lookups!$GL$3:$G$250)),"-")</f>
        <v/>
      </c>
      <c r="E83" s="16">
        <f ref="E83:E83" t="array">IFERROR(MAX(IF(Lookups!$E$3:$E$250&lt;Towers!E83/Area!E83*(Settings!$C$16/100),Lookups!$GL$3:$G$250)),"-")</f>
        <v/>
      </c>
      <c r="F83" s="16">
        <f ref="F83:F83" t="array">IFERROR(MAX(IF(Lookups!$E$3:$E$250&lt;Towers!F83/Area!F83*(Settings!$C$16/100),Lookups!$GL$3:$G$250)),"-")</f>
        <v/>
      </c>
      <c r="G83" s="16">
        <f ref="G83:G83" t="array">IFERROR(MAX(IF(Lookups!$E$3:$E$250&lt;Towers!G83/Area!G83*(Settings!$C$16/100),Lookups!$GL$3:$G$250)),"-")</f>
        <v/>
      </c>
      <c r="H83" s="16">
        <f ref="H83:H83" t="array">IFERROR(MAX(IF(Lookups!$E$3:$E$250&lt;Towers!H83/Area!H83*(Settings!$C$16/100),Lookups!$GL$3:$G$250)),"-")</f>
        <v/>
      </c>
      <c r="I83" s="16">
        <f ref="I83:I83" t="array">IFERROR(MAX(IF(Lookups!$E$3:$E$250&lt;Towers!I83/Area!I83*(Settings!$C$16/100),Lookups!$GL$3:$G$250)),"-")</f>
        <v/>
      </c>
      <c r="J83" s="16">
        <f ref="J83:J83" t="array">IFERROR(MAX(IF(Lookups!$E$3:$E$250&lt;Towers!J83/Area!J83*(Settings!$C$16/100),Lookups!$GL$3:$G$250)),"-")</f>
        <v/>
      </c>
      <c r="K83" s="16">
        <f ref="K83:K83" t="array">IFERROR(MAX(IF(Lookups!$E$3:$E$250&lt;Towers!K83/Area!K83*(Settings!$C$16/100),Lookups!$GL$3:$G$250)),"-")</f>
        <v/>
      </c>
      <c r="L83" s="16">
        <f ref="L83:L83" t="array">IFERROR(MAX(IF(Lookups!$E$3:$E$250&lt;Towers!L83/Area!L83*(Settings!$C$16/100),Lookups!$GL$3:$G$250)),"-")</f>
        <v/>
      </c>
    </row>
    <row r="84">
      <c r="A84" s="16">
        <f>'Data'!A84</f>
        <v/>
      </c>
      <c r="B84" s="16">
        <f>'Data'!B84</f>
        <v/>
      </c>
      <c r="C84" s="16">
        <f ref="C84:C84" t="array">IFERROR(MAX(IF(Lookups!$E$3:$E$250&lt;Towers!C84/Area!C84*(Settings!$C$16/100),Lookups!$GL$3:$G$250)),"-")</f>
        <v/>
      </c>
      <c r="D84" s="16">
        <f ref="D84:D84" t="array">IFERROR(MAX(IF(Lookups!$E$3:$E$250&lt;Towers!D84/Area!D84*(Settings!$C$16/100),Lookups!$GL$3:$G$250)),"-")</f>
        <v/>
      </c>
      <c r="E84" s="16">
        <f ref="E84:E84" t="array">IFERROR(MAX(IF(Lookups!$E$3:$E$250&lt;Towers!E84/Area!E84*(Settings!$C$16/100),Lookups!$GL$3:$G$250)),"-")</f>
        <v/>
      </c>
      <c r="F84" s="16">
        <f ref="F84:F84" t="array">IFERROR(MAX(IF(Lookups!$E$3:$E$250&lt;Towers!F84/Area!F84*(Settings!$C$16/100),Lookups!$GL$3:$G$250)),"-")</f>
        <v/>
      </c>
      <c r="G84" s="16">
        <f ref="G84:G84" t="array">IFERROR(MAX(IF(Lookups!$E$3:$E$250&lt;Towers!G84/Area!G84*(Settings!$C$16/100),Lookups!$GL$3:$G$250)),"-")</f>
        <v/>
      </c>
      <c r="H84" s="16">
        <f ref="H84:H84" t="array">IFERROR(MAX(IF(Lookups!$E$3:$E$250&lt;Towers!H84/Area!H84*(Settings!$C$16/100),Lookups!$GL$3:$G$250)),"-")</f>
        <v/>
      </c>
      <c r="I84" s="16">
        <f ref="I84:I84" t="array">IFERROR(MAX(IF(Lookups!$E$3:$E$250&lt;Towers!I84/Area!I84*(Settings!$C$16/100),Lookups!$GL$3:$G$250)),"-")</f>
        <v/>
      </c>
      <c r="J84" s="16">
        <f ref="J84:J84" t="array">IFERROR(MAX(IF(Lookups!$E$3:$E$250&lt;Towers!J84/Area!J84*(Settings!$C$16/100),Lookups!$GL$3:$G$250)),"-")</f>
        <v/>
      </c>
      <c r="K84" s="16">
        <f ref="K84:K84" t="array">IFERROR(MAX(IF(Lookups!$E$3:$E$250&lt;Towers!K84/Area!K84*(Settings!$C$16/100),Lookups!$GL$3:$G$250)),"-")</f>
        <v/>
      </c>
      <c r="L84" s="16">
        <f ref="L84:L84" t="array">IFERROR(MAX(IF(Lookups!$E$3:$E$250&lt;Towers!L84/Area!L84*(Settings!$C$16/100),Lookups!$GL$3:$G$250)),"-")</f>
        <v/>
      </c>
    </row>
    <row r="85">
      <c r="A85" s="16">
        <f>'Data'!A85</f>
        <v/>
      </c>
      <c r="B85" s="16">
        <f>'Data'!B85</f>
        <v/>
      </c>
      <c r="C85" s="16">
        <f ref="C85:C85" t="array">IFERROR(MAX(IF(Lookups!$E$3:$E$250&lt;Towers!C85/Area!C85*(Settings!$C$16/100),Lookups!$GL$3:$G$250)),"-")</f>
        <v/>
      </c>
      <c r="D85" s="16">
        <f ref="D85:D85" t="array">IFERROR(MAX(IF(Lookups!$E$3:$E$250&lt;Towers!D85/Area!D85*(Settings!$C$16/100),Lookups!$GL$3:$G$250)),"-")</f>
        <v/>
      </c>
      <c r="E85" s="16">
        <f ref="E85:E85" t="array">IFERROR(MAX(IF(Lookups!$E$3:$E$250&lt;Towers!E85/Area!E85*(Settings!$C$16/100),Lookups!$GL$3:$G$250)),"-")</f>
        <v/>
      </c>
      <c r="F85" s="16">
        <f ref="F85:F85" t="array">IFERROR(MAX(IF(Lookups!$E$3:$E$250&lt;Towers!F85/Area!F85*(Settings!$C$16/100),Lookups!$GL$3:$G$250)),"-")</f>
        <v/>
      </c>
      <c r="G85" s="16">
        <f ref="G85:G85" t="array">IFERROR(MAX(IF(Lookups!$E$3:$E$250&lt;Towers!G85/Area!G85*(Settings!$C$16/100),Lookups!$GL$3:$G$250)),"-")</f>
        <v/>
      </c>
      <c r="H85" s="16">
        <f ref="H85:H85" t="array">IFERROR(MAX(IF(Lookups!$E$3:$E$250&lt;Towers!H85/Area!H85*(Settings!$C$16/100),Lookups!$GL$3:$G$250)),"-")</f>
        <v/>
      </c>
      <c r="I85" s="16">
        <f ref="I85:I85" t="array">IFERROR(MAX(IF(Lookups!$E$3:$E$250&lt;Towers!I85/Area!I85*(Settings!$C$16/100),Lookups!$GL$3:$G$250)),"-")</f>
        <v/>
      </c>
      <c r="J85" s="16">
        <f ref="J85:J85" t="array">IFERROR(MAX(IF(Lookups!$E$3:$E$250&lt;Towers!J85/Area!J85*(Settings!$C$16/100),Lookups!$GL$3:$G$250)),"-")</f>
        <v/>
      </c>
      <c r="K85" s="16">
        <f ref="K85:K85" t="array">IFERROR(MAX(IF(Lookups!$E$3:$E$250&lt;Towers!K85/Area!K85*(Settings!$C$16/100),Lookups!$GL$3:$G$250)),"-")</f>
        <v/>
      </c>
      <c r="L85" s="16">
        <f ref="L85:L85" t="array">IFERROR(MAX(IF(Lookups!$E$3:$E$250&lt;Towers!L85/Area!L85*(Settings!$C$16/100),Lookups!$GL$3:$G$250)),"-")</f>
        <v/>
      </c>
    </row>
    <row r="86">
      <c r="A86" s="16">
        <f>'Data'!A86</f>
        <v/>
      </c>
      <c r="B86" s="16">
        <f>'Data'!B86</f>
        <v/>
      </c>
      <c r="C86" s="16">
        <f ref="C86:C86" t="array">IFERROR(MAX(IF(Lookups!$E$3:$E$250&lt;Towers!C86/Area!C86*(Settings!$C$16/100),Lookups!$GL$3:$G$250)),"-")</f>
        <v/>
      </c>
      <c r="D86" s="16">
        <f ref="D86:D86" t="array">IFERROR(MAX(IF(Lookups!$E$3:$E$250&lt;Towers!D86/Area!D86*(Settings!$C$16/100),Lookups!$GL$3:$G$250)),"-")</f>
        <v/>
      </c>
      <c r="E86" s="16">
        <f ref="E86:E86" t="array">IFERROR(MAX(IF(Lookups!$E$3:$E$250&lt;Towers!E86/Area!E86*(Settings!$C$16/100),Lookups!$GL$3:$G$250)),"-")</f>
        <v/>
      </c>
      <c r="F86" s="16">
        <f ref="F86:F86" t="array">IFERROR(MAX(IF(Lookups!$E$3:$E$250&lt;Towers!F86/Area!F86*(Settings!$C$16/100),Lookups!$GL$3:$G$250)),"-")</f>
        <v/>
      </c>
      <c r="G86" s="16">
        <f ref="G86:G86" t="array">IFERROR(MAX(IF(Lookups!$E$3:$E$250&lt;Towers!G86/Area!G86*(Settings!$C$16/100),Lookups!$GL$3:$G$250)),"-")</f>
        <v/>
      </c>
      <c r="H86" s="16">
        <f ref="H86:H86" t="array">IFERROR(MAX(IF(Lookups!$E$3:$E$250&lt;Towers!H86/Area!H86*(Settings!$C$16/100),Lookups!$GL$3:$G$250)),"-")</f>
        <v/>
      </c>
      <c r="I86" s="16">
        <f ref="I86:I86" t="array">IFERROR(MAX(IF(Lookups!$E$3:$E$250&lt;Towers!I86/Area!I86*(Settings!$C$16/100),Lookups!$GL$3:$G$250)),"-")</f>
        <v/>
      </c>
      <c r="J86" s="16">
        <f ref="J86:J86" t="array">IFERROR(MAX(IF(Lookups!$E$3:$E$250&lt;Towers!J86/Area!J86*(Settings!$C$16/100),Lookups!$GL$3:$G$250)),"-")</f>
        <v/>
      </c>
      <c r="K86" s="16">
        <f ref="K86:K86" t="array">IFERROR(MAX(IF(Lookups!$E$3:$E$250&lt;Towers!K86/Area!K86*(Settings!$C$16/100),Lookups!$GL$3:$G$250)),"-")</f>
        <v/>
      </c>
      <c r="L86" s="16">
        <f ref="L86:L86" t="array">IFERROR(MAX(IF(Lookups!$E$3:$E$250&lt;Towers!L86/Area!L86*(Settings!$C$16/100),Lookups!$GL$3:$G$250)),"-")</f>
        <v/>
      </c>
    </row>
    <row r="87">
      <c r="A87" s="16">
        <f>'Data'!A87</f>
        <v/>
      </c>
      <c r="B87" s="16">
        <f>'Data'!B87</f>
        <v/>
      </c>
      <c r="C87" s="16">
        <f ref="C87:C87" t="array">IFERROR(MAX(IF(Lookups!$E$3:$E$250&lt;Towers!C87/Area!C87*(Settings!$C$16/100),Lookups!$GL$3:$G$250)),"-")</f>
        <v/>
      </c>
      <c r="D87" s="16">
        <f ref="D87:D87" t="array">IFERROR(MAX(IF(Lookups!$E$3:$E$250&lt;Towers!D87/Area!D87*(Settings!$C$16/100),Lookups!$GL$3:$G$250)),"-")</f>
        <v/>
      </c>
      <c r="E87" s="16">
        <f ref="E87:E87" t="array">IFERROR(MAX(IF(Lookups!$E$3:$E$250&lt;Towers!E87/Area!E87*(Settings!$C$16/100),Lookups!$GL$3:$G$250)),"-")</f>
        <v/>
      </c>
      <c r="F87" s="16">
        <f ref="F87:F87" t="array">IFERROR(MAX(IF(Lookups!$E$3:$E$250&lt;Towers!F87/Area!F87*(Settings!$C$16/100),Lookups!$GL$3:$G$250)),"-")</f>
        <v/>
      </c>
      <c r="G87" s="16">
        <f ref="G87:G87" t="array">IFERROR(MAX(IF(Lookups!$E$3:$E$250&lt;Towers!G87/Area!G87*(Settings!$C$16/100),Lookups!$GL$3:$G$250)),"-")</f>
        <v/>
      </c>
      <c r="H87" s="16">
        <f ref="H87:H87" t="array">IFERROR(MAX(IF(Lookups!$E$3:$E$250&lt;Towers!H87/Area!H87*(Settings!$C$16/100),Lookups!$GL$3:$G$250)),"-")</f>
        <v/>
      </c>
      <c r="I87" s="16">
        <f ref="I87:I87" t="array">IFERROR(MAX(IF(Lookups!$E$3:$E$250&lt;Towers!I87/Area!I87*(Settings!$C$16/100),Lookups!$GL$3:$G$250)),"-")</f>
        <v/>
      </c>
      <c r="J87" s="16">
        <f ref="J87:J87" t="array">IFERROR(MAX(IF(Lookups!$E$3:$E$250&lt;Towers!J87/Area!J87*(Settings!$C$16/100),Lookups!$GL$3:$G$250)),"-")</f>
        <v/>
      </c>
      <c r="K87" s="16">
        <f ref="K87:K87" t="array">IFERROR(MAX(IF(Lookups!$E$3:$E$250&lt;Towers!K87/Area!K87*(Settings!$C$16/100),Lookups!$GL$3:$G$250)),"-")</f>
        <v/>
      </c>
      <c r="L87" s="16">
        <f ref="L87:L87" t="array">IFERROR(MAX(IF(Lookups!$E$3:$E$250&lt;Towers!L87/Area!L87*(Settings!$C$16/100),Lookups!$GL$3:$G$250)),"-")</f>
        <v/>
      </c>
    </row>
    <row r="88">
      <c r="A88" s="16">
        <f>'Data'!A88</f>
        <v/>
      </c>
      <c r="B88" s="16">
        <f>'Data'!B88</f>
        <v/>
      </c>
      <c r="C88" s="16">
        <f ref="C88:C88" t="array">IFERROR(MAX(IF(Lookups!$E$3:$E$250&lt;Towers!C88/Area!C88*(Settings!$C$16/100),Lookups!$GL$3:$G$250)),"-")</f>
        <v/>
      </c>
      <c r="D88" s="16">
        <f ref="D88:D88" t="array">IFERROR(MAX(IF(Lookups!$E$3:$E$250&lt;Towers!D88/Area!D88*(Settings!$C$16/100),Lookups!$GL$3:$G$250)),"-")</f>
        <v/>
      </c>
      <c r="E88" s="16">
        <f ref="E88:E88" t="array">IFERROR(MAX(IF(Lookups!$E$3:$E$250&lt;Towers!E88/Area!E88*(Settings!$C$16/100),Lookups!$GL$3:$G$250)),"-")</f>
        <v/>
      </c>
      <c r="F88" s="16">
        <f ref="F88:F88" t="array">IFERROR(MAX(IF(Lookups!$E$3:$E$250&lt;Towers!F88/Area!F88*(Settings!$C$16/100),Lookups!$GL$3:$G$250)),"-")</f>
        <v/>
      </c>
      <c r="G88" s="16">
        <f ref="G88:G88" t="array">IFERROR(MAX(IF(Lookups!$E$3:$E$250&lt;Towers!G88/Area!G88*(Settings!$C$16/100),Lookups!$GL$3:$G$250)),"-")</f>
        <v/>
      </c>
      <c r="H88" s="16">
        <f ref="H88:H88" t="array">IFERROR(MAX(IF(Lookups!$E$3:$E$250&lt;Towers!H88/Area!H88*(Settings!$C$16/100),Lookups!$GL$3:$G$250)),"-")</f>
        <v/>
      </c>
      <c r="I88" s="16">
        <f ref="I88:I88" t="array">IFERROR(MAX(IF(Lookups!$E$3:$E$250&lt;Towers!I88/Area!I88*(Settings!$C$16/100),Lookups!$GL$3:$G$250)),"-")</f>
        <v/>
      </c>
      <c r="J88" s="16">
        <f ref="J88:J88" t="array">IFERROR(MAX(IF(Lookups!$E$3:$E$250&lt;Towers!J88/Area!J88*(Settings!$C$16/100),Lookups!$GL$3:$G$250)),"-")</f>
        <v/>
      </c>
      <c r="K88" s="16">
        <f ref="K88:K88" t="array">IFERROR(MAX(IF(Lookups!$E$3:$E$250&lt;Towers!K88/Area!K88*(Settings!$C$16/100),Lookups!$GL$3:$G$250)),"-")</f>
        <v/>
      </c>
      <c r="L88" s="16">
        <f ref="L88:L88" t="array">IFERROR(MAX(IF(Lookups!$E$3:$E$250&lt;Towers!L88/Area!L88*(Settings!$C$16/100),Lookups!$GL$3:$G$250)),"-")</f>
        <v/>
      </c>
    </row>
    <row r="89">
      <c r="A89" s="16">
        <f>'Data'!A89</f>
        <v/>
      </c>
      <c r="B89" s="16">
        <f>'Data'!B89</f>
        <v/>
      </c>
      <c r="C89" s="16">
        <f ref="C89:C89" t="array">IFERROR(MAX(IF(Lookups!$E$3:$E$250&lt;Towers!C89/Area!C89*(Settings!$C$16/100),Lookups!$GL$3:$G$250)),"-")</f>
        <v/>
      </c>
      <c r="D89" s="16">
        <f ref="D89:D89" t="array">IFERROR(MAX(IF(Lookups!$E$3:$E$250&lt;Towers!D89/Area!D89*(Settings!$C$16/100),Lookups!$GL$3:$G$250)),"-")</f>
        <v/>
      </c>
      <c r="E89" s="16">
        <f ref="E89:E89" t="array">IFERROR(MAX(IF(Lookups!$E$3:$E$250&lt;Towers!E89/Area!E89*(Settings!$C$16/100),Lookups!$GL$3:$G$250)),"-")</f>
        <v/>
      </c>
      <c r="F89" s="16">
        <f ref="F89:F89" t="array">IFERROR(MAX(IF(Lookups!$E$3:$E$250&lt;Towers!F89/Area!F89*(Settings!$C$16/100),Lookups!$GL$3:$G$250)),"-")</f>
        <v/>
      </c>
      <c r="G89" s="16">
        <f ref="G89:G89" t="array">IFERROR(MAX(IF(Lookups!$E$3:$E$250&lt;Towers!G89/Area!G89*(Settings!$C$16/100),Lookups!$GL$3:$G$250)),"-")</f>
        <v/>
      </c>
      <c r="H89" s="16">
        <f ref="H89:H89" t="array">IFERROR(MAX(IF(Lookups!$E$3:$E$250&lt;Towers!H89/Area!H89*(Settings!$C$16/100),Lookups!$GL$3:$G$250)),"-")</f>
        <v/>
      </c>
      <c r="I89" s="16">
        <f ref="I89:I89" t="array">IFERROR(MAX(IF(Lookups!$E$3:$E$250&lt;Towers!I89/Area!I89*(Settings!$C$16/100),Lookups!$GL$3:$G$250)),"-")</f>
        <v/>
      </c>
      <c r="J89" s="16">
        <f ref="J89:J89" t="array">IFERROR(MAX(IF(Lookups!$E$3:$E$250&lt;Towers!J89/Area!J89*(Settings!$C$16/100),Lookups!$GL$3:$G$250)),"-")</f>
        <v/>
      </c>
      <c r="K89" s="16">
        <f ref="K89:K89" t="array">IFERROR(MAX(IF(Lookups!$E$3:$E$250&lt;Towers!K89/Area!K89*(Settings!$C$16/100),Lookups!$GL$3:$G$250)),"-")</f>
        <v/>
      </c>
      <c r="L89" s="16">
        <f ref="L89:L89" t="array">IFERROR(MAX(IF(Lookups!$E$3:$E$250&lt;Towers!L89/Area!L89*(Settings!$C$16/100),Lookups!$GL$3:$G$250)),"-")</f>
        <v/>
      </c>
    </row>
    <row r="90">
      <c r="A90" s="16">
        <f>'Data'!A90</f>
        <v/>
      </c>
      <c r="B90" s="16">
        <f>'Data'!B90</f>
        <v/>
      </c>
      <c r="C90" s="16">
        <f ref="C90:C90" t="array">IFERROR(MAX(IF(Lookups!$E$3:$E$250&lt;Towers!C90/Area!C90*(Settings!$C$16/100),Lookups!$GL$3:$G$250)),"-")</f>
        <v/>
      </c>
      <c r="D90" s="16">
        <f ref="D90:D90" t="array">IFERROR(MAX(IF(Lookups!$E$3:$E$250&lt;Towers!D90/Area!D90*(Settings!$C$16/100),Lookups!$GL$3:$G$250)),"-")</f>
        <v/>
      </c>
      <c r="E90" s="16">
        <f ref="E90:E90" t="array">IFERROR(MAX(IF(Lookups!$E$3:$E$250&lt;Towers!E90/Area!E90*(Settings!$C$16/100),Lookups!$GL$3:$G$250)),"-")</f>
        <v/>
      </c>
      <c r="F90" s="16">
        <f ref="F90:F90" t="array">IFERROR(MAX(IF(Lookups!$E$3:$E$250&lt;Towers!F90/Area!F90*(Settings!$C$16/100),Lookups!$GL$3:$G$250)),"-")</f>
        <v/>
      </c>
      <c r="G90" s="16">
        <f ref="G90:G90" t="array">IFERROR(MAX(IF(Lookups!$E$3:$E$250&lt;Towers!G90/Area!G90*(Settings!$C$16/100),Lookups!$GL$3:$G$250)),"-")</f>
        <v/>
      </c>
      <c r="H90" s="16">
        <f ref="H90:H90" t="array">IFERROR(MAX(IF(Lookups!$E$3:$E$250&lt;Towers!H90/Area!H90*(Settings!$C$16/100),Lookups!$GL$3:$G$250)),"-")</f>
        <v/>
      </c>
      <c r="I90" s="16">
        <f ref="I90:I90" t="array">IFERROR(MAX(IF(Lookups!$E$3:$E$250&lt;Towers!I90/Area!I90*(Settings!$C$16/100),Lookups!$GL$3:$G$250)),"-")</f>
        <v/>
      </c>
      <c r="J90" s="16">
        <f ref="J90:J90" t="array">IFERROR(MAX(IF(Lookups!$E$3:$E$250&lt;Towers!J90/Area!J90*(Settings!$C$16/100),Lookups!$GL$3:$G$250)),"-")</f>
        <v/>
      </c>
      <c r="K90" s="16">
        <f ref="K90:K90" t="array">IFERROR(MAX(IF(Lookups!$E$3:$E$250&lt;Towers!K90/Area!K90*(Settings!$C$16/100),Lookups!$GL$3:$G$250)),"-")</f>
        <v/>
      </c>
      <c r="L90" s="16">
        <f ref="L90:L90" t="array">IFERROR(MAX(IF(Lookups!$E$3:$E$250&lt;Towers!L90/Area!L90*(Settings!$C$16/100),Lookups!$GL$3:$G$250)),"-")</f>
        <v/>
      </c>
    </row>
    <row r="91">
      <c r="A91" s="16">
        <f>'Data'!A91</f>
        <v/>
      </c>
      <c r="B91" s="16">
        <f>'Data'!B91</f>
        <v/>
      </c>
      <c r="C91" s="16">
        <f ref="C91:C91" t="array">IFERROR(MAX(IF(Lookups!$E$3:$E$250&lt;Towers!C91/Area!C91*(Settings!$C$16/100),Lookups!$GL$3:$G$250)),"-")</f>
        <v/>
      </c>
      <c r="D91" s="16">
        <f ref="D91:D91" t="array">IFERROR(MAX(IF(Lookups!$E$3:$E$250&lt;Towers!D91/Area!D91*(Settings!$C$16/100),Lookups!$GL$3:$G$250)),"-")</f>
        <v/>
      </c>
      <c r="E91" s="16">
        <f ref="E91:E91" t="array">IFERROR(MAX(IF(Lookups!$E$3:$E$250&lt;Towers!E91/Area!E91*(Settings!$C$16/100),Lookups!$GL$3:$G$250)),"-")</f>
        <v/>
      </c>
      <c r="F91" s="16">
        <f ref="F91:F91" t="array">IFERROR(MAX(IF(Lookups!$E$3:$E$250&lt;Towers!F91/Area!F91*(Settings!$C$16/100),Lookups!$GL$3:$G$250)),"-")</f>
        <v/>
      </c>
      <c r="G91" s="16">
        <f ref="G91:G91" t="array">IFERROR(MAX(IF(Lookups!$E$3:$E$250&lt;Towers!G91/Area!G91*(Settings!$C$16/100),Lookups!$GL$3:$G$250)),"-")</f>
        <v/>
      </c>
      <c r="H91" s="16">
        <f ref="H91:H91" t="array">IFERROR(MAX(IF(Lookups!$E$3:$E$250&lt;Towers!H91/Area!H91*(Settings!$C$16/100),Lookups!$GL$3:$G$250)),"-")</f>
        <v/>
      </c>
      <c r="I91" s="16">
        <f ref="I91:I91" t="array">IFERROR(MAX(IF(Lookups!$E$3:$E$250&lt;Towers!I91/Area!I91*(Settings!$C$16/100),Lookups!$GL$3:$G$250)),"-")</f>
        <v/>
      </c>
      <c r="J91" s="16">
        <f ref="J91:J91" t="array">IFERROR(MAX(IF(Lookups!$E$3:$E$250&lt;Towers!J91/Area!J91*(Settings!$C$16/100),Lookups!$GL$3:$G$250)),"-")</f>
        <v/>
      </c>
      <c r="K91" s="16">
        <f ref="K91:K91" t="array">IFERROR(MAX(IF(Lookups!$E$3:$E$250&lt;Towers!K91/Area!K91*(Settings!$C$16/100),Lookups!$GL$3:$G$250)),"-")</f>
        <v/>
      </c>
      <c r="L91" s="16">
        <f ref="L91:L91" t="array">IFERROR(MAX(IF(Lookups!$E$3:$E$250&lt;Towers!L91/Area!L91*(Settings!$C$16/100),Lookups!$GL$3:$G$250)),"-")</f>
        <v/>
      </c>
    </row>
    <row r="92">
      <c r="A92" s="16">
        <f>'Data'!A92</f>
        <v/>
      </c>
      <c r="B92" s="16">
        <f>'Data'!B92</f>
        <v/>
      </c>
      <c r="C92" s="16">
        <f ref="C92:C92" t="array">IFERROR(MAX(IF(Lookups!$E$3:$E$250&lt;Towers!C92/Area!C92*(Settings!$C$16/100),Lookups!$GL$3:$G$250)),"-")</f>
        <v/>
      </c>
      <c r="D92" s="16">
        <f ref="D92:D92" t="array">IFERROR(MAX(IF(Lookups!$E$3:$E$250&lt;Towers!D92/Area!D92*(Settings!$C$16/100),Lookups!$GL$3:$G$250)),"-")</f>
        <v/>
      </c>
      <c r="E92" s="16">
        <f ref="E92:E92" t="array">IFERROR(MAX(IF(Lookups!$E$3:$E$250&lt;Towers!E92/Area!E92*(Settings!$C$16/100),Lookups!$GL$3:$G$250)),"-")</f>
        <v/>
      </c>
      <c r="F92" s="16">
        <f ref="F92:F92" t="array">IFERROR(MAX(IF(Lookups!$E$3:$E$250&lt;Towers!F92/Area!F92*(Settings!$C$16/100),Lookups!$GL$3:$G$250)),"-")</f>
        <v/>
      </c>
      <c r="G92" s="16">
        <f ref="G92:G92" t="array">IFERROR(MAX(IF(Lookups!$E$3:$E$250&lt;Towers!G92/Area!G92*(Settings!$C$16/100),Lookups!$GL$3:$G$250)),"-")</f>
        <v/>
      </c>
      <c r="H92" s="16">
        <f ref="H92:H92" t="array">IFERROR(MAX(IF(Lookups!$E$3:$E$250&lt;Towers!H92/Area!H92*(Settings!$C$16/100),Lookups!$GL$3:$G$250)),"-")</f>
        <v/>
      </c>
      <c r="I92" s="16">
        <f ref="I92:I92" t="array">IFERROR(MAX(IF(Lookups!$E$3:$E$250&lt;Towers!I92/Area!I92*(Settings!$C$16/100),Lookups!$GL$3:$G$250)),"-")</f>
        <v/>
      </c>
      <c r="J92" s="16">
        <f ref="J92:J92" t="array">IFERROR(MAX(IF(Lookups!$E$3:$E$250&lt;Towers!J92/Area!J92*(Settings!$C$16/100),Lookups!$GL$3:$G$250)),"-")</f>
        <v/>
      </c>
      <c r="K92" s="16">
        <f ref="K92:K92" t="array">IFERROR(MAX(IF(Lookups!$E$3:$E$250&lt;Towers!K92/Area!K92*(Settings!$C$16/100),Lookups!$GL$3:$G$250)),"-")</f>
        <v/>
      </c>
      <c r="L92" s="16">
        <f ref="L92:L92" t="array">IFERROR(MAX(IF(Lookups!$E$3:$E$250&lt;Towers!L92/Area!L92*(Settings!$C$16/100),Lookups!$GL$3:$G$250)),"-")</f>
        <v/>
      </c>
    </row>
    <row r="93">
      <c r="A93" s="16">
        <f>'Data'!A93</f>
        <v/>
      </c>
      <c r="B93" s="16">
        <f>'Data'!B93</f>
        <v/>
      </c>
      <c r="C93" s="16">
        <f ref="C93:C93" t="array">IFERROR(MAX(IF(Lookups!$E$3:$E$250&lt;Towers!C93/Area!C93*(Settings!$C$16/100),Lookups!$GL$3:$G$250)),"-")</f>
        <v/>
      </c>
      <c r="D93" s="16">
        <f ref="D93:D93" t="array">IFERROR(MAX(IF(Lookups!$E$3:$E$250&lt;Towers!D93/Area!D93*(Settings!$C$16/100),Lookups!$GL$3:$G$250)),"-")</f>
        <v/>
      </c>
      <c r="E93" s="16">
        <f ref="E93:E93" t="array">IFERROR(MAX(IF(Lookups!$E$3:$E$250&lt;Towers!E93/Area!E93*(Settings!$C$16/100),Lookups!$GL$3:$G$250)),"-")</f>
        <v/>
      </c>
      <c r="F93" s="16">
        <f ref="F93:F93" t="array">IFERROR(MAX(IF(Lookups!$E$3:$E$250&lt;Towers!F93/Area!F93*(Settings!$C$16/100),Lookups!$GL$3:$G$250)),"-")</f>
        <v/>
      </c>
      <c r="G93" s="16">
        <f ref="G93:G93" t="array">IFERROR(MAX(IF(Lookups!$E$3:$E$250&lt;Towers!G93/Area!G93*(Settings!$C$16/100),Lookups!$GL$3:$G$250)),"-")</f>
        <v/>
      </c>
      <c r="H93" s="16">
        <f ref="H93:H93" t="array">IFERROR(MAX(IF(Lookups!$E$3:$E$250&lt;Towers!H93/Area!H93*(Settings!$C$16/100),Lookups!$GL$3:$G$250)),"-")</f>
        <v/>
      </c>
      <c r="I93" s="16">
        <f ref="I93:I93" t="array">IFERROR(MAX(IF(Lookups!$E$3:$E$250&lt;Towers!I93/Area!I93*(Settings!$C$16/100),Lookups!$GL$3:$G$250)),"-")</f>
        <v/>
      </c>
      <c r="J93" s="16">
        <f ref="J93:J93" t="array">IFERROR(MAX(IF(Lookups!$E$3:$E$250&lt;Towers!J93/Area!J93*(Settings!$C$16/100),Lookups!$GL$3:$G$250)),"-")</f>
        <v/>
      </c>
      <c r="K93" s="16">
        <f ref="K93:K93" t="array">IFERROR(MAX(IF(Lookups!$E$3:$E$250&lt;Towers!K93/Area!K93*(Settings!$C$16/100),Lookups!$GL$3:$G$250)),"-")</f>
        <v/>
      </c>
      <c r="L93" s="16">
        <f ref="L93:L93" t="array">IFERROR(MAX(IF(Lookups!$E$3:$E$250&lt;Towers!L93/Area!L93*(Settings!$C$16/100),Lookups!$GL$3:$G$250)),"-")</f>
        <v/>
      </c>
    </row>
    <row r="94">
      <c r="A94" s="16">
        <f>'Data'!A94</f>
        <v/>
      </c>
      <c r="B94" s="16">
        <f>'Data'!B94</f>
        <v/>
      </c>
      <c r="C94" s="16">
        <f ref="C94:C94" t="array">IFERROR(MAX(IF(Lookups!$E$3:$E$250&lt;Towers!C94/Area!C94*(Settings!$C$16/100),Lookups!$GL$3:$G$250)),"-")</f>
        <v/>
      </c>
      <c r="D94" s="16">
        <f ref="D94:D94" t="array">IFERROR(MAX(IF(Lookups!$E$3:$E$250&lt;Towers!D94/Area!D94*(Settings!$C$16/100),Lookups!$GL$3:$G$250)),"-")</f>
        <v/>
      </c>
      <c r="E94" s="16">
        <f ref="E94:E94" t="array">IFERROR(MAX(IF(Lookups!$E$3:$E$250&lt;Towers!E94/Area!E94*(Settings!$C$16/100),Lookups!$GL$3:$G$250)),"-")</f>
        <v/>
      </c>
      <c r="F94" s="16">
        <f ref="F94:F94" t="array">IFERROR(MAX(IF(Lookups!$E$3:$E$250&lt;Towers!F94/Area!F94*(Settings!$C$16/100),Lookups!$GL$3:$G$250)),"-")</f>
        <v/>
      </c>
      <c r="G94" s="16">
        <f ref="G94:G94" t="array">IFERROR(MAX(IF(Lookups!$E$3:$E$250&lt;Towers!G94/Area!G94*(Settings!$C$16/100),Lookups!$GL$3:$G$250)),"-")</f>
        <v/>
      </c>
      <c r="H94" s="16">
        <f ref="H94:H94" t="array">IFERROR(MAX(IF(Lookups!$E$3:$E$250&lt;Towers!H94/Area!H94*(Settings!$C$16/100),Lookups!$GL$3:$G$250)),"-")</f>
        <v/>
      </c>
      <c r="I94" s="16">
        <f ref="I94:I94" t="array">IFERROR(MAX(IF(Lookups!$E$3:$E$250&lt;Towers!I94/Area!I94*(Settings!$C$16/100),Lookups!$GL$3:$G$250)),"-")</f>
        <v/>
      </c>
      <c r="J94" s="16">
        <f ref="J94:J94" t="array">IFERROR(MAX(IF(Lookups!$E$3:$E$250&lt;Towers!J94/Area!J94*(Settings!$C$16/100),Lookups!$GL$3:$G$250)),"-")</f>
        <v/>
      </c>
      <c r="K94" s="16">
        <f ref="K94:K94" t="array">IFERROR(MAX(IF(Lookups!$E$3:$E$250&lt;Towers!K94/Area!K94*(Settings!$C$16/100),Lookups!$GL$3:$G$250)),"-")</f>
        <v/>
      </c>
      <c r="L94" s="16">
        <f ref="L94:L94" t="array">IFERROR(MAX(IF(Lookups!$E$3:$E$250&lt;Towers!L94/Area!L94*(Settings!$C$16/100),Lookups!$GL$3:$G$250)),"-")</f>
        <v/>
      </c>
    </row>
    <row r="95">
      <c r="A95" s="16">
        <f>'Data'!A95</f>
        <v/>
      </c>
      <c r="B95" s="16">
        <f>'Data'!B95</f>
        <v/>
      </c>
      <c r="C95" s="16">
        <f ref="C95:C95" t="array">IFERROR(MAX(IF(Lookups!$E$3:$E$250&lt;Towers!C95/Area!C95*(Settings!$C$16/100),Lookups!$GL$3:$G$250)),"-")</f>
        <v/>
      </c>
      <c r="D95" s="16">
        <f ref="D95:D95" t="array">IFERROR(MAX(IF(Lookups!$E$3:$E$250&lt;Towers!D95/Area!D95*(Settings!$C$16/100),Lookups!$GL$3:$G$250)),"-")</f>
        <v/>
      </c>
      <c r="E95" s="16">
        <f ref="E95:E95" t="array">IFERROR(MAX(IF(Lookups!$E$3:$E$250&lt;Towers!E95/Area!E95*(Settings!$C$16/100),Lookups!$GL$3:$G$250)),"-")</f>
        <v/>
      </c>
      <c r="F95" s="16">
        <f ref="F95:F95" t="array">IFERROR(MAX(IF(Lookups!$E$3:$E$250&lt;Towers!F95/Area!F95*(Settings!$C$16/100),Lookups!$GL$3:$G$250)),"-")</f>
        <v/>
      </c>
      <c r="G95" s="16">
        <f ref="G95:G95" t="array">IFERROR(MAX(IF(Lookups!$E$3:$E$250&lt;Towers!G95/Area!G95*(Settings!$C$16/100),Lookups!$GL$3:$G$250)),"-")</f>
        <v/>
      </c>
      <c r="H95" s="16">
        <f ref="H95:H95" t="array">IFERROR(MAX(IF(Lookups!$E$3:$E$250&lt;Towers!H95/Area!H95*(Settings!$C$16/100),Lookups!$GL$3:$G$250)),"-")</f>
        <v/>
      </c>
      <c r="I95" s="16">
        <f ref="I95:I95" t="array">IFERROR(MAX(IF(Lookups!$E$3:$E$250&lt;Towers!I95/Area!I95*(Settings!$C$16/100),Lookups!$GL$3:$G$250)),"-")</f>
        <v/>
      </c>
      <c r="J95" s="16">
        <f ref="J95:J95" t="array">IFERROR(MAX(IF(Lookups!$E$3:$E$250&lt;Towers!J95/Area!J95*(Settings!$C$16/100),Lookups!$GL$3:$G$250)),"-")</f>
        <v/>
      </c>
      <c r="K95" s="16">
        <f ref="K95:K95" t="array">IFERROR(MAX(IF(Lookups!$E$3:$E$250&lt;Towers!K95/Area!K95*(Settings!$C$16/100),Lookups!$GL$3:$G$250)),"-")</f>
        <v/>
      </c>
      <c r="L95" s="16">
        <f ref="L95:L95" t="array">IFERROR(MAX(IF(Lookups!$E$3:$E$250&lt;Towers!L95/Area!L95*(Settings!$C$16/100),Lookups!$GL$3:$G$250)),"-")</f>
        <v/>
      </c>
    </row>
    <row r="96">
      <c r="A96" s="16">
        <f>'Data'!A96</f>
        <v/>
      </c>
      <c r="B96" s="16">
        <f>'Data'!B96</f>
        <v/>
      </c>
      <c r="C96" s="16">
        <f ref="C96:C96" t="array">IFERROR(MAX(IF(Lookups!$E$3:$E$250&lt;Towers!C96/Area!C96*(Settings!$C$16/100),Lookups!$GL$3:$G$250)),"-")</f>
        <v/>
      </c>
      <c r="D96" s="16">
        <f ref="D96:D96" t="array">IFERROR(MAX(IF(Lookups!$E$3:$E$250&lt;Towers!D96/Area!D96*(Settings!$C$16/100),Lookups!$GL$3:$G$250)),"-")</f>
        <v/>
      </c>
      <c r="E96" s="16">
        <f ref="E96:E96" t="array">IFERROR(MAX(IF(Lookups!$E$3:$E$250&lt;Towers!E96/Area!E96*(Settings!$C$16/100),Lookups!$GL$3:$G$250)),"-")</f>
        <v/>
      </c>
      <c r="F96" s="16">
        <f ref="F96:F96" t="array">IFERROR(MAX(IF(Lookups!$E$3:$E$250&lt;Towers!F96/Area!F96*(Settings!$C$16/100),Lookups!$GL$3:$G$250)),"-")</f>
        <v/>
      </c>
      <c r="G96" s="16">
        <f ref="G96:G96" t="array">IFERROR(MAX(IF(Lookups!$E$3:$E$250&lt;Towers!G96/Area!G96*(Settings!$C$16/100),Lookups!$GL$3:$G$250)),"-")</f>
        <v/>
      </c>
      <c r="H96" s="16">
        <f ref="H96:H96" t="array">IFERROR(MAX(IF(Lookups!$E$3:$E$250&lt;Towers!H96/Area!H96*(Settings!$C$16/100),Lookups!$GL$3:$G$250)),"-")</f>
        <v/>
      </c>
      <c r="I96" s="16">
        <f ref="I96:I96" t="array">IFERROR(MAX(IF(Lookups!$E$3:$E$250&lt;Towers!I96/Area!I96*(Settings!$C$16/100),Lookups!$GL$3:$G$250)),"-")</f>
        <v/>
      </c>
      <c r="J96" s="16">
        <f ref="J96:J96" t="array">IFERROR(MAX(IF(Lookups!$E$3:$E$250&lt;Towers!J96/Area!J96*(Settings!$C$16/100),Lookups!$GL$3:$G$250)),"-")</f>
        <v/>
      </c>
      <c r="K96" s="16">
        <f ref="K96:K96" t="array">IFERROR(MAX(IF(Lookups!$E$3:$E$250&lt;Towers!K96/Area!K96*(Settings!$C$16/100),Lookups!$GL$3:$G$250)),"-")</f>
        <v/>
      </c>
      <c r="L96" s="16">
        <f ref="L96:L96" t="array">IFERROR(MAX(IF(Lookups!$E$3:$E$250&lt;Towers!L96/Area!L96*(Settings!$C$16/100),Lookups!$GL$3:$G$250)),"-")</f>
        <v/>
      </c>
    </row>
    <row r="97">
      <c r="A97" s="16">
        <f>'Data'!A97</f>
        <v/>
      </c>
      <c r="B97" s="16">
        <f>'Data'!B97</f>
        <v/>
      </c>
      <c r="C97" s="16">
        <f ref="C97:C97" t="array">IFERROR(MAX(IF(Lookups!$E$3:$E$250&lt;Towers!C97/Area!C97*(Settings!$C$16/100),Lookups!$GL$3:$G$250)),"-")</f>
        <v/>
      </c>
      <c r="D97" s="16">
        <f ref="D97:D97" t="array">IFERROR(MAX(IF(Lookups!$E$3:$E$250&lt;Towers!D97/Area!D97*(Settings!$C$16/100),Lookups!$GL$3:$G$250)),"-")</f>
        <v/>
      </c>
      <c r="E97" s="16">
        <f ref="E97:E97" t="array">IFERROR(MAX(IF(Lookups!$E$3:$E$250&lt;Towers!E97/Area!E97*(Settings!$C$16/100),Lookups!$GL$3:$G$250)),"-")</f>
        <v/>
      </c>
      <c r="F97" s="16">
        <f ref="F97:F97" t="array">IFERROR(MAX(IF(Lookups!$E$3:$E$250&lt;Towers!F97/Area!F97*(Settings!$C$16/100),Lookups!$GL$3:$G$250)),"-")</f>
        <v/>
      </c>
      <c r="G97" s="16">
        <f ref="G97:G97" t="array">IFERROR(MAX(IF(Lookups!$E$3:$E$250&lt;Towers!G97/Area!G97*(Settings!$C$16/100),Lookups!$GL$3:$G$250)),"-")</f>
        <v/>
      </c>
      <c r="H97" s="16">
        <f ref="H97:H97" t="array">IFERROR(MAX(IF(Lookups!$E$3:$E$250&lt;Towers!H97/Area!H97*(Settings!$C$16/100),Lookups!$GL$3:$G$250)),"-")</f>
        <v/>
      </c>
      <c r="I97" s="16">
        <f ref="I97:I97" t="array">IFERROR(MAX(IF(Lookups!$E$3:$E$250&lt;Towers!I97/Area!I97*(Settings!$C$16/100),Lookups!$GL$3:$G$250)),"-")</f>
        <v/>
      </c>
      <c r="J97" s="16">
        <f ref="J97:J97" t="array">IFERROR(MAX(IF(Lookups!$E$3:$E$250&lt;Towers!J97/Area!J97*(Settings!$C$16/100),Lookups!$GL$3:$G$250)),"-")</f>
        <v/>
      </c>
      <c r="K97" s="16">
        <f ref="K97:K97" t="array">IFERROR(MAX(IF(Lookups!$E$3:$E$250&lt;Towers!K97/Area!K97*(Settings!$C$16/100),Lookups!$GL$3:$G$250)),"-")</f>
        <v/>
      </c>
      <c r="L97" s="16">
        <f ref="L97:L97" t="array">IFERROR(MAX(IF(Lookups!$E$3:$E$250&lt;Towers!L97/Area!L97*(Settings!$C$16/100),Lookups!$GL$3:$G$250)),"-")</f>
        <v/>
      </c>
    </row>
    <row r="98">
      <c r="A98" s="16">
        <f>'Data'!A98</f>
        <v/>
      </c>
      <c r="B98" s="16">
        <f>'Data'!B98</f>
        <v/>
      </c>
      <c r="C98" s="16">
        <f ref="C98:C98" t="array">IFERROR(MAX(IF(Lookups!$E$3:$E$250&lt;Towers!C98/Area!C98*(Settings!$C$16/100),Lookups!$GL$3:$G$250)),"-")</f>
        <v/>
      </c>
      <c r="D98" s="16">
        <f ref="D98:D98" t="array">IFERROR(MAX(IF(Lookups!$E$3:$E$250&lt;Towers!D98/Area!D98*(Settings!$C$16/100),Lookups!$GL$3:$G$250)),"-")</f>
        <v/>
      </c>
      <c r="E98" s="16">
        <f ref="E98:E98" t="array">IFERROR(MAX(IF(Lookups!$E$3:$E$250&lt;Towers!E98/Area!E98*(Settings!$C$16/100),Lookups!$GL$3:$G$250)),"-")</f>
        <v/>
      </c>
      <c r="F98" s="16">
        <f ref="F98:F98" t="array">IFERROR(MAX(IF(Lookups!$E$3:$E$250&lt;Towers!F98/Area!F98*(Settings!$C$16/100),Lookups!$GL$3:$G$250)),"-")</f>
        <v/>
      </c>
      <c r="G98" s="16">
        <f ref="G98:G98" t="array">IFERROR(MAX(IF(Lookups!$E$3:$E$250&lt;Towers!G98/Area!G98*(Settings!$C$16/100),Lookups!$GL$3:$G$250)),"-")</f>
        <v/>
      </c>
      <c r="H98" s="16">
        <f ref="H98:H98" t="array">IFERROR(MAX(IF(Lookups!$E$3:$E$250&lt;Towers!H98/Area!H98*(Settings!$C$16/100),Lookups!$GL$3:$G$250)),"-")</f>
        <v/>
      </c>
      <c r="I98" s="16">
        <f ref="I98:I98" t="array">IFERROR(MAX(IF(Lookups!$E$3:$E$250&lt;Towers!I98/Area!I98*(Settings!$C$16/100),Lookups!$GL$3:$G$250)),"-")</f>
        <v/>
      </c>
      <c r="J98" s="16">
        <f ref="J98:J98" t="array">IFERROR(MAX(IF(Lookups!$E$3:$E$250&lt;Towers!J98/Area!J98*(Settings!$C$16/100),Lookups!$GL$3:$G$250)),"-")</f>
        <v/>
      </c>
      <c r="K98" s="16">
        <f ref="K98:K98" t="array">IFERROR(MAX(IF(Lookups!$E$3:$E$250&lt;Towers!K98/Area!K98*(Settings!$C$16/100),Lookups!$GL$3:$G$250)),"-")</f>
        <v/>
      </c>
      <c r="L98" s="16">
        <f ref="L98:L98" t="array">IFERROR(MAX(IF(Lookups!$E$3:$E$250&lt;Towers!L98/Area!L98*(Settings!$C$16/100),Lookups!$GL$3:$G$250)),"-")</f>
        <v/>
      </c>
    </row>
    <row r="99">
      <c r="A99" s="16">
        <f>'Data'!A99</f>
        <v/>
      </c>
      <c r="B99" s="16">
        <f>'Data'!B99</f>
        <v/>
      </c>
      <c r="C99" s="16">
        <f ref="C99:C99" t="array">IFERROR(MAX(IF(Lookups!$E$3:$E$250&lt;Towers!C99/Area!C99*(Settings!$C$16/100),Lookups!$GL$3:$G$250)),"-")</f>
        <v/>
      </c>
      <c r="D99" s="16">
        <f ref="D99:D99" t="array">IFERROR(MAX(IF(Lookups!$E$3:$E$250&lt;Towers!D99/Area!D99*(Settings!$C$16/100),Lookups!$GL$3:$G$250)),"-")</f>
        <v/>
      </c>
      <c r="E99" s="16">
        <f ref="E99:E99" t="array">IFERROR(MAX(IF(Lookups!$E$3:$E$250&lt;Towers!E99/Area!E99*(Settings!$C$16/100),Lookups!$GL$3:$G$250)),"-")</f>
        <v/>
      </c>
      <c r="F99" s="16">
        <f ref="F99:F99" t="array">IFERROR(MAX(IF(Lookups!$E$3:$E$250&lt;Towers!F99/Area!F99*(Settings!$C$16/100),Lookups!$GL$3:$G$250)),"-")</f>
        <v/>
      </c>
      <c r="G99" s="16">
        <f ref="G99:G99" t="array">IFERROR(MAX(IF(Lookups!$E$3:$E$250&lt;Towers!G99/Area!G99*(Settings!$C$16/100),Lookups!$GL$3:$G$250)),"-")</f>
        <v/>
      </c>
      <c r="H99" s="16">
        <f ref="H99:H99" t="array">IFERROR(MAX(IF(Lookups!$E$3:$E$250&lt;Towers!H99/Area!H99*(Settings!$C$16/100),Lookups!$GL$3:$G$250)),"-")</f>
        <v/>
      </c>
      <c r="I99" s="16">
        <f ref="I99:I99" t="array">IFERROR(MAX(IF(Lookups!$E$3:$E$250&lt;Towers!I99/Area!I99*(Settings!$C$16/100),Lookups!$GL$3:$G$250)),"-")</f>
        <v/>
      </c>
      <c r="J99" s="16">
        <f ref="J99:J99" t="array">IFERROR(MAX(IF(Lookups!$E$3:$E$250&lt;Towers!J99/Area!J99*(Settings!$C$16/100),Lookups!$GL$3:$G$250)),"-")</f>
        <v/>
      </c>
      <c r="K99" s="16">
        <f ref="K99:K99" t="array">IFERROR(MAX(IF(Lookups!$E$3:$E$250&lt;Towers!K99/Area!K99*(Settings!$C$16/100),Lookups!$GL$3:$G$250)),"-")</f>
        <v/>
      </c>
      <c r="L99" s="16">
        <f ref="L99:L99" t="array">IFERROR(MAX(IF(Lookups!$E$3:$E$250&lt;Towers!L99/Area!L99*(Settings!$C$16/100),Lookups!$GL$3:$G$250)),"-")</f>
        <v/>
      </c>
    </row>
    <row r="100">
      <c r="A100" s="16">
        <f>'Data'!A100</f>
        <v/>
      </c>
      <c r="B100" s="16">
        <f>'Data'!B100</f>
        <v/>
      </c>
      <c r="C100" s="16">
        <f ref="C100:C100" t="array">IFERROR(MAX(IF(Lookups!$E$3:$E$250&lt;Towers!C100/Area!C100*(Settings!$C$16/100),Lookups!$GL$3:$G$250)),"-")</f>
        <v/>
      </c>
      <c r="D100" s="16">
        <f ref="D100:D100" t="array">IFERROR(MAX(IF(Lookups!$E$3:$E$250&lt;Towers!D100/Area!D100*(Settings!$C$16/100),Lookups!$GL$3:$G$250)),"-")</f>
        <v/>
      </c>
      <c r="E100" s="16">
        <f ref="E100:E100" t="array">IFERROR(MAX(IF(Lookups!$E$3:$E$250&lt;Towers!E100/Area!E100*(Settings!$C$16/100),Lookups!$GL$3:$G$250)),"-")</f>
        <v/>
      </c>
      <c r="F100" s="16">
        <f ref="F100:F100" t="array">IFERROR(MAX(IF(Lookups!$E$3:$E$250&lt;Towers!F100/Area!F100*(Settings!$C$16/100),Lookups!$GL$3:$G$250)),"-")</f>
        <v/>
      </c>
      <c r="G100" s="16">
        <f ref="G100:G100" t="array">IFERROR(MAX(IF(Lookups!$E$3:$E$250&lt;Towers!G100/Area!G100*(Settings!$C$16/100),Lookups!$GL$3:$G$250)),"-")</f>
        <v/>
      </c>
      <c r="H100" s="16">
        <f ref="H100:H100" t="array">IFERROR(MAX(IF(Lookups!$E$3:$E$250&lt;Towers!H100/Area!H100*(Settings!$C$16/100),Lookups!$GL$3:$G$250)),"-")</f>
        <v/>
      </c>
      <c r="I100" s="16">
        <f ref="I100:I100" t="array">IFERROR(MAX(IF(Lookups!$E$3:$E$250&lt;Towers!I100/Area!I100*(Settings!$C$16/100),Lookups!$GL$3:$G$250)),"-")</f>
        <v/>
      </c>
      <c r="J100" s="16">
        <f ref="J100:J100" t="array">IFERROR(MAX(IF(Lookups!$E$3:$E$250&lt;Towers!J100/Area!J100*(Settings!$C$16/100),Lookups!$GL$3:$G$250)),"-")</f>
        <v/>
      </c>
      <c r="K100" s="16">
        <f ref="K100:K100" t="array">IFERROR(MAX(IF(Lookups!$E$3:$E$250&lt;Towers!K100/Area!K100*(Settings!$C$16/100),Lookups!$GL$3:$G$250)),"-")</f>
        <v/>
      </c>
      <c r="L100" s="16">
        <f ref="L100:L100" t="array">IFERROR(MAX(IF(Lookups!$E$3:$E$250&lt;Towers!L100/Area!L100*(Settings!$C$16/100),Lookups!$GL$3:$G$250)),"-")</f>
        <v/>
      </c>
    </row>
    <row r="101">
      <c r="A101" s="16">
        <f>'Data'!A101</f>
        <v/>
      </c>
      <c r="B101" s="16">
        <f>'Data'!B101</f>
        <v/>
      </c>
      <c r="C101" s="16">
        <f ref="C101:C101" t="array">IFERROR(MAX(IF(Lookups!$E$3:$E$250&lt;Towers!C101/Area!C101*(Settings!$C$16/100),Lookups!$GL$3:$G$250)),"-")</f>
        <v/>
      </c>
      <c r="D101" s="16">
        <f ref="D101:D101" t="array">IFERROR(MAX(IF(Lookups!$E$3:$E$250&lt;Towers!D101/Area!D101*(Settings!$C$16/100),Lookups!$GL$3:$G$250)),"-")</f>
        <v/>
      </c>
      <c r="E101" s="16">
        <f ref="E101:E101" t="array">IFERROR(MAX(IF(Lookups!$E$3:$E$250&lt;Towers!E101/Area!E101*(Settings!$C$16/100),Lookups!$GL$3:$G$250)),"-")</f>
        <v/>
      </c>
      <c r="F101" s="16">
        <f ref="F101:F101" t="array">IFERROR(MAX(IF(Lookups!$E$3:$E$250&lt;Towers!F101/Area!F101*(Settings!$C$16/100),Lookups!$GL$3:$G$250)),"-")</f>
        <v/>
      </c>
      <c r="G101" s="16">
        <f ref="G101:G101" t="array">IFERROR(MAX(IF(Lookups!$E$3:$E$250&lt;Towers!G101/Area!G101*(Settings!$C$16/100),Lookups!$GL$3:$G$250)),"-")</f>
        <v/>
      </c>
      <c r="H101" s="16">
        <f ref="H101:H101" t="array">IFERROR(MAX(IF(Lookups!$E$3:$E$250&lt;Towers!H101/Area!H101*(Settings!$C$16/100),Lookups!$GL$3:$G$250)),"-")</f>
        <v/>
      </c>
      <c r="I101" s="16">
        <f ref="I101:I101" t="array">IFERROR(MAX(IF(Lookups!$E$3:$E$250&lt;Towers!I101/Area!I101*(Settings!$C$16/100),Lookups!$GL$3:$G$250)),"-")</f>
        <v/>
      </c>
      <c r="J101" s="16">
        <f ref="J101:J101" t="array">IFERROR(MAX(IF(Lookups!$E$3:$E$250&lt;Towers!J101/Area!J101*(Settings!$C$16/100),Lookups!$GL$3:$G$250)),"-")</f>
        <v/>
      </c>
      <c r="K101" s="16">
        <f ref="K101:K101" t="array">IFERROR(MAX(IF(Lookups!$E$3:$E$250&lt;Towers!K101/Area!K101*(Settings!$C$16/100),Lookups!$GL$3:$G$250)),"-")</f>
        <v/>
      </c>
      <c r="L101" s="16">
        <f ref="L101:L101" t="array">IFERROR(MAX(IF(Lookups!$E$3:$E$250&lt;Towers!L101/Area!L101*(Settings!$C$16/100),Lookups!$GL$3:$G$250)),"-")</f>
        <v/>
      </c>
    </row>
    <row r="102">
      <c r="A102" s="16">
        <f>'Data'!A102</f>
        <v/>
      </c>
      <c r="B102" s="16">
        <f>'Data'!B102</f>
        <v/>
      </c>
      <c r="C102" s="16">
        <f ref="C102:C102" t="array">IFERROR(MAX(IF(Lookups!$E$3:$E$250&lt;Towers!C102/Area!C102*(Settings!$C$16/100),Lookups!$GL$3:$G$250)),"-")</f>
        <v/>
      </c>
      <c r="D102" s="16">
        <f ref="D102:D102" t="array">IFERROR(MAX(IF(Lookups!$E$3:$E$250&lt;Towers!D102/Area!D102*(Settings!$C$16/100),Lookups!$GL$3:$G$250)),"-")</f>
        <v/>
      </c>
      <c r="E102" s="16">
        <f ref="E102:E102" t="array">IFERROR(MAX(IF(Lookups!$E$3:$E$250&lt;Towers!E102/Area!E102*(Settings!$C$16/100),Lookups!$GL$3:$G$250)),"-")</f>
        <v/>
      </c>
      <c r="F102" s="16">
        <f ref="F102:F102" t="array">IFERROR(MAX(IF(Lookups!$E$3:$E$250&lt;Towers!F102/Area!F102*(Settings!$C$16/100),Lookups!$GL$3:$G$250)),"-")</f>
        <v/>
      </c>
      <c r="G102" s="16">
        <f ref="G102:G102" t="array">IFERROR(MAX(IF(Lookups!$E$3:$E$250&lt;Towers!G102/Area!G102*(Settings!$C$16/100),Lookups!$GL$3:$G$250)),"-")</f>
        <v/>
      </c>
      <c r="H102" s="16">
        <f ref="H102:H102" t="array">IFERROR(MAX(IF(Lookups!$E$3:$E$250&lt;Towers!H102/Area!H102*(Settings!$C$16/100),Lookups!$GL$3:$G$250)),"-")</f>
        <v/>
      </c>
      <c r="I102" s="16">
        <f ref="I102:I102" t="array">IFERROR(MAX(IF(Lookups!$E$3:$E$250&lt;Towers!I102/Area!I102*(Settings!$C$16/100),Lookups!$GL$3:$G$250)),"-")</f>
        <v/>
      </c>
      <c r="J102" s="16">
        <f ref="J102:J102" t="array">IFERROR(MAX(IF(Lookups!$E$3:$E$250&lt;Towers!J102/Area!J102*(Settings!$C$16/100),Lookups!$GL$3:$G$250)),"-")</f>
        <v/>
      </c>
      <c r="K102" s="16">
        <f ref="K102:K102" t="array">IFERROR(MAX(IF(Lookups!$E$3:$E$250&lt;Towers!K102/Area!K102*(Settings!$C$16/100),Lookups!$GL$3:$G$250)),"-")</f>
        <v/>
      </c>
      <c r="L102" s="16">
        <f ref="L102:L102" t="array">IFERROR(MAX(IF(Lookups!$E$3:$E$250&lt;Towers!L102/Area!L102*(Settings!$C$16/100),Lookups!$GL$3:$G$250)),"-")</f>
        <v/>
      </c>
    </row>
    <row r="103">
      <c r="A103" s="16">
        <f>'Data'!A103</f>
        <v/>
      </c>
      <c r="B103" s="16">
        <f>'Data'!B103</f>
        <v/>
      </c>
      <c r="C103" s="16">
        <f ref="C103:C103" t="array">IFERROR(MAX(IF(Lookups!$E$3:$E$250&lt;Towers!C103/Area!C103*(Settings!$C$16/100),Lookups!$GL$3:$G$250)),"-")</f>
        <v/>
      </c>
      <c r="D103" s="16">
        <f ref="D103:D103" t="array">IFERROR(MAX(IF(Lookups!$E$3:$E$250&lt;Towers!D103/Area!D103*(Settings!$C$16/100),Lookups!$GL$3:$G$250)),"-")</f>
        <v/>
      </c>
      <c r="E103" s="16">
        <f ref="E103:E103" t="array">IFERROR(MAX(IF(Lookups!$E$3:$E$250&lt;Towers!E103/Area!E103*(Settings!$C$16/100),Lookups!$GL$3:$G$250)),"-")</f>
        <v/>
      </c>
      <c r="F103" s="16">
        <f ref="F103:F103" t="array">IFERROR(MAX(IF(Lookups!$E$3:$E$250&lt;Towers!F103/Area!F103*(Settings!$C$16/100),Lookups!$GL$3:$G$250)),"-")</f>
        <v/>
      </c>
      <c r="G103" s="16">
        <f ref="G103:G103" t="array">IFERROR(MAX(IF(Lookups!$E$3:$E$250&lt;Towers!G103/Area!G103*(Settings!$C$16/100),Lookups!$GL$3:$G$250)),"-")</f>
        <v/>
      </c>
      <c r="H103" s="16">
        <f ref="H103:H103" t="array">IFERROR(MAX(IF(Lookups!$E$3:$E$250&lt;Towers!H103/Area!H103*(Settings!$C$16/100),Lookups!$GL$3:$G$250)),"-")</f>
        <v/>
      </c>
      <c r="I103" s="16">
        <f ref="I103:I103" t="array">IFERROR(MAX(IF(Lookups!$E$3:$E$250&lt;Towers!I103/Area!I103*(Settings!$C$16/100),Lookups!$GL$3:$G$250)),"-")</f>
        <v/>
      </c>
      <c r="J103" s="16">
        <f ref="J103:J103" t="array">IFERROR(MAX(IF(Lookups!$E$3:$E$250&lt;Towers!J103/Area!J103*(Settings!$C$16/100),Lookups!$GL$3:$G$250)),"-")</f>
        <v/>
      </c>
      <c r="K103" s="16">
        <f ref="K103:K103" t="array">IFERROR(MAX(IF(Lookups!$E$3:$E$250&lt;Towers!K103/Area!K103*(Settings!$C$16/100),Lookups!$GL$3:$G$250)),"-")</f>
        <v/>
      </c>
      <c r="L103" s="16">
        <f ref="L103:L103" t="array">IFERROR(MAX(IF(Lookups!$E$3:$E$250&lt;Towers!L103/Area!L103*(Settings!$C$16/100),Lookups!$GL$3:$G$250)),"-")</f>
        <v/>
      </c>
    </row>
    <row r="104">
      <c r="A104" s="16">
        <f>'Data'!A104</f>
        <v/>
      </c>
      <c r="B104" s="16">
        <f>'Data'!B104</f>
        <v/>
      </c>
      <c r="C104" s="16">
        <f ref="C104:C104" t="array">IFERROR(MAX(IF(Lookups!$E$3:$E$250&lt;Towers!C104/Area!C104*(Settings!$C$16/100),Lookups!$GL$3:$G$250)),"-")</f>
        <v/>
      </c>
      <c r="D104" s="16">
        <f ref="D104:D104" t="array">IFERROR(MAX(IF(Lookups!$E$3:$E$250&lt;Towers!D104/Area!D104*(Settings!$C$16/100),Lookups!$GL$3:$G$250)),"-")</f>
        <v/>
      </c>
      <c r="E104" s="16">
        <f ref="E104:E104" t="array">IFERROR(MAX(IF(Lookups!$E$3:$E$250&lt;Towers!E104/Area!E104*(Settings!$C$16/100),Lookups!$GL$3:$G$250)),"-")</f>
        <v/>
      </c>
      <c r="F104" s="16">
        <f ref="F104:F104" t="array">IFERROR(MAX(IF(Lookups!$E$3:$E$250&lt;Towers!F104/Area!F104*(Settings!$C$16/100),Lookups!$GL$3:$G$250)),"-")</f>
        <v/>
      </c>
      <c r="G104" s="16">
        <f ref="G104:G104" t="array">IFERROR(MAX(IF(Lookups!$E$3:$E$250&lt;Towers!G104/Area!G104*(Settings!$C$16/100),Lookups!$GL$3:$G$250)),"-")</f>
        <v/>
      </c>
      <c r="H104" s="16">
        <f ref="H104:H104" t="array">IFERROR(MAX(IF(Lookups!$E$3:$E$250&lt;Towers!H104/Area!H104*(Settings!$C$16/100),Lookups!$GL$3:$G$250)),"-")</f>
        <v/>
      </c>
      <c r="I104" s="16">
        <f ref="I104:I104" t="array">IFERROR(MAX(IF(Lookups!$E$3:$E$250&lt;Towers!I104/Area!I104*(Settings!$C$16/100),Lookups!$GL$3:$G$250)),"-")</f>
        <v/>
      </c>
      <c r="J104" s="16">
        <f ref="J104:J104" t="array">IFERROR(MAX(IF(Lookups!$E$3:$E$250&lt;Towers!J104/Area!J104*(Settings!$C$16/100),Lookups!$GL$3:$G$250)),"-")</f>
        <v/>
      </c>
      <c r="K104" s="16">
        <f ref="K104:K104" t="array">IFERROR(MAX(IF(Lookups!$E$3:$E$250&lt;Towers!K104/Area!K104*(Settings!$C$16/100),Lookups!$GL$3:$G$250)),"-")</f>
        <v/>
      </c>
      <c r="L104" s="16">
        <f ref="L104:L104" t="array">IFERROR(MAX(IF(Lookups!$E$3:$E$250&lt;Towers!L104/Area!L104*(Settings!$C$16/100),Lookups!$GL$3:$G$250)),"-")</f>
        <v/>
      </c>
    </row>
    <row r="105">
      <c r="A105" s="16">
        <f>'Data'!A105</f>
        <v/>
      </c>
      <c r="B105" s="16">
        <f>'Data'!B105</f>
        <v/>
      </c>
      <c r="C105" s="16">
        <f ref="C105:C105" t="array">IFERROR(MAX(IF(Lookups!$E$3:$E$250&lt;Towers!C105/Area!C105*(Settings!$C$16/100),Lookups!$GL$3:$G$250)),"-")</f>
        <v/>
      </c>
      <c r="D105" s="16">
        <f ref="D105:D105" t="array">IFERROR(MAX(IF(Lookups!$E$3:$E$250&lt;Towers!D105/Area!D105*(Settings!$C$16/100),Lookups!$GL$3:$G$250)),"-")</f>
        <v/>
      </c>
      <c r="E105" s="16">
        <f ref="E105:E105" t="array">IFERROR(MAX(IF(Lookups!$E$3:$E$250&lt;Towers!E105/Area!E105*(Settings!$C$16/100),Lookups!$GL$3:$G$250)),"-")</f>
        <v/>
      </c>
      <c r="F105" s="16">
        <f ref="F105:F105" t="array">IFERROR(MAX(IF(Lookups!$E$3:$E$250&lt;Towers!F105/Area!F105*(Settings!$C$16/100),Lookups!$GL$3:$G$250)),"-")</f>
        <v/>
      </c>
      <c r="G105" s="16">
        <f ref="G105:G105" t="array">IFERROR(MAX(IF(Lookups!$E$3:$E$250&lt;Towers!G105/Area!G105*(Settings!$C$16/100),Lookups!$GL$3:$G$250)),"-")</f>
        <v/>
      </c>
      <c r="H105" s="16">
        <f ref="H105:H105" t="array">IFERROR(MAX(IF(Lookups!$E$3:$E$250&lt;Towers!H105/Area!H105*(Settings!$C$16/100),Lookups!$GL$3:$G$250)),"-")</f>
        <v/>
      </c>
      <c r="I105" s="16">
        <f ref="I105:I105" t="array">IFERROR(MAX(IF(Lookups!$E$3:$E$250&lt;Towers!I105/Area!I105*(Settings!$C$16/100),Lookups!$GL$3:$G$250)),"-")</f>
        <v/>
      </c>
      <c r="J105" s="16">
        <f ref="J105:J105" t="array">IFERROR(MAX(IF(Lookups!$E$3:$E$250&lt;Towers!J105/Area!J105*(Settings!$C$16/100),Lookups!$GL$3:$G$250)),"-")</f>
        <v/>
      </c>
      <c r="K105" s="16">
        <f ref="K105:K105" t="array">IFERROR(MAX(IF(Lookups!$E$3:$E$250&lt;Towers!K105/Area!K105*(Settings!$C$16/100),Lookups!$GL$3:$G$250)),"-")</f>
        <v/>
      </c>
      <c r="L105" s="16">
        <f ref="L105:L105" t="array">IFERROR(MAX(IF(Lookups!$E$3:$E$250&lt;Towers!L105/Area!L105*(Settings!$C$16/100),Lookups!$GL$3:$G$250)),"-")</f>
        <v/>
      </c>
    </row>
    <row r="106">
      <c r="A106" s="16">
        <f>'Data'!A106</f>
        <v/>
      </c>
      <c r="B106" s="16">
        <f>'Data'!B106</f>
        <v/>
      </c>
      <c r="C106" s="16">
        <f ref="C106:C106" t="array">IFERROR(MAX(IF(Lookups!$E$3:$E$250&lt;Towers!C106/Area!C106*(Settings!$C$16/100),Lookups!$GL$3:$G$250)),"-")</f>
        <v/>
      </c>
      <c r="D106" s="16">
        <f ref="D106:D106" t="array">IFERROR(MAX(IF(Lookups!$E$3:$E$250&lt;Towers!D106/Area!D106*(Settings!$C$16/100),Lookups!$GL$3:$G$250)),"-")</f>
        <v/>
      </c>
      <c r="E106" s="16">
        <f ref="E106:E106" t="array">IFERROR(MAX(IF(Lookups!$E$3:$E$250&lt;Towers!E106/Area!E106*(Settings!$C$16/100),Lookups!$GL$3:$G$250)),"-")</f>
        <v/>
      </c>
      <c r="F106" s="16">
        <f ref="F106:F106" t="array">IFERROR(MAX(IF(Lookups!$E$3:$E$250&lt;Towers!F106/Area!F106*(Settings!$C$16/100),Lookups!$GL$3:$G$250)),"-")</f>
        <v/>
      </c>
      <c r="G106" s="16">
        <f ref="G106:G106" t="array">IFERROR(MAX(IF(Lookups!$E$3:$E$250&lt;Towers!G106/Area!G106*(Settings!$C$16/100),Lookups!$GL$3:$G$250)),"-")</f>
        <v/>
      </c>
      <c r="H106" s="16">
        <f ref="H106:H106" t="array">IFERROR(MAX(IF(Lookups!$E$3:$E$250&lt;Towers!H106/Area!H106*(Settings!$C$16/100),Lookups!$GL$3:$G$250)),"-")</f>
        <v/>
      </c>
      <c r="I106" s="16">
        <f ref="I106:I106" t="array">IFERROR(MAX(IF(Lookups!$E$3:$E$250&lt;Towers!I106/Area!I106*(Settings!$C$16/100),Lookups!$GL$3:$G$250)),"-")</f>
        <v/>
      </c>
      <c r="J106" s="16">
        <f ref="J106:J106" t="array">IFERROR(MAX(IF(Lookups!$E$3:$E$250&lt;Towers!J106/Area!J106*(Settings!$C$16/100),Lookups!$GL$3:$G$250)),"-")</f>
        <v/>
      </c>
      <c r="K106" s="16">
        <f ref="K106:K106" t="array">IFERROR(MAX(IF(Lookups!$E$3:$E$250&lt;Towers!K106/Area!K106*(Settings!$C$16/100),Lookups!$GL$3:$G$250)),"-")</f>
        <v/>
      </c>
      <c r="L106" s="16">
        <f ref="L106:L106" t="array">IFERROR(MAX(IF(Lookups!$E$3:$E$250&lt;Towers!L106/Area!L106*(Settings!$C$16/100),Lookups!$GL$3:$G$250)),"-")</f>
        <v/>
      </c>
    </row>
    <row r="107">
      <c r="A107" s="16">
        <f>'Data'!A107</f>
        <v/>
      </c>
      <c r="B107" s="16">
        <f>'Data'!B107</f>
        <v/>
      </c>
      <c r="C107" s="16">
        <f ref="C107:C107" t="array">IFERROR(MAX(IF(Lookups!$E$3:$E$250&lt;Towers!C107/Area!C107*(Settings!$C$16/100),Lookups!$GL$3:$G$250)),"-")</f>
        <v/>
      </c>
      <c r="D107" s="16">
        <f ref="D107:D107" t="array">IFERROR(MAX(IF(Lookups!$E$3:$E$250&lt;Towers!D107/Area!D107*(Settings!$C$16/100),Lookups!$GL$3:$G$250)),"-")</f>
        <v/>
      </c>
      <c r="E107" s="16">
        <f ref="E107:E107" t="array">IFERROR(MAX(IF(Lookups!$E$3:$E$250&lt;Towers!E107/Area!E107*(Settings!$C$16/100),Lookups!$GL$3:$G$250)),"-")</f>
        <v/>
      </c>
      <c r="F107" s="16">
        <f ref="F107:F107" t="array">IFERROR(MAX(IF(Lookups!$E$3:$E$250&lt;Towers!F107/Area!F107*(Settings!$C$16/100),Lookups!$GL$3:$G$250)),"-")</f>
        <v/>
      </c>
      <c r="G107" s="16">
        <f ref="G107:G107" t="array">IFERROR(MAX(IF(Lookups!$E$3:$E$250&lt;Towers!G107/Area!G107*(Settings!$C$16/100),Lookups!$GL$3:$G$250)),"-")</f>
        <v/>
      </c>
      <c r="H107" s="16">
        <f ref="H107:H107" t="array">IFERROR(MAX(IF(Lookups!$E$3:$E$250&lt;Towers!H107/Area!H107*(Settings!$C$16/100),Lookups!$GL$3:$G$250)),"-")</f>
        <v/>
      </c>
      <c r="I107" s="16">
        <f ref="I107:I107" t="array">IFERROR(MAX(IF(Lookups!$E$3:$E$250&lt;Towers!I107/Area!I107*(Settings!$C$16/100),Lookups!$GL$3:$G$250)),"-")</f>
        <v/>
      </c>
      <c r="J107" s="16">
        <f ref="J107:J107" t="array">IFERROR(MAX(IF(Lookups!$E$3:$E$250&lt;Towers!J107/Area!J107*(Settings!$C$16/100),Lookups!$GL$3:$G$250)),"-")</f>
        <v/>
      </c>
      <c r="K107" s="16">
        <f ref="K107:K107" t="array">IFERROR(MAX(IF(Lookups!$E$3:$E$250&lt;Towers!K107/Area!K107*(Settings!$C$16/100),Lookups!$GL$3:$G$250)),"-")</f>
        <v/>
      </c>
      <c r="L107" s="16">
        <f ref="L107:L107" t="array">IFERROR(MAX(IF(Lookups!$E$3:$E$250&lt;Towers!L107/Area!L107*(Settings!$C$16/100),Lookups!$GL$3:$G$250)),"-")</f>
        <v/>
      </c>
    </row>
    <row r="108">
      <c r="A108" s="16">
        <f>'Data'!A108</f>
        <v/>
      </c>
      <c r="B108" s="16">
        <f>'Data'!B108</f>
        <v/>
      </c>
      <c r="C108" s="16">
        <f ref="C108:C108" t="array">IFERROR(MAX(IF(Lookups!$E$3:$E$250&lt;Towers!C108/Area!C108*(Settings!$C$16/100),Lookups!$GL$3:$G$250)),"-")</f>
        <v/>
      </c>
      <c r="D108" s="16">
        <f ref="D108:D108" t="array">IFERROR(MAX(IF(Lookups!$E$3:$E$250&lt;Towers!D108/Area!D108*(Settings!$C$16/100),Lookups!$GL$3:$G$250)),"-")</f>
        <v/>
      </c>
      <c r="E108" s="16">
        <f ref="E108:E108" t="array">IFERROR(MAX(IF(Lookups!$E$3:$E$250&lt;Towers!E108/Area!E108*(Settings!$C$16/100),Lookups!$GL$3:$G$250)),"-")</f>
        <v/>
      </c>
      <c r="F108" s="16">
        <f ref="F108:F108" t="array">IFERROR(MAX(IF(Lookups!$E$3:$E$250&lt;Towers!F108/Area!F108*(Settings!$C$16/100),Lookups!$GL$3:$G$250)),"-")</f>
        <v/>
      </c>
      <c r="G108" s="16">
        <f ref="G108:G108" t="array">IFERROR(MAX(IF(Lookups!$E$3:$E$250&lt;Towers!G108/Area!G108*(Settings!$C$16/100),Lookups!$GL$3:$G$250)),"-")</f>
        <v/>
      </c>
      <c r="H108" s="16">
        <f ref="H108:H108" t="array">IFERROR(MAX(IF(Lookups!$E$3:$E$250&lt;Towers!H108/Area!H108*(Settings!$C$16/100),Lookups!$GL$3:$G$250)),"-")</f>
        <v/>
      </c>
      <c r="I108" s="16">
        <f ref="I108:I108" t="array">IFERROR(MAX(IF(Lookups!$E$3:$E$250&lt;Towers!I108/Area!I108*(Settings!$C$16/100),Lookups!$GL$3:$G$250)),"-")</f>
        <v/>
      </c>
      <c r="J108" s="16">
        <f ref="J108:J108" t="array">IFERROR(MAX(IF(Lookups!$E$3:$E$250&lt;Towers!J108/Area!J108*(Settings!$C$16/100),Lookups!$GL$3:$G$250)),"-")</f>
        <v/>
      </c>
      <c r="K108" s="16">
        <f ref="K108:K108" t="array">IFERROR(MAX(IF(Lookups!$E$3:$E$250&lt;Towers!K108/Area!K108*(Settings!$C$16/100),Lookups!$GL$3:$G$250)),"-")</f>
        <v/>
      </c>
      <c r="L108" s="16">
        <f ref="L108:L108" t="array">IFERROR(MAX(IF(Lookups!$E$3:$E$250&lt;Towers!L108/Area!L108*(Settings!$C$16/100),Lookups!$GL$3:$G$250)),"-")</f>
        <v/>
      </c>
    </row>
    <row r="109">
      <c r="A109" s="16">
        <f>'Data'!A109</f>
        <v/>
      </c>
      <c r="B109" s="16">
        <f>'Data'!B109</f>
        <v/>
      </c>
      <c r="C109" s="16">
        <f ref="C109:C109" t="array">IFERROR(MAX(IF(Lookups!$E$3:$E$250&lt;Towers!C109/Area!C109*(Settings!$C$16/100),Lookups!$GL$3:$G$250)),"-")</f>
        <v/>
      </c>
      <c r="D109" s="16">
        <f ref="D109:D109" t="array">IFERROR(MAX(IF(Lookups!$E$3:$E$250&lt;Towers!D109/Area!D109*(Settings!$C$16/100),Lookups!$GL$3:$G$250)),"-")</f>
        <v/>
      </c>
      <c r="E109" s="16">
        <f ref="E109:E109" t="array">IFERROR(MAX(IF(Lookups!$E$3:$E$250&lt;Towers!E109/Area!E109*(Settings!$C$16/100),Lookups!$GL$3:$G$250)),"-")</f>
        <v/>
      </c>
      <c r="F109" s="16">
        <f ref="F109:F109" t="array">IFERROR(MAX(IF(Lookups!$E$3:$E$250&lt;Towers!F109/Area!F109*(Settings!$C$16/100),Lookups!$GL$3:$G$250)),"-")</f>
        <v/>
      </c>
      <c r="G109" s="16">
        <f ref="G109:G109" t="array">IFERROR(MAX(IF(Lookups!$E$3:$E$250&lt;Towers!G109/Area!G109*(Settings!$C$16/100),Lookups!$GL$3:$G$250)),"-")</f>
        <v/>
      </c>
      <c r="H109" s="16">
        <f ref="H109:H109" t="array">IFERROR(MAX(IF(Lookups!$E$3:$E$250&lt;Towers!H109/Area!H109*(Settings!$C$16/100),Lookups!$GL$3:$G$250)),"-")</f>
        <v/>
      </c>
      <c r="I109" s="16">
        <f ref="I109:I109" t="array">IFERROR(MAX(IF(Lookups!$E$3:$E$250&lt;Towers!I109/Area!I109*(Settings!$C$16/100),Lookups!$GL$3:$G$250)),"-")</f>
        <v/>
      </c>
      <c r="J109" s="16">
        <f ref="J109:J109" t="array">IFERROR(MAX(IF(Lookups!$E$3:$E$250&lt;Towers!J109/Area!J109*(Settings!$C$16/100),Lookups!$GL$3:$G$250)),"-")</f>
        <v/>
      </c>
      <c r="K109" s="16">
        <f ref="K109:K109" t="array">IFERROR(MAX(IF(Lookups!$E$3:$E$250&lt;Towers!K109/Area!K109*(Settings!$C$16/100),Lookups!$GL$3:$G$250)),"-")</f>
        <v/>
      </c>
      <c r="L109" s="16">
        <f ref="L109:L109" t="array">IFERROR(MAX(IF(Lookups!$E$3:$E$250&lt;Towers!L109/Area!L109*(Settings!$C$16/100),Lookups!$GL$3:$G$250)),"-")</f>
        <v/>
      </c>
    </row>
    <row r="110">
      <c r="A110" s="16">
        <f>'Data'!A110</f>
        <v/>
      </c>
      <c r="B110" s="16">
        <f>'Data'!B110</f>
        <v/>
      </c>
      <c r="C110" s="16">
        <f ref="C110:C110" t="array">IFERROR(MAX(IF(Lookups!$E$3:$E$250&lt;Towers!C110/Area!C110*(Settings!$C$16/100),Lookups!$GL$3:$G$250)),"-")</f>
        <v/>
      </c>
      <c r="D110" s="16">
        <f ref="D110:D110" t="array">IFERROR(MAX(IF(Lookups!$E$3:$E$250&lt;Towers!D110/Area!D110*(Settings!$C$16/100),Lookups!$GL$3:$G$250)),"-")</f>
        <v/>
      </c>
      <c r="E110" s="16">
        <f ref="E110:E110" t="array">IFERROR(MAX(IF(Lookups!$E$3:$E$250&lt;Towers!E110/Area!E110*(Settings!$C$16/100),Lookups!$GL$3:$G$250)),"-")</f>
        <v/>
      </c>
      <c r="F110" s="16">
        <f ref="F110:F110" t="array">IFERROR(MAX(IF(Lookups!$E$3:$E$250&lt;Towers!F110/Area!F110*(Settings!$C$16/100),Lookups!$GL$3:$G$250)),"-")</f>
        <v/>
      </c>
      <c r="G110" s="16">
        <f ref="G110:G110" t="array">IFERROR(MAX(IF(Lookups!$E$3:$E$250&lt;Towers!G110/Area!G110*(Settings!$C$16/100),Lookups!$GL$3:$G$250)),"-")</f>
        <v/>
      </c>
      <c r="H110" s="16">
        <f ref="H110:H110" t="array">IFERROR(MAX(IF(Lookups!$E$3:$E$250&lt;Towers!H110/Area!H110*(Settings!$C$16/100),Lookups!$GL$3:$G$250)),"-")</f>
        <v/>
      </c>
      <c r="I110" s="16">
        <f ref="I110:I110" t="array">IFERROR(MAX(IF(Lookups!$E$3:$E$250&lt;Towers!I110/Area!I110*(Settings!$C$16/100),Lookups!$GL$3:$G$250)),"-")</f>
        <v/>
      </c>
      <c r="J110" s="16">
        <f ref="J110:J110" t="array">IFERROR(MAX(IF(Lookups!$E$3:$E$250&lt;Towers!J110/Area!J110*(Settings!$C$16/100),Lookups!$GL$3:$G$250)),"-")</f>
        <v/>
      </c>
      <c r="K110" s="16">
        <f ref="K110:K110" t="array">IFERROR(MAX(IF(Lookups!$E$3:$E$250&lt;Towers!K110/Area!K110*(Settings!$C$16/100),Lookups!$GL$3:$G$250)),"-")</f>
        <v/>
      </c>
      <c r="L110" s="16">
        <f ref="L110:L110" t="array">IFERROR(MAX(IF(Lookups!$E$3:$E$250&lt;Towers!L110/Area!L110*(Settings!$C$16/100),Lookups!$GL$3:$G$250)),"-")</f>
        <v/>
      </c>
    </row>
    <row r="111">
      <c r="A111" s="16">
        <f>'Data'!A111</f>
        <v/>
      </c>
      <c r="B111" s="16">
        <f>'Data'!B111</f>
        <v/>
      </c>
      <c r="C111" s="16">
        <f ref="C111:C111" t="array">IFERROR(MAX(IF(Lookups!$E$3:$E$250&lt;Towers!C111/Area!C111*(Settings!$C$16/100),Lookups!$GL$3:$G$250)),"-")</f>
        <v/>
      </c>
      <c r="D111" s="16">
        <f ref="D111:D111" t="array">IFERROR(MAX(IF(Lookups!$E$3:$E$250&lt;Towers!D111/Area!D111*(Settings!$C$16/100),Lookups!$GL$3:$G$250)),"-")</f>
        <v/>
      </c>
      <c r="E111" s="16">
        <f ref="E111:E111" t="array">IFERROR(MAX(IF(Lookups!$E$3:$E$250&lt;Towers!E111/Area!E111*(Settings!$C$16/100),Lookups!$GL$3:$G$250)),"-")</f>
        <v/>
      </c>
      <c r="F111" s="16">
        <f ref="F111:F111" t="array">IFERROR(MAX(IF(Lookups!$E$3:$E$250&lt;Towers!F111/Area!F111*(Settings!$C$16/100),Lookups!$GL$3:$G$250)),"-")</f>
        <v/>
      </c>
      <c r="G111" s="16">
        <f ref="G111:G111" t="array">IFERROR(MAX(IF(Lookups!$E$3:$E$250&lt;Towers!G111/Area!G111*(Settings!$C$16/100),Lookups!$GL$3:$G$250)),"-")</f>
        <v/>
      </c>
      <c r="H111" s="16">
        <f ref="H111:H111" t="array">IFERROR(MAX(IF(Lookups!$E$3:$E$250&lt;Towers!H111/Area!H111*(Settings!$C$16/100),Lookups!$GL$3:$G$250)),"-")</f>
        <v/>
      </c>
      <c r="I111" s="16">
        <f ref="I111:I111" t="array">IFERROR(MAX(IF(Lookups!$E$3:$E$250&lt;Towers!I111/Area!I111*(Settings!$C$16/100),Lookups!$GL$3:$G$250)),"-")</f>
        <v/>
      </c>
      <c r="J111" s="16">
        <f ref="J111:J111" t="array">IFERROR(MAX(IF(Lookups!$E$3:$E$250&lt;Towers!J111/Area!J111*(Settings!$C$16/100),Lookups!$GL$3:$G$250)),"-")</f>
        <v/>
      </c>
      <c r="K111" s="16">
        <f ref="K111:K111" t="array">IFERROR(MAX(IF(Lookups!$E$3:$E$250&lt;Towers!K111/Area!K111*(Settings!$C$16/100),Lookups!$GL$3:$G$250)),"-")</f>
        <v/>
      </c>
      <c r="L111" s="16">
        <f ref="L111:L111" t="array">IFERROR(MAX(IF(Lookups!$E$3:$E$250&lt;Towers!L111/Area!L111*(Settings!$C$16/100),Lookups!$GL$3:$G$250)),"-")</f>
        <v/>
      </c>
    </row>
    <row r="112">
      <c r="A112" s="16">
        <f>'Data'!A112</f>
        <v/>
      </c>
      <c r="B112" s="16">
        <f>'Data'!B112</f>
        <v/>
      </c>
      <c r="C112" s="16">
        <f ref="C112:C112" t="array">IFERROR(MAX(IF(Lookups!$E$3:$E$250&lt;Towers!C112/Area!C112*(Settings!$C$16/100),Lookups!$GL$3:$G$250)),"-")</f>
        <v/>
      </c>
      <c r="D112" s="16">
        <f ref="D112:D112" t="array">IFERROR(MAX(IF(Lookups!$E$3:$E$250&lt;Towers!D112/Area!D112*(Settings!$C$16/100),Lookups!$GL$3:$G$250)),"-")</f>
        <v/>
      </c>
      <c r="E112" s="16">
        <f ref="E112:E112" t="array">IFERROR(MAX(IF(Lookups!$E$3:$E$250&lt;Towers!E112/Area!E112*(Settings!$C$16/100),Lookups!$GL$3:$G$250)),"-")</f>
        <v/>
      </c>
      <c r="F112" s="16">
        <f ref="F112:F112" t="array">IFERROR(MAX(IF(Lookups!$E$3:$E$250&lt;Towers!F112/Area!F112*(Settings!$C$16/100),Lookups!$GL$3:$G$250)),"-")</f>
        <v/>
      </c>
      <c r="G112" s="16">
        <f ref="G112:G112" t="array">IFERROR(MAX(IF(Lookups!$E$3:$E$250&lt;Towers!G112/Area!G112*(Settings!$C$16/100),Lookups!$GL$3:$G$250)),"-")</f>
        <v/>
      </c>
      <c r="H112" s="16">
        <f ref="H112:H112" t="array">IFERROR(MAX(IF(Lookups!$E$3:$E$250&lt;Towers!H112/Area!H112*(Settings!$C$16/100),Lookups!$GL$3:$G$250)),"-")</f>
        <v/>
      </c>
      <c r="I112" s="16">
        <f ref="I112:I112" t="array">IFERROR(MAX(IF(Lookups!$E$3:$E$250&lt;Towers!I112/Area!I112*(Settings!$C$16/100),Lookups!$GL$3:$G$250)),"-")</f>
        <v/>
      </c>
      <c r="J112" s="16">
        <f ref="J112:J112" t="array">IFERROR(MAX(IF(Lookups!$E$3:$E$250&lt;Towers!J112/Area!J112*(Settings!$C$16/100),Lookups!$GL$3:$G$250)),"-")</f>
        <v/>
      </c>
      <c r="K112" s="16">
        <f ref="K112:K112" t="array">IFERROR(MAX(IF(Lookups!$E$3:$E$250&lt;Towers!K112/Area!K112*(Settings!$C$16/100),Lookups!$GL$3:$G$250)),"-")</f>
        <v/>
      </c>
      <c r="L112" s="16">
        <f ref="L112:L112" t="array">IFERROR(MAX(IF(Lookups!$E$3:$E$250&lt;Towers!L112/Area!L112*(Settings!$C$16/100),Lookups!$GL$3:$G$250)),"-")</f>
        <v/>
      </c>
    </row>
    <row r="113">
      <c r="A113" s="16">
        <f>'Data'!A113</f>
        <v/>
      </c>
      <c r="B113" s="16">
        <f>'Data'!B113</f>
        <v/>
      </c>
      <c r="C113" s="16">
        <f ref="C113:C113" t="array">IFERROR(MAX(IF(Lookups!$E$3:$E$250&lt;Towers!C113/Area!C113*(Settings!$C$16/100),Lookups!$GL$3:$G$250)),"-")</f>
        <v/>
      </c>
      <c r="D113" s="16">
        <f ref="D113:D113" t="array">IFERROR(MAX(IF(Lookups!$E$3:$E$250&lt;Towers!D113/Area!D113*(Settings!$C$16/100),Lookups!$GL$3:$G$250)),"-")</f>
        <v/>
      </c>
      <c r="E113" s="16">
        <f ref="E113:E113" t="array">IFERROR(MAX(IF(Lookups!$E$3:$E$250&lt;Towers!E113/Area!E113*(Settings!$C$16/100),Lookups!$GL$3:$G$250)),"-")</f>
        <v/>
      </c>
      <c r="F113" s="16">
        <f ref="F113:F113" t="array">IFERROR(MAX(IF(Lookups!$E$3:$E$250&lt;Towers!F113/Area!F113*(Settings!$C$16/100),Lookups!$GL$3:$G$250)),"-")</f>
        <v/>
      </c>
      <c r="G113" s="16">
        <f ref="G113:G113" t="array">IFERROR(MAX(IF(Lookups!$E$3:$E$250&lt;Towers!G113/Area!G113*(Settings!$C$16/100),Lookups!$GL$3:$G$250)),"-")</f>
        <v/>
      </c>
      <c r="H113" s="16">
        <f ref="H113:H113" t="array">IFERROR(MAX(IF(Lookups!$E$3:$E$250&lt;Towers!H113/Area!H113*(Settings!$C$16/100),Lookups!$GL$3:$G$250)),"-")</f>
        <v/>
      </c>
      <c r="I113" s="16">
        <f ref="I113:I113" t="array">IFERROR(MAX(IF(Lookups!$E$3:$E$250&lt;Towers!I113/Area!I113*(Settings!$C$16/100),Lookups!$GL$3:$G$250)),"-")</f>
        <v/>
      </c>
      <c r="J113" s="16">
        <f ref="J113:J113" t="array">IFERROR(MAX(IF(Lookups!$E$3:$E$250&lt;Towers!J113/Area!J113*(Settings!$C$16/100),Lookups!$GL$3:$G$250)),"-")</f>
        <v/>
      </c>
      <c r="K113" s="16">
        <f ref="K113:K113" t="array">IFERROR(MAX(IF(Lookups!$E$3:$E$250&lt;Towers!K113/Area!K113*(Settings!$C$16/100),Lookups!$GL$3:$G$250)),"-")</f>
        <v/>
      </c>
      <c r="L113" s="16">
        <f ref="L113:L113" t="array">IFERROR(MAX(IF(Lookups!$E$3:$E$250&lt;Towers!L113/Area!L113*(Settings!$C$16/100),Lookups!$GL$3:$G$250)),"-")</f>
        <v/>
      </c>
    </row>
    <row r="114">
      <c r="A114" s="16">
        <f>'Data'!A114</f>
        <v/>
      </c>
      <c r="B114" s="16">
        <f>'Data'!B114</f>
        <v/>
      </c>
      <c r="C114" s="16">
        <f ref="C114:C114" t="array">IFERROR(MAX(IF(Lookups!$E$3:$E$250&lt;Towers!C114/Area!C114*(Settings!$C$16/100),Lookups!$GL$3:$G$250)),"-")</f>
        <v/>
      </c>
      <c r="D114" s="16">
        <f ref="D114:D114" t="array">IFERROR(MAX(IF(Lookups!$E$3:$E$250&lt;Towers!D114/Area!D114*(Settings!$C$16/100),Lookups!$GL$3:$G$250)),"-")</f>
        <v/>
      </c>
      <c r="E114" s="16">
        <f ref="E114:E114" t="array">IFERROR(MAX(IF(Lookups!$E$3:$E$250&lt;Towers!E114/Area!E114*(Settings!$C$16/100),Lookups!$GL$3:$G$250)),"-")</f>
        <v/>
      </c>
      <c r="F114" s="16">
        <f ref="F114:F114" t="array">IFERROR(MAX(IF(Lookups!$E$3:$E$250&lt;Towers!F114/Area!F114*(Settings!$C$16/100),Lookups!$GL$3:$G$250)),"-")</f>
        <v/>
      </c>
      <c r="G114" s="16">
        <f ref="G114:G114" t="array">IFERROR(MAX(IF(Lookups!$E$3:$E$250&lt;Towers!G114/Area!G114*(Settings!$C$16/100),Lookups!$GL$3:$G$250)),"-")</f>
        <v/>
      </c>
      <c r="H114" s="16">
        <f ref="H114:H114" t="array">IFERROR(MAX(IF(Lookups!$E$3:$E$250&lt;Towers!H114/Area!H114*(Settings!$C$16/100),Lookups!$GL$3:$G$250)),"-")</f>
        <v/>
      </c>
      <c r="I114" s="16">
        <f ref="I114:I114" t="array">IFERROR(MAX(IF(Lookups!$E$3:$E$250&lt;Towers!I114/Area!I114*(Settings!$C$16/100),Lookups!$GL$3:$G$250)),"-")</f>
        <v/>
      </c>
      <c r="J114" s="16">
        <f ref="J114:J114" t="array">IFERROR(MAX(IF(Lookups!$E$3:$E$250&lt;Towers!J114/Area!J114*(Settings!$C$16/100),Lookups!$GL$3:$G$250)),"-")</f>
        <v/>
      </c>
      <c r="K114" s="16">
        <f ref="K114:K114" t="array">IFERROR(MAX(IF(Lookups!$E$3:$E$250&lt;Towers!K114/Area!K114*(Settings!$C$16/100),Lookups!$GL$3:$G$250)),"-")</f>
        <v/>
      </c>
      <c r="L114" s="16">
        <f ref="L114:L114" t="array">IFERROR(MAX(IF(Lookups!$E$3:$E$250&lt;Towers!L114/Area!L114*(Settings!$C$16/100),Lookups!$GL$3:$G$250)),"-")</f>
        <v/>
      </c>
    </row>
    <row r="115">
      <c r="A115" s="16">
        <f>'Data'!A115</f>
        <v/>
      </c>
      <c r="B115" s="16">
        <f>'Data'!B115</f>
        <v/>
      </c>
      <c r="C115" s="16">
        <f ref="C115:C115" t="array">IFERROR(MAX(IF(Lookups!$E$3:$E$250&lt;Towers!C115/Area!C115*(Settings!$C$16/100),Lookups!$GL$3:$G$250)),"-")</f>
        <v/>
      </c>
      <c r="D115" s="16">
        <f ref="D115:D115" t="array">IFERROR(MAX(IF(Lookups!$E$3:$E$250&lt;Towers!D115/Area!D115*(Settings!$C$16/100),Lookups!$GL$3:$G$250)),"-")</f>
        <v/>
      </c>
      <c r="E115" s="16">
        <f ref="E115:E115" t="array">IFERROR(MAX(IF(Lookups!$E$3:$E$250&lt;Towers!E115/Area!E115*(Settings!$C$16/100),Lookups!$GL$3:$G$250)),"-")</f>
        <v/>
      </c>
      <c r="F115" s="16">
        <f ref="F115:F115" t="array">IFERROR(MAX(IF(Lookups!$E$3:$E$250&lt;Towers!F115/Area!F115*(Settings!$C$16/100),Lookups!$GL$3:$G$250)),"-")</f>
        <v/>
      </c>
      <c r="G115" s="16">
        <f ref="G115:G115" t="array">IFERROR(MAX(IF(Lookups!$E$3:$E$250&lt;Towers!G115/Area!G115*(Settings!$C$16/100),Lookups!$GL$3:$G$250)),"-")</f>
        <v/>
      </c>
      <c r="H115" s="16">
        <f ref="H115:H115" t="array">IFERROR(MAX(IF(Lookups!$E$3:$E$250&lt;Towers!H115/Area!H115*(Settings!$C$16/100),Lookups!$GL$3:$G$250)),"-")</f>
        <v/>
      </c>
      <c r="I115" s="16">
        <f ref="I115:I115" t="array">IFERROR(MAX(IF(Lookups!$E$3:$E$250&lt;Towers!I115/Area!I115*(Settings!$C$16/100),Lookups!$GL$3:$G$250)),"-")</f>
        <v/>
      </c>
      <c r="J115" s="16">
        <f ref="J115:J115" t="array">IFERROR(MAX(IF(Lookups!$E$3:$E$250&lt;Towers!J115/Area!J115*(Settings!$C$16/100),Lookups!$GL$3:$G$250)),"-")</f>
        <v/>
      </c>
      <c r="K115" s="16">
        <f ref="K115:K115" t="array">IFERROR(MAX(IF(Lookups!$E$3:$E$250&lt;Towers!K115/Area!K115*(Settings!$C$16/100),Lookups!$GL$3:$G$250)),"-")</f>
        <v/>
      </c>
      <c r="L115" s="16">
        <f ref="L115:L115" t="array">IFERROR(MAX(IF(Lookups!$E$3:$E$250&lt;Towers!L115/Area!L115*(Settings!$C$16/100),Lookups!$GL$3:$G$250)),"-")</f>
        <v/>
      </c>
    </row>
    <row r="116">
      <c r="A116" s="16">
        <f>'Data'!A116</f>
        <v/>
      </c>
      <c r="B116" s="16">
        <f>'Data'!B116</f>
        <v/>
      </c>
      <c r="C116" s="16">
        <f ref="C116:C116" t="array">IFERROR(MAX(IF(Lookups!$E$3:$E$250&lt;Towers!C116/Area!C116*(Settings!$C$16/100),Lookups!$GL$3:$G$250)),"-")</f>
        <v/>
      </c>
      <c r="D116" s="16">
        <f ref="D116:D116" t="array">IFERROR(MAX(IF(Lookups!$E$3:$E$250&lt;Towers!D116/Area!D116*(Settings!$C$16/100),Lookups!$GL$3:$G$250)),"-")</f>
        <v/>
      </c>
      <c r="E116" s="16">
        <f ref="E116:E116" t="array">IFERROR(MAX(IF(Lookups!$E$3:$E$250&lt;Towers!E116/Area!E116*(Settings!$C$16/100),Lookups!$GL$3:$G$250)),"-")</f>
        <v/>
      </c>
      <c r="F116" s="16">
        <f ref="F116:F116" t="array">IFERROR(MAX(IF(Lookups!$E$3:$E$250&lt;Towers!F116/Area!F116*(Settings!$C$16/100),Lookups!$GL$3:$G$250)),"-")</f>
        <v/>
      </c>
      <c r="G116" s="16">
        <f ref="G116:G116" t="array">IFERROR(MAX(IF(Lookups!$E$3:$E$250&lt;Towers!G116/Area!G116*(Settings!$C$16/100),Lookups!$GL$3:$G$250)),"-")</f>
        <v/>
      </c>
      <c r="H116" s="16">
        <f ref="H116:H116" t="array">IFERROR(MAX(IF(Lookups!$E$3:$E$250&lt;Towers!H116/Area!H116*(Settings!$C$16/100),Lookups!$GL$3:$G$250)),"-")</f>
        <v/>
      </c>
      <c r="I116" s="16">
        <f ref="I116:I116" t="array">IFERROR(MAX(IF(Lookups!$E$3:$E$250&lt;Towers!I116/Area!I116*(Settings!$C$16/100),Lookups!$GL$3:$G$250)),"-")</f>
        <v/>
      </c>
      <c r="J116" s="16">
        <f ref="J116:J116" t="array">IFERROR(MAX(IF(Lookups!$E$3:$E$250&lt;Towers!J116/Area!J116*(Settings!$C$16/100),Lookups!$GL$3:$G$250)),"-")</f>
        <v/>
      </c>
      <c r="K116" s="16">
        <f ref="K116:K116" t="array">IFERROR(MAX(IF(Lookups!$E$3:$E$250&lt;Towers!K116/Area!K116*(Settings!$C$16/100),Lookups!$GL$3:$G$250)),"-")</f>
        <v/>
      </c>
      <c r="L116" s="16">
        <f ref="L116:L116" t="array">IFERROR(MAX(IF(Lookups!$E$3:$E$250&lt;Towers!L116/Area!L116*(Settings!$C$16/100),Lookups!$GL$3:$G$250)),"-")</f>
        <v/>
      </c>
    </row>
    <row r="117">
      <c r="A117" s="16">
        <f>'Data'!A117</f>
        <v/>
      </c>
      <c r="B117" s="16">
        <f>'Data'!B117</f>
        <v/>
      </c>
      <c r="C117" s="16">
        <f ref="C117:C117" t="array">IFERROR(MAX(IF(Lookups!$E$3:$E$250&lt;Towers!C117/Area!C117*(Settings!$C$16/100),Lookups!$GL$3:$G$250)),"-")</f>
        <v/>
      </c>
      <c r="D117" s="16">
        <f ref="D117:D117" t="array">IFERROR(MAX(IF(Lookups!$E$3:$E$250&lt;Towers!D117/Area!D117*(Settings!$C$16/100),Lookups!$GL$3:$G$250)),"-")</f>
        <v/>
      </c>
      <c r="E117" s="16">
        <f ref="E117:E117" t="array">IFERROR(MAX(IF(Lookups!$E$3:$E$250&lt;Towers!E117/Area!E117*(Settings!$C$16/100),Lookups!$GL$3:$G$250)),"-")</f>
        <v/>
      </c>
      <c r="F117" s="16">
        <f ref="F117:F117" t="array">IFERROR(MAX(IF(Lookups!$E$3:$E$250&lt;Towers!F117/Area!F117*(Settings!$C$16/100),Lookups!$GL$3:$G$250)),"-")</f>
        <v/>
      </c>
      <c r="G117" s="16">
        <f ref="G117:G117" t="array">IFERROR(MAX(IF(Lookups!$E$3:$E$250&lt;Towers!G117/Area!G117*(Settings!$C$16/100),Lookups!$GL$3:$G$250)),"-")</f>
        <v/>
      </c>
      <c r="H117" s="16">
        <f ref="H117:H117" t="array">IFERROR(MAX(IF(Lookups!$E$3:$E$250&lt;Towers!H117/Area!H117*(Settings!$C$16/100),Lookups!$GL$3:$G$250)),"-")</f>
        <v/>
      </c>
      <c r="I117" s="16">
        <f ref="I117:I117" t="array">IFERROR(MAX(IF(Lookups!$E$3:$E$250&lt;Towers!I117/Area!I117*(Settings!$C$16/100),Lookups!$GL$3:$G$250)),"-")</f>
        <v/>
      </c>
      <c r="J117" s="16">
        <f ref="J117:J117" t="array">IFERROR(MAX(IF(Lookups!$E$3:$E$250&lt;Towers!J117/Area!J117*(Settings!$C$16/100),Lookups!$GL$3:$G$250)),"-")</f>
        <v/>
      </c>
      <c r="K117" s="16">
        <f ref="K117:K117" t="array">IFERROR(MAX(IF(Lookups!$E$3:$E$250&lt;Towers!K117/Area!K117*(Settings!$C$16/100),Lookups!$GL$3:$G$250)),"-")</f>
        <v/>
      </c>
      <c r="L117" s="16">
        <f ref="L117:L117" t="array">IFERROR(MAX(IF(Lookups!$E$3:$E$250&lt;Towers!L117/Area!L117*(Settings!$C$16/100),Lookups!$GL$3:$G$250)),"-")</f>
        <v/>
      </c>
    </row>
    <row r="118">
      <c r="A118" s="16">
        <f>'Data'!A118</f>
        <v/>
      </c>
      <c r="B118" s="16">
        <f>'Data'!B118</f>
        <v/>
      </c>
      <c r="C118" s="16">
        <f ref="C118:C118" t="array">IFERROR(MAX(IF(Lookups!$E$3:$E$250&lt;Towers!C118/Area!C118*(Settings!$C$16/100),Lookups!$GL$3:$G$250)),"-")</f>
        <v/>
      </c>
      <c r="D118" s="16">
        <f ref="D118:D118" t="array">IFERROR(MAX(IF(Lookups!$E$3:$E$250&lt;Towers!D118/Area!D118*(Settings!$C$16/100),Lookups!$GL$3:$G$250)),"-")</f>
        <v/>
      </c>
      <c r="E118" s="16">
        <f ref="E118:E118" t="array">IFERROR(MAX(IF(Lookups!$E$3:$E$250&lt;Towers!E118/Area!E118*(Settings!$C$16/100),Lookups!$GL$3:$G$250)),"-")</f>
        <v/>
      </c>
      <c r="F118" s="16">
        <f ref="F118:F118" t="array">IFERROR(MAX(IF(Lookups!$E$3:$E$250&lt;Towers!F118/Area!F118*(Settings!$C$16/100),Lookups!$GL$3:$G$250)),"-")</f>
        <v/>
      </c>
      <c r="G118" s="16">
        <f ref="G118:G118" t="array">IFERROR(MAX(IF(Lookups!$E$3:$E$250&lt;Towers!G118/Area!G118*(Settings!$C$16/100),Lookups!$GL$3:$G$250)),"-")</f>
        <v/>
      </c>
      <c r="H118" s="16">
        <f ref="H118:H118" t="array">IFERROR(MAX(IF(Lookups!$E$3:$E$250&lt;Towers!H118/Area!H118*(Settings!$C$16/100),Lookups!$GL$3:$G$250)),"-")</f>
        <v/>
      </c>
      <c r="I118" s="16">
        <f ref="I118:I118" t="array">IFERROR(MAX(IF(Lookups!$E$3:$E$250&lt;Towers!I118/Area!I118*(Settings!$C$16/100),Lookups!$GL$3:$G$250)),"-")</f>
        <v/>
      </c>
      <c r="J118" s="16">
        <f ref="J118:J118" t="array">IFERROR(MAX(IF(Lookups!$E$3:$E$250&lt;Towers!J118/Area!J118*(Settings!$C$16/100),Lookups!$GL$3:$G$250)),"-")</f>
        <v/>
      </c>
      <c r="K118" s="16">
        <f ref="K118:K118" t="array">IFERROR(MAX(IF(Lookups!$E$3:$E$250&lt;Towers!K118/Area!K118*(Settings!$C$16/100),Lookups!$GL$3:$G$250)),"-")</f>
        <v/>
      </c>
      <c r="L118" s="16">
        <f ref="L118:L118" t="array">IFERROR(MAX(IF(Lookups!$E$3:$E$250&lt;Towers!L118/Area!L118*(Settings!$C$16/100),Lookups!$GL$3:$G$250)),"-")</f>
        <v/>
      </c>
    </row>
    <row r="119">
      <c r="A119" s="16">
        <f>'Data'!A119</f>
        <v/>
      </c>
      <c r="B119" s="16">
        <f>'Data'!B119</f>
        <v/>
      </c>
      <c r="C119" s="16">
        <f ref="C119:C119" t="array">IFERROR(MAX(IF(Lookups!$E$3:$E$250&lt;Towers!C119/Area!C119*(Settings!$C$16/100),Lookups!$GL$3:$G$250)),"-")</f>
        <v/>
      </c>
      <c r="D119" s="16">
        <f ref="D119:D119" t="array">IFERROR(MAX(IF(Lookups!$E$3:$E$250&lt;Towers!D119/Area!D119*(Settings!$C$16/100),Lookups!$GL$3:$G$250)),"-")</f>
        <v/>
      </c>
      <c r="E119" s="16">
        <f ref="E119:E119" t="array">IFERROR(MAX(IF(Lookups!$E$3:$E$250&lt;Towers!E119/Area!E119*(Settings!$C$16/100),Lookups!$GL$3:$G$250)),"-")</f>
        <v/>
      </c>
      <c r="F119" s="16">
        <f ref="F119:F119" t="array">IFERROR(MAX(IF(Lookups!$E$3:$E$250&lt;Towers!F119/Area!F119*(Settings!$C$16/100),Lookups!$GL$3:$G$250)),"-")</f>
        <v/>
      </c>
      <c r="G119" s="16">
        <f ref="G119:G119" t="array">IFERROR(MAX(IF(Lookups!$E$3:$E$250&lt;Towers!G119/Area!G119*(Settings!$C$16/100),Lookups!$GL$3:$G$250)),"-")</f>
        <v/>
      </c>
      <c r="H119" s="16">
        <f ref="H119:H119" t="array">IFERROR(MAX(IF(Lookups!$E$3:$E$250&lt;Towers!H119/Area!H119*(Settings!$C$16/100),Lookups!$GL$3:$G$250)),"-")</f>
        <v/>
      </c>
      <c r="I119" s="16">
        <f ref="I119:I119" t="array">IFERROR(MAX(IF(Lookups!$E$3:$E$250&lt;Towers!I119/Area!I119*(Settings!$C$16/100),Lookups!$GL$3:$G$250)),"-")</f>
        <v/>
      </c>
      <c r="J119" s="16">
        <f ref="J119:J119" t="array">IFERROR(MAX(IF(Lookups!$E$3:$E$250&lt;Towers!J119/Area!J119*(Settings!$C$16/100),Lookups!$GL$3:$G$250)),"-")</f>
        <v/>
      </c>
      <c r="K119" s="16">
        <f ref="K119:K119" t="array">IFERROR(MAX(IF(Lookups!$E$3:$E$250&lt;Towers!K119/Area!K119*(Settings!$C$16/100),Lookups!$GL$3:$G$250)),"-")</f>
        <v/>
      </c>
      <c r="L119" s="16">
        <f ref="L119:L119" t="array">IFERROR(MAX(IF(Lookups!$E$3:$E$250&lt;Towers!L119/Area!L119*(Settings!$C$16/100),Lookups!$GL$3:$G$250)),"-")</f>
        <v/>
      </c>
    </row>
    <row r="120">
      <c r="A120" s="16">
        <f>'Data'!A120</f>
        <v/>
      </c>
      <c r="B120" s="16">
        <f>'Data'!B120</f>
        <v/>
      </c>
      <c r="C120" s="16">
        <f ref="C120:C120" t="array">IFERROR(MAX(IF(Lookups!$E$3:$E$250&lt;Towers!C120/Area!C120*(Settings!$C$16/100),Lookups!$GL$3:$G$250)),"-")</f>
        <v/>
      </c>
      <c r="D120" s="16">
        <f ref="D120:D120" t="array">IFERROR(MAX(IF(Lookups!$E$3:$E$250&lt;Towers!D120/Area!D120*(Settings!$C$16/100),Lookups!$GL$3:$G$250)),"-")</f>
        <v/>
      </c>
      <c r="E120" s="16">
        <f ref="E120:E120" t="array">IFERROR(MAX(IF(Lookups!$E$3:$E$250&lt;Towers!E120/Area!E120*(Settings!$C$16/100),Lookups!$GL$3:$G$250)),"-")</f>
        <v/>
      </c>
      <c r="F120" s="16">
        <f ref="F120:F120" t="array">IFERROR(MAX(IF(Lookups!$E$3:$E$250&lt;Towers!F120/Area!F120*(Settings!$C$16/100),Lookups!$GL$3:$G$250)),"-")</f>
        <v/>
      </c>
      <c r="G120" s="16">
        <f ref="G120:G120" t="array">IFERROR(MAX(IF(Lookups!$E$3:$E$250&lt;Towers!G120/Area!G120*(Settings!$C$16/100),Lookups!$GL$3:$G$250)),"-")</f>
        <v/>
      </c>
      <c r="H120" s="16">
        <f ref="H120:H120" t="array">IFERROR(MAX(IF(Lookups!$E$3:$E$250&lt;Towers!H120/Area!H120*(Settings!$C$16/100),Lookups!$GL$3:$G$250)),"-")</f>
        <v/>
      </c>
      <c r="I120" s="16">
        <f ref="I120:I120" t="array">IFERROR(MAX(IF(Lookups!$E$3:$E$250&lt;Towers!I120/Area!I120*(Settings!$C$16/100),Lookups!$GL$3:$G$250)),"-")</f>
        <v/>
      </c>
      <c r="J120" s="16">
        <f ref="J120:J120" t="array">IFERROR(MAX(IF(Lookups!$E$3:$E$250&lt;Towers!J120/Area!J120*(Settings!$C$16/100),Lookups!$GL$3:$G$250)),"-")</f>
        <v/>
      </c>
      <c r="K120" s="16">
        <f ref="K120:K120" t="array">IFERROR(MAX(IF(Lookups!$E$3:$E$250&lt;Towers!K120/Area!K120*(Settings!$C$16/100),Lookups!$GL$3:$G$250)),"-")</f>
        <v/>
      </c>
      <c r="L120" s="16">
        <f ref="L120:L120" t="array">IFERROR(MAX(IF(Lookups!$E$3:$E$250&lt;Towers!L120/Area!L120*(Settings!$C$16/100),Lookups!$GL$3:$G$250)),"-")</f>
        <v/>
      </c>
    </row>
    <row r="121">
      <c r="A121" s="16">
        <f>'Data'!A121</f>
        <v/>
      </c>
      <c r="B121" s="16">
        <f>'Data'!B121</f>
        <v/>
      </c>
      <c r="C121" s="16">
        <f ref="C121:C121" t="array">IFERROR(MAX(IF(Lookups!$E$3:$E$250&lt;Towers!C121/Area!C121*(Settings!$C$16/100),Lookups!$GL$3:$G$250)),"-")</f>
        <v/>
      </c>
      <c r="D121" s="16">
        <f ref="D121:D121" t="array">IFERROR(MAX(IF(Lookups!$E$3:$E$250&lt;Towers!D121/Area!D121*(Settings!$C$16/100),Lookups!$GL$3:$G$250)),"-")</f>
        <v/>
      </c>
      <c r="E121" s="16">
        <f ref="E121:E121" t="array">IFERROR(MAX(IF(Lookups!$E$3:$E$250&lt;Towers!E121/Area!E121*(Settings!$C$16/100),Lookups!$GL$3:$G$250)),"-")</f>
        <v/>
      </c>
      <c r="F121" s="16">
        <f ref="F121:F121" t="array">IFERROR(MAX(IF(Lookups!$E$3:$E$250&lt;Towers!F121/Area!F121*(Settings!$C$16/100),Lookups!$GL$3:$G$250)),"-")</f>
        <v/>
      </c>
      <c r="G121" s="16">
        <f ref="G121:G121" t="array">IFERROR(MAX(IF(Lookups!$E$3:$E$250&lt;Towers!G121/Area!G121*(Settings!$C$16/100),Lookups!$GL$3:$G$250)),"-")</f>
        <v/>
      </c>
      <c r="H121" s="16">
        <f ref="H121:H121" t="array">IFERROR(MAX(IF(Lookups!$E$3:$E$250&lt;Towers!H121/Area!H121*(Settings!$C$16/100),Lookups!$GL$3:$G$250)),"-")</f>
        <v/>
      </c>
      <c r="I121" s="16">
        <f ref="I121:I121" t="array">IFERROR(MAX(IF(Lookups!$E$3:$E$250&lt;Towers!I121/Area!I121*(Settings!$C$16/100),Lookups!$GL$3:$G$250)),"-")</f>
        <v/>
      </c>
      <c r="J121" s="16">
        <f ref="J121:J121" t="array">IFERROR(MAX(IF(Lookups!$E$3:$E$250&lt;Towers!J121/Area!J121*(Settings!$C$16/100),Lookups!$GL$3:$G$250)),"-")</f>
        <v/>
      </c>
      <c r="K121" s="16">
        <f ref="K121:K121" t="array">IFERROR(MAX(IF(Lookups!$E$3:$E$250&lt;Towers!K121/Area!K121*(Settings!$C$16/100),Lookups!$GL$3:$G$250)),"-")</f>
        <v/>
      </c>
      <c r="L121" s="16">
        <f ref="L121:L121" t="array">IFERROR(MAX(IF(Lookups!$E$3:$E$250&lt;Towers!L121/Area!L121*(Settings!$C$16/100),Lookups!$GL$3:$G$250)),"-")</f>
        <v/>
      </c>
    </row>
    <row r="122">
      <c r="A122" s="16">
        <f>'Data'!A122</f>
        <v/>
      </c>
      <c r="B122" s="16">
        <f>'Data'!B122</f>
        <v/>
      </c>
      <c r="C122" s="16">
        <f ref="C122:C122" t="array">IFERROR(MAX(IF(Lookups!$E$3:$E$250&lt;Towers!C122/Area!C122*(Settings!$C$16/100),Lookups!$GL$3:$G$250)),"-")</f>
        <v/>
      </c>
      <c r="D122" s="16">
        <f ref="D122:D122" t="array">IFERROR(MAX(IF(Lookups!$E$3:$E$250&lt;Towers!D122/Area!D122*(Settings!$C$16/100),Lookups!$GL$3:$G$250)),"-")</f>
        <v/>
      </c>
      <c r="E122" s="16">
        <f ref="E122:E122" t="array">IFERROR(MAX(IF(Lookups!$E$3:$E$250&lt;Towers!E122/Area!E122*(Settings!$C$16/100),Lookups!$GL$3:$G$250)),"-")</f>
        <v/>
      </c>
      <c r="F122" s="16">
        <f ref="F122:F122" t="array">IFERROR(MAX(IF(Lookups!$E$3:$E$250&lt;Towers!F122/Area!F122*(Settings!$C$16/100),Lookups!$GL$3:$G$250)),"-")</f>
        <v/>
      </c>
      <c r="G122" s="16">
        <f ref="G122:G122" t="array">IFERROR(MAX(IF(Lookups!$E$3:$E$250&lt;Towers!G122/Area!G122*(Settings!$C$16/100),Lookups!$GL$3:$G$250)),"-")</f>
        <v/>
      </c>
      <c r="H122" s="16">
        <f ref="H122:H122" t="array">IFERROR(MAX(IF(Lookups!$E$3:$E$250&lt;Towers!H122/Area!H122*(Settings!$C$16/100),Lookups!$GL$3:$G$250)),"-")</f>
        <v/>
      </c>
      <c r="I122" s="16">
        <f ref="I122:I122" t="array">IFERROR(MAX(IF(Lookups!$E$3:$E$250&lt;Towers!I122/Area!I122*(Settings!$C$16/100),Lookups!$GL$3:$G$250)),"-")</f>
        <v/>
      </c>
      <c r="J122" s="16">
        <f ref="J122:J122" t="array">IFERROR(MAX(IF(Lookups!$E$3:$E$250&lt;Towers!J122/Area!J122*(Settings!$C$16/100),Lookups!$GL$3:$G$250)),"-")</f>
        <v/>
      </c>
      <c r="K122" s="16">
        <f ref="K122:K122" t="array">IFERROR(MAX(IF(Lookups!$E$3:$E$250&lt;Towers!K122/Area!K122*(Settings!$C$16/100),Lookups!$GL$3:$G$250)),"-")</f>
        <v/>
      </c>
      <c r="L122" s="16">
        <f ref="L122:L122" t="array">IFERROR(MAX(IF(Lookups!$E$3:$E$250&lt;Towers!L122/Area!L122*(Settings!$C$16/100),Lookups!$GL$3:$G$250)),"-")</f>
        <v/>
      </c>
    </row>
    <row r="123">
      <c r="A123" s="16">
        <f>'Data'!A123</f>
        <v/>
      </c>
      <c r="B123" s="16">
        <f>'Data'!B123</f>
        <v/>
      </c>
      <c r="C123" s="16">
        <f ref="C123:C123" t="array">IFERROR(MAX(IF(Lookups!$E$3:$E$250&lt;Towers!C123/Area!C123*(Settings!$C$16/100),Lookups!$GL$3:$G$250)),"-")</f>
        <v/>
      </c>
      <c r="D123" s="16">
        <f ref="D123:D123" t="array">IFERROR(MAX(IF(Lookups!$E$3:$E$250&lt;Towers!D123/Area!D123*(Settings!$C$16/100),Lookups!$GL$3:$G$250)),"-")</f>
        <v/>
      </c>
      <c r="E123" s="16">
        <f ref="E123:E123" t="array">IFERROR(MAX(IF(Lookups!$E$3:$E$250&lt;Towers!E123/Area!E123*(Settings!$C$16/100),Lookups!$GL$3:$G$250)),"-")</f>
        <v/>
      </c>
      <c r="F123" s="16">
        <f ref="F123:F123" t="array">IFERROR(MAX(IF(Lookups!$E$3:$E$250&lt;Towers!F123/Area!F123*(Settings!$C$16/100),Lookups!$GL$3:$G$250)),"-")</f>
        <v/>
      </c>
      <c r="G123" s="16">
        <f ref="G123:G123" t="array">IFERROR(MAX(IF(Lookups!$E$3:$E$250&lt;Towers!G123/Area!G123*(Settings!$C$16/100),Lookups!$GL$3:$G$250)),"-")</f>
        <v/>
      </c>
      <c r="H123" s="16">
        <f ref="H123:H123" t="array">IFERROR(MAX(IF(Lookups!$E$3:$E$250&lt;Towers!H123/Area!H123*(Settings!$C$16/100),Lookups!$GL$3:$G$250)),"-")</f>
        <v/>
      </c>
      <c r="I123" s="16">
        <f ref="I123:I123" t="array">IFERROR(MAX(IF(Lookups!$E$3:$E$250&lt;Towers!I123/Area!I123*(Settings!$C$16/100),Lookups!$GL$3:$G$250)),"-")</f>
        <v/>
      </c>
      <c r="J123" s="16">
        <f ref="J123:J123" t="array">IFERROR(MAX(IF(Lookups!$E$3:$E$250&lt;Towers!J123/Area!J123*(Settings!$C$16/100),Lookups!$GL$3:$G$250)),"-")</f>
        <v/>
      </c>
      <c r="K123" s="16">
        <f ref="K123:K123" t="array">IFERROR(MAX(IF(Lookups!$E$3:$E$250&lt;Towers!K123/Area!K123*(Settings!$C$16/100),Lookups!$GL$3:$G$250)),"-")</f>
        <v/>
      </c>
      <c r="L123" s="16">
        <f ref="L123:L123" t="array">IFERROR(MAX(IF(Lookups!$E$3:$E$250&lt;Towers!L123/Area!L123*(Settings!$C$16/100),Lookups!$GL$3:$G$250)),"-")</f>
        <v/>
      </c>
    </row>
    <row r="124">
      <c r="A124" s="16">
        <f>'Data'!A124</f>
        <v/>
      </c>
      <c r="B124" s="16">
        <f>'Data'!B124</f>
        <v/>
      </c>
      <c r="C124" s="16">
        <f ref="C124:C124" t="array">IFERROR(MAX(IF(Lookups!$E$3:$E$250&lt;Towers!C124/Area!C124*(Settings!$C$16/100),Lookups!$GL$3:$G$250)),"-")</f>
        <v/>
      </c>
      <c r="D124" s="16">
        <f ref="D124:D124" t="array">IFERROR(MAX(IF(Lookups!$E$3:$E$250&lt;Towers!D124/Area!D124*(Settings!$C$16/100),Lookups!$GL$3:$G$250)),"-")</f>
        <v/>
      </c>
      <c r="E124" s="16">
        <f ref="E124:E124" t="array">IFERROR(MAX(IF(Lookups!$E$3:$E$250&lt;Towers!E124/Area!E124*(Settings!$C$16/100),Lookups!$GL$3:$G$250)),"-")</f>
        <v/>
      </c>
      <c r="F124" s="16">
        <f ref="F124:F124" t="array">IFERROR(MAX(IF(Lookups!$E$3:$E$250&lt;Towers!F124/Area!F124*(Settings!$C$16/100),Lookups!$GL$3:$G$250)),"-")</f>
        <v/>
      </c>
      <c r="G124" s="16">
        <f ref="G124:G124" t="array">IFERROR(MAX(IF(Lookups!$E$3:$E$250&lt;Towers!G124/Area!G124*(Settings!$C$16/100),Lookups!$GL$3:$G$250)),"-")</f>
        <v/>
      </c>
      <c r="H124" s="16">
        <f ref="H124:H124" t="array">IFERROR(MAX(IF(Lookups!$E$3:$E$250&lt;Towers!H124/Area!H124*(Settings!$C$16/100),Lookups!$GL$3:$G$250)),"-")</f>
        <v/>
      </c>
      <c r="I124" s="16">
        <f ref="I124:I124" t="array">IFERROR(MAX(IF(Lookups!$E$3:$E$250&lt;Towers!I124/Area!I124*(Settings!$C$16/100),Lookups!$GL$3:$G$250)),"-")</f>
        <v/>
      </c>
      <c r="J124" s="16">
        <f ref="J124:J124" t="array">IFERROR(MAX(IF(Lookups!$E$3:$E$250&lt;Towers!J124/Area!J124*(Settings!$C$16/100),Lookups!$GL$3:$G$250)),"-")</f>
        <v/>
      </c>
      <c r="K124" s="16">
        <f ref="K124:K124" t="array">IFERROR(MAX(IF(Lookups!$E$3:$E$250&lt;Towers!K124/Area!K124*(Settings!$C$16/100),Lookups!$GL$3:$G$250)),"-")</f>
        <v/>
      </c>
      <c r="L124" s="16">
        <f ref="L124:L124" t="array">IFERROR(MAX(IF(Lookups!$E$3:$E$250&lt;Towers!L124/Area!L124*(Settings!$C$16/100),Lookups!$GL$3:$G$250)),"-")</f>
        <v/>
      </c>
    </row>
    <row r="125">
      <c r="A125" s="16">
        <f>'Data'!A125</f>
        <v/>
      </c>
      <c r="B125" s="16">
        <f>'Data'!B125</f>
        <v/>
      </c>
      <c r="C125" s="16">
        <f ref="C125:C125" t="array">IFERROR(MAX(IF(Lookups!$E$3:$E$250&lt;Towers!C125/Area!C125*(Settings!$C$16/100),Lookups!$GL$3:$G$250)),"-")</f>
        <v/>
      </c>
      <c r="D125" s="16">
        <f ref="D125:D125" t="array">IFERROR(MAX(IF(Lookups!$E$3:$E$250&lt;Towers!D125/Area!D125*(Settings!$C$16/100),Lookups!$GL$3:$G$250)),"-")</f>
        <v/>
      </c>
      <c r="E125" s="16">
        <f ref="E125:E125" t="array">IFERROR(MAX(IF(Lookups!$E$3:$E$250&lt;Towers!E125/Area!E125*(Settings!$C$16/100),Lookups!$GL$3:$G$250)),"-")</f>
        <v/>
      </c>
      <c r="F125" s="16">
        <f ref="F125:F125" t="array">IFERROR(MAX(IF(Lookups!$E$3:$E$250&lt;Towers!F125/Area!F125*(Settings!$C$16/100),Lookups!$GL$3:$G$250)),"-")</f>
        <v/>
      </c>
      <c r="G125" s="16">
        <f ref="G125:G125" t="array">IFERROR(MAX(IF(Lookups!$E$3:$E$250&lt;Towers!G125/Area!G125*(Settings!$C$16/100),Lookups!$GL$3:$G$250)),"-")</f>
        <v/>
      </c>
      <c r="H125" s="16">
        <f ref="H125:H125" t="array">IFERROR(MAX(IF(Lookups!$E$3:$E$250&lt;Towers!H125/Area!H125*(Settings!$C$16/100),Lookups!$GL$3:$G$250)),"-")</f>
        <v/>
      </c>
      <c r="I125" s="16">
        <f ref="I125:I125" t="array">IFERROR(MAX(IF(Lookups!$E$3:$E$250&lt;Towers!I125/Area!I125*(Settings!$C$16/100),Lookups!$GL$3:$G$250)),"-")</f>
        <v/>
      </c>
      <c r="J125" s="16">
        <f ref="J125:J125" t="array">IFERROR(MAX(IF(Lookups!$E$3:$E$250&lt;Towers!J125/Area!J125*(Settings!$C$16/100),Lookups!$GL$3:$G$250)),"-")</f>
        <v/>
      </c>
      <c r="K125" s="16">
        <f ref="K125:K125" t="array">IFERROR(MAX(IF(Lookups!$E$3:$E$250&lt;Towers!K125/Area!K125*(Settings!$C$16/100),Lookups!$GL$3:$G$250)),"-")</f>
        <v/>
      </c>
      <c r="L125" s="16">
        <f ref="L125:L125" t="array">IFERROR(MAX(IF(Lookups!$E$3:$E$250&lt;Towers!L125/Area!L125*(Settings!$C$16/100),Lookups!$GL$3:$G$250)),"-")</f>
        <v/>
      </c>
    </row>
    <row r="126">
      <c r="A126" s="16">
        <f>'Data'!A126</f>
        <v/>
      </c>
      <c r="B126" s="16">
        <f>'Data'!B126</f>
        <v/>
      </c>
      <c r="C126" s="16">
        <f ref="C126:C126" t="array">IFERROR(MAX(IF(Lookups!$E$3:$E$250&lt;Towers!C126/Area!C126*(Settings!$C$16/100),Lookups!$GL$3:$G$250)),"-")</f>
        <v/>
      </c>
      <c r="D126" s="16">
        <f ref="D126:D126" t="array">IFERROR(MAX(IF(Lookups!$E$3:$E$250&lt;Towers!D126/Area!D126*(Settings!$C$16/100),Lookups!$GL$3:$G$250)),"-")</f>
        <v/>
      </c>
      <c r="E126" s="16">
        <f ref="E126:E126" t="array">IFERROR(MAX(IF(Lookups!$E$3:$E$250&lt;Towers!E126/Area!E126*(Settings!$C$16/100),Lookups!$GL$3:$G$250)),"-")</f>
        <v/>
      </c>
      <c r="F126" s="16">
        <f ref="F126:F126" t="array">IFERROR(MAX(IF(Lookups!$E$3:$E$250&lt;Towers!F126/Area!F126*(Settings!$C$16/100),Lookups!$GL$3:$G$250)),"-")</f>
        <v/>
      </c>
      <c r="G126" s="16">
        <f ref="G126:G126" t="array">IFERROR(MAX(IF(Lookups!$E$3:$E$250&lt;Towers!G126/Area!G126*(Settings!$C$16/100),Lookups!$GL$3:$G$250)),"-")</f>
        <v/>
      </c>
      <c r="H126" s="16">
        <f ref="H126:H126" t="array">IFERROR(MAX(IF(Lookups!$E$3:$E$250&lt;Towers!H126/Area!H126*(Settings!$C$16/100),Lookups!$GL$3:$G$250)),"-")</f>
        <v/>
      </c>
      <c r="I126" s="16">
        <f ref="I126:I126" t="array">IFERROR(MAX(IF(Lookups!$E$3:$E$250&lt;Towers!I126/Area!I126*(Settings!$C$16/100),Lookups!$GL$3:$G$250)),"-")</f>
        <v/>
      </c>
      <c r="J126" s="16">
        <f ref="J126:J126" t="array">IFERROR(MAX(IF(Lookups!$E$3:$E$250&lt;Towers!J126/Area!J126*(Settings!$C$16/100),Lookups!$GL$3:$G$250)),"-")</f>
        <v/>
      </c>
      <c r="K126" s="16">
        <f ref="K126:K126" t="array">IFERROR(MAX(IF(Lookups!$E$3:$E$250&lt;Towers!K126/Area!K126*(Settings!$C$16/100),Lookups!$GL$3:$G$250)),"-")</f>
        <v/>
      </c>
      <c r="L126" s="16">
        <f ref="L126:L126" t="array">IFERROR(MAX(IF(Lookups!$E$3:$E$250&lt;Towers!L126/Area!L126*(Settings!$C$16/100),Lookups!$GL$3:$G$250)),"-")</f>
        <v/>
      </c>
    </row>
    <row r="127">
      <c r="A127" s="16">
        <f>'Data'!A127</f>
        <v/>
      </c>
      <c r="B127" s="16">
        <f>'Data'!B127</f>
        <v/>
      </c>
      <c r="C127" s="16">
        <f ref="C127:C127" t="array">IFERROR(MAX(IF(Lookups!$E$3:$E$250&lt;Towers!C127/Area!C127*(Settings!$C$16/100),Lookups!$GL$3:$G$250)),"-")</f>
        <v/>
      </c>
      <c r="D127" s="16">
        <f ref="D127:D127" t="array">IFERROR(MAX(IF(Lookups!$E$3:$E$250&lt;Towers!D127/Area!D127*(Settings!$C$16/100),Lookups!$GL$3:$G$250)),"-")</f>
        <v/>
      </c>
      <c r="E127" s="16">
        <f ref="E127:E127" t="array">IFERROR(MAX(IF(Lookups!$E$3:$E$250&lt;Towers!E127/Area!E127*(Settings!$C$16/100),Lookups!$GL$3:$G$250)),"-")</f>
        <v/>
      </c>
      <c r="F127" s="16">
        <f ref="F127:F127" t="array">IFERROR(MAX(IF(Lookups!$E$3:$E$250&lt;Towers!F127/Area!F127*(Settings!$C$16/100),Lookups!$GL$3:$G$250)),"-")</f>
        <v/>
      </c>
      <c r="G127" s="16">
        <f ref="G127:G127" t="array">IFERROR(MAX(IF(Lookups!$E$3:$E$250&lt;Towers!G127/Area!G127*(Settings!$C$16/100),Lookups!$GL$3:$G$250)),"-")</f>
        <v/>
      </c>
      <c r="H127" s="16">
        <f ref="H127:H127" t="array">IFERROR(MAX(IF(Lookups!$E$3:$E$250&lt;Towers!H127/Area!H127*(Settings!$C$16/100),Lookups!$GL$3:$G$250)),"-")</f>
        <v/>
      </c>
      <c r="I127" s="16">
        <f ref="I127:I127" t="array">IFERROR(MAX(IF(Lookups!$E$3:$E$250&lt;Towers!I127/Area!I127*(Settings!$C$16/100),Lookups!$GL$3:$G$250)),"-")</f>
        <v/>
      </c>
      <c r="J127" s="16">
        <f ref="J127:J127" t="array">IFERROR(MAX(IF(Lookups!$E$3:$E$250&lt;Towers!J127/Area!J127*(Settings!$C$16/100),Lookups!$GL$3:$G$250)),"-")</f>
        <v/>
      </c>
      <c r="K127" s="16">
        <f ref="K127:K127" t="array">IFERROR(MAX(IF(Lookups!$E$3:$E$250&lt;Towers!K127/Area!K127*(Settings!$C$16/100),Lookups!$GL$3:$G$250)),"-")</f>
        <v/>
      </c>
      <c r="L127" s="16">
        <f ref="L127:L127" t="array">IFERROR(MAX(IF(Lookups!$E$3:$E$250&lt;Towers!L127/Area!L127*(Settings!$C$16/100),Lookups!$GL$3:$G$250)),"-")</f>
        <v/>
      </c>
    </row>
    <row r="128">
      <c r="A128" s="16">
        <f>'Data'!A128</f>
        <v/>
      </c>
      <c r="B128" s="16">
        <f>'Data'!B128</f>
        <v/>
      </c>
      <c r="C128" s="16">
        <f ref="C128:C128" t="array">IFERROR(MAX(IF(Lookups!$E$3:$E$250&lt;Towers!C128/Area!C128*(Settings!$C$16/100),Lookups!$GL$3:$G$250)),"-")</f>
        <v/>
      </c>
      <c r="D128" s="16">
        <f ref="D128:D128" t="array">IFERROR(MAX(IF(Lookups!$E$3:$E$250&lt;Towers!D128/Area!D128*(Settings!$C$16/100),Lookups!$GL$3:$G$250)),"-")</f>
        <v/>
      </c>
      <c r="E128" s="16">
        <f ref="E128:E128" t="array">IFERROR(MAX(IF(Lookups!$E$3:$E$250&lt;Towers!E128/Area!E128*(Settings!$C$16/100),Lookups!$GL$3:$G$250)),"-")</f>
        <v/>
      </c>
      <c r="F128" s="16">
        <f ref="F128:F128" t="array">IFERROR(MAX(IF(Lookups!$E$3:$E$250&lt;Towers!F128/Area!F128*(Settings!$C$16/100),Lookups!$GL$3:$G$250)),"-")</f>
        <v/>
      </c>
      <c r="G128" s="16">
        <f ref="G128:G128" t="array">IFERROR(MAX(IF(Lookups!$E$3:$E$250&lt;Towers!G128/Area!G128*(Settings!$C$16/100),Lookups!$GL$3:$G$250)),"-")</f>
        <v/>
      </c>
      <c r="H128" s="16">
        <f ref="H128:H128" t="array">IFERROR(MAX(IF(Lookups!$E$3:$E$250&lt;Towers!H128/Area!H128*(Settings!$C$16/100),Lookups!$GL$3:$G$250)),"-")</f>
        <v/>
      </c>
      <c r="I128" s="16">
        <f ref="I128:I128" t="array">IFERROR(MAX(IF(Lookups!$E$3:$E$250&lt;Towers!I128/Area!I128*(Settings!$C$16/100),Lookups!$GL$3:$G$250)),"-")</f>
        <v/>
      </c>
      <c r="J128" s="16">
        <f ref="J128:J128" t="array">IFERROR(MAX(IF(Lookups!$E$3:$E$250&lt;Towers!J128/Area!J128*(Settings!$C$16/100),Lookups!$GL$3:$G$250)),"-")</f>
        <v/>
      </c>
      <c r="K128" s="16">
        <f ref="K128:K128" t="array">IFERROR(MAX(IF(Lookups!$E$3:$E$250&lt;Towers!K128/Area!K128*(Settings!$C$16/100),Lookups!$GL$3:$G$250)),"-")</f>
        <v/>
      </c>
      <c r="L128" s="16">
        <f ref="L128:L128" t="array">IFERROR(MAX(IF(Lookups!$E$3:$E$250&lt;Towers!L128/Area!L128*(Settings!$C$16/100),Lookups!$GL$3:$G$250)),"-")</f>
        <v/>
      </c>
    </row>
    <row r="129">
      <c r="A129" s="16">
        <f>'Data'!A129</f>
        <v/>
      </c>
      <c r="B129" s="16">
        <f>'Data'!B129</f>
        <v/>
      </c>
      <c r="C129" s="16">
        <f ref="C129:C129" t="array">IFERROR(MAX(IF(Lookups!$E$3:$E$250&lt;Towers!C129/Area!C129*(Settings!$C$16/100),Lookups!$GL$3:$G$250)),"-")</f>
        <v/>
      </c>
      <c r="D129" s="16">
        <f ref="D129:D129" t="array">IFERROR(MAX(IF(Lookups!$E$3:$E$250&lt;Towers!D129/Area!D129*(Settings!$C$16/100),Lookups!$GL$3:$G$250)),"-")</f>
        <v/>
      </c>
      <c r="E129" s="16">
        <f ref="E129:E129" t="array">IFERROR(MAX(IF(Lookups!$E$3:$E$250&lt;Towers!E129/Area!E129*(Settings!$C$16/100),Lookups!$GL$3:$G$250)),"-")</f>
        <v/>
      </c>
      <c r="F129" s="16">
        <f ref="F129:F129" t="array">IFERROR(MAX(IF(Lookups!$E$3:$E$250&lt;Towers!F129/Area!F129*(Settings!$C$16/100),Lookups!$GL$3:$G$250)),"-")</f>
        <v/>
      </c>
      <c r="G129" s="16">
        <f ref="G129:G129" t="array">IFERROR(MAX(IF(Lookups!$E$3:$E$250&lt;Towers!G129/Area!G129*(Settings!$C$16/100),Lookups!$GL$3:$G$250)),"-")</f>
        <v/>
      </c>
      <c r="H129" s="16">
        <f ref="H129:H129" t="array">IFERROR(MAX(IF(Lookups!$E$3:$E$250&lt;Towers!H129/Area!H129*(Settings!$C$16/100),Lookups!$GL$3:$G$250)),"-")</f>
        <v/>
      </c>
      <c r="I129" s="16">
        <f ref="I129:I129" t="array">IFERROR(MAX(IF(Lookups!$E$3:$E$250&lt;Towers!I129/Area!I129*(Settings!$C$16/100),Lookups!$GL$3:$G$250)),"-")</f>
        <v/>
      </c>
      <c r="J129" s="16">
        <f ref="J129:J129" t="array">IFERROR(MAX(IF(Lookups!$E$3:$E$250&lt;Towers!J129/Area!J129*(Settings!$C$16/100),Lookups!$GL$3:$G$250)),"-")</f>
        <v/>
      </c>
      <c r="K129" s="16">
        <f ref="K129:K129" t="array">IFERROR(MAX(IF(Lookups!$E$3:$E$250&lt;Towers!K129/Area!K129*(Settings!$C$16/100),Lookups!$GL$3:$G$250)),"-")</f>
        <v/>
      </c>
      <c r="L129" s="16">
        <f ref="L129:L129" t="array">IFERROR(MAX(IF(Lookups!$E$3:$E$250&lt;Towers!L129/Area!L129*(Settings!$C$16/100),Lookups!$GL$3:$G$250)),"-")</f>
        <v/>
      </c>
    </row>
    <row r="130">
      <c r="A130" s="16">
        <f>'Data'!A130</f>
        <v/>
      </c>
      <c r="B130" s="16">
        <f>'Data'!B130</f>
        <v/>
      </c>
      <c r="C130" s="16">
        <f ref="C130:C130" t="array">IFERROR(MAX(IF(Lookups!$E$3:$E$250&lt;Towers!C130/Area!C130*(Settings!$C$16/100),Lookups!$GL$3:$G$250)),"-")</f>
        <v/>
      </c>
      <c r="D130" s="16">
        <f ref="D130:D130" t="array">IFERROR(MAX(IF(Lookups!$E$3:$E$250&lt;Towers!D130/Area!D130*(Settings!$C$16/100),Lookups!$GL$3:$G$250)),"-")</f>
        <v/>
      </c>
      <c r="E130" s="16">
        <f ref="E130:E130" t="array">IFERROR(MAX(IF(Lookups!$E$3:$E$250&lt;Towers!E130/Area!E130*(Settings!$C$16/100),Lookups!$GL$3:$G$250)),"-")</f>
        <v/>
      </c>
      <c r="F130" s="16">
        <f ref="F130:F130" t="array">IFERROR(MAX(IF(Lookups!$E$3:$E$250&lt;Towers!F130/Area!F130*(Settings!$C$16/100),Lookups!$GL$3:$G$250)),"-")</f>
        <v/>
      </c>
      <c r="G130" s="16">
        <f ref="G130:G130" t="array">IFERROR(MAX(IF(Lookups!$E$3:$E$250&lt;Towers!G130/Area!G130*(Settings!$C$16/100),Lookups!$GL$3:$G$250)),"-")</f>
        <v/>
      </c>
      <c r="H130" s="16">
        <f ref="H130:H130" t="array">IFERROR(MAX(IF(Lookups!$E$3:$E$250&lt;Towers!H130/Area!H130*(Settings!$C$16/100),Lookups!$GL$3:$G$250)),"-")</f>
        <v/>
      </c>
      <c r="I130" s="16">
        <f ref="I130:I130" t="array">IFERROR(MAX(IF(Lookups!$E$3:$E$250&lt;Towers!I130/Area!I130*(Settings!$C$16/100),Lookups!$GL$3:$G$250)),"-")</f>
        <v/>
      </c>
      <c r="J130" s="16">
        <f ref="J130:J130" t="array">IFERROR(MAX(IF(Lookups!$E$3:$E$250&lt;Towers!J130/Area!J130*(Settings!$C$16/100),Lookups!$GL$3:$G$250)),"-")</f>
        <v/>
      </c>
      <c r="K130" s="16">
        <f ref="K130:K130" t="array">IFERROR(MAX(IF(Lookups!$E$3:$E$250&lt;Towers!K130/Area!K130*(Settings!$C$16/100),Lookups!$GL$3:$G$250)),"-")</f>
        <v/>
      </c>
      <c r="L130" s="16">
        <f ref="L130:L130" t="array">IFERROR(MAX(IF(Lookups!$E$3:$E$250&lt;Towers!L130/Area!L130*(Settings!$C$16/100),Lookups!$GL$3:$G$250)),"-")</f>
        <v/>
      </c>
    </row>
    <row r="131">
      <c r="A131" s="16">
        <f>'Data'!A131</f>
        <v/>
      </c>
      <c r="B131" s="16">
        <f>'Data'!B131</f>
        <v/>
      </c>
      <c r="C131" s="16">
        <f ref="C131:C131" t="array">IFERROR(MAX(IF(Lookups!$E$3:$E$250&lt;Towers!C131/Area!C131*(Settings!$C$16/100),Lookups!$GL$3:$G$250)),"-")</f>
        <v/>
      </c>
      <c r="D131" s="16">
        <f ref="D131:D131" t="array">IFERROR(MAX(IF(Lookups!$E$3:$E$250&lt;Towers!D131/Area!D131*(Settings!$C$16/100),Lookups!$GL$3:$G$250)),"-")</f>
        <v/>
      </c>
      <c r="E131" s="16">
        <f ref="E131:E131" t="array">IFERROR(MAX(IF(Lookups!$E$3:$E$250&lt;Towers!E131/Area!E131*(Settings!$C$16/100),Lookups!$GL$3:$G$250)),"-")</f>
        <v/>
      </c>
      <c r="F131" s="16">
        <f ref="F131:F131" t="array">IFERROR(MAX(IF(Lookups!$E$3:$E$250&lt;Towers!F131/Area!F131*(Settings!$C$16/100),Lookups!$GL$3:$G$250)),"-")</f>
        <v/>
      </c>
      <c r="G131" s="16">
        <f ref="G131:G131" t="array">IFERROR(MAX(IF(Lookups!$E$3:$E$250&lt;Towers!G131/Area!G131*(Settings!$C$16/100),Lookups!$GL$3:$G$250)),"-")</f>
        <v/>
      </c>
      <c r="H131" s="16">
        <f ref="H131:H131" t="array">IFERROR(MAX(IF(Lookups!$E$3:$E$250&lt;Towers!H131/Area!H131*(Settings!$C$16/100),Lookups!$GL$3:$G$250)),"-")</f>
        <v/>
      </c>
      <c r="I131" s="16">
        <f ref="I131:I131" t="array">IFERROR(MAX(IF(Lookups!$E$3:$E$250&lt;Towers!I131/Area!I131*(Settings!$C$16/100),Lookups!$GL$3:$G$250)),"-")</f>
        <v/>
      </c>
      <c r="J131" s="16">
        <f ref="J131:J131" t="array">IFERROR(MAX(IF(Lookups!$E$3:$E$250&lt;Towers!J131/Area!J131*(Settings!$C$16/100),Lookups!$GL$3:$G$250)),"-")</f>
        <v/>
      </c>
      <c r="K131" s="16">
        <f ref="K131:K131" t="array">IFERROR(MAX(IF(Lookups!$E$3:$E$250&lt;Towers!K131/Area!K131*(Settings!$C$16/100),Lookups!$GL$3:$G$250)),"-")</f>
        <v/>
      </c>
      <c r="L131" s="16">
        <f ref="L131:L131" t="array">IFERROR(MAX(IF(Lookups!$E$3:$E$250&lt;Towers!L131/Area!L131*(Settings!$C$16/100),Lookups!$GL$3:$G$250)),"-")</f>
        <v/>
      </c>
    </row>
    <row r="132">
      <c r="A132" s="16">
        <f>'Data'!A132</f>
        <v/>
      </c>
      <c r="B132" s="16">
        <f>'Data'!B132</f>
        <v/>
      </c>
      <c r="C132" s="16">
        <f ref="C132:C132" t="array">IFERROR(MAX(IF(Lookups!$E$3:$E$250&lt;Towers!C132/Area!C132*(Settings!$C$16/100),Lookups!$GL$3:$G$250)),"-")</f>
        <v/>
      </c>
      <c r="D132" s="16">
        <f ref="D132:D132" t="array">IFERROR(MAX(IF(Lookups!$E$3:$E$250&lt;Towers!D132/Area!D132*(Settings!$C$16/100),Lookups!$GL$3:$G$250)),"-")</f>
        <v/>
      </c>
      <c r="E132" s="16">
        <f ref="E132:E132" t="array">IFERROR(MAX(IF(Lookups!$E$3:$E$250&lt;Towers!E132/Area!E132*(Settings!$C$16/100),Lookups!$GL$3:$G$250)),"-")</f>
        <v/>
      </c>
      <c r="F132" s="16">
        <f ref="F132:F132" t="array">IFERROR(MAX(IF(Lookups!$E$3:$E$250&lt;Towers!F132/Area!F132*(Settings!$C$16/100),Lookups!$GL$3:$G$250)),"-")</f>
        <v/>
      </c>
      <c r="G132" s="16">
        <f ref="G132:G132" t="array">IFERROR(MAX(IF(Lookups!$E$3:$E$250&lt;Towers!G132/Area!G132*(Settings!$C$16/100),Lookups!$GL$3:$G$250)),"-")</f>
        <v/>
      </c>
      <c r="H132" s="16">
        <f ref="H132:H132" t="array">IFERROR(MAX(IF(Lookups!$E$3:$E$250&lt;Towers!H132/Area!H132*(Settings!$C$16/100),Lookups!$GL$3:$G$250)),"-")</f>
        <v/>
      </c>
      <c r="I132" s="16">
        <f ref="I132:I132" t="array">IFERROR(MAX(IF(Lookups!$E$3:$E$250&lt;Towers!I132/Area!I132*(Settings!$C$16/100),Lookups!$GL$3:$G$250)),"-")</f>
        <v/>
      </c>
      <c r="J132" s="16">
        <f ref="J132:J132" t="array">IFERROR(MAX(IF(Lookups!$E$3:$E$250&lt;Towers!J132/Area!J132*(Settings!$C$16/100),Lookups!$GL$3:$G$250)),"-")</f>
        <v/>
      </c>
      <c r="K132" s="16">
        <f ref="K132:K132" t="array">IFERROR(MAX(IF(Lookups!$E$3:$E$250&lt;Towers!K132/Area!K132*(Settings!$C$16/100),Lookups!$GL$3:$G$250)),"-")</f>
        <v/>
      </c>
      <c r="L132" s="16">
        <f ref="L132:L132" t="array">IFERROR(MAX(IF(Lookups!$E$3:$E$250&lt;Towers!L132/Area!L132*(Settings!$C$16/100),Lookups!$GL$3:$G$250)),"-")</f>
        <v/>
      </c>
    </row>
    <row r="133">
      <c r="A133" s="16">
        <f>'Data'!A133</f>
        <v/>
      </c>
      <c r="B133" s="16">
        <f>'Data'!B133</f>
        <v/>
      </c>
      <c r="C133" s="16">
        <f ref="C133:C133" t="array">IFERROR(MAX(IF(Lookups!$E$3:$E$250&lt;Towers!C133/Area!C133*(Settings!$C$16/100),Lookups!$GL$3:$G$250)),"-")</f>
        <v/>
      </c>
      <c r="D133" s="16">
        <f ref="D133:D133" t="array">IFERROR(MAX(IF(Lookups!$E$3:$E$250&lt;Towers!D133/Area!D133*(Settings!$C$16/100),Lookups!$GL$3:$G$250)),"-")</f>
        <v/>
      </c>
      <c r="E133" s="16">
        <f ref="E133:E133" t="array">IFERROR(MAX(IF(Lookups!$E$3:$E$250&lt;Towers!E133/Area!E133*(Settings!$C$16/100),Lookups!$GL$3:$G$250)),"-")</f>
        <v/>
      </c>
      <c r="F133" s="16">
        <f ref="F133:F133" t="array">IFERROR(MAX(IF(Lookups!$E$3:$E$250&lt;Towers!F133/Area!F133*(Settings!$C$16/100),Lookups!$GL$3:$G$250)),"-")</f>
        <v/>
      </c>
      <c r="G133" s="16">
        <f ref="G133:G133" t="array">IFERROR(MAX(IF(Lookups!$E$3:$E$250&lt;Towers!G133/Area!G133*(Settings!$C$16/100),Lookups!$GL$3:$G$250)),"-")</f>
        <v/>
      </c>
      <c r="H133" s="16">
        <f ref="H133:H133" t="array">IFERROR(MAX(IF(Lookups!$E$3:$E$250&lt;Towers!H133/Area!H133*(Settings!$C$16/100),Lookups!$GL$3:$G$250)),"-")</f>
        <v/>
      </c>
      <c r="I133" s="16">
        <f ref="I133:I133" t="array">IFERROR(MAX(IF(Lookups!$E$3:$E$250&lt;Towers!I133/Area!I133*(Settings!$C$16/100),Lookups!$GL$3:$G$250)),"-")</f>
        <v/>
      </c>
      <c r="J133" s="16">
        <f ref="J133:J133" t="array">IFERROR(MAX(IF(Lookups!$E$3:$E$250&lt;Towers!J133/Area!J133*(Settings!$C$16/100),Lookups!$GL$3:$G$250)),"-")</f>
        <v/>
      </c>
      <c r="K133" s="16">
        <f ref="K133:K133" t="array">IFERROR(MAX(IF(Lookups!$E$3:$E$250&lt;Towers!K133/Area!K133*(Settings!$C$16/100),Lookups!$GL$3:$G$250)),"-")</f>
        <v/>
      </c>
      <c r="L133" s="16">
        <f ref="L133:L133" t="array">IFERROR(MAX(IF(Lookups!$E$3:$E$250&lt;Towers!L133/Area!L133*(Settings!$C$16/100),Lookups!$GL$3:$G$250)),"-")</f>
        <v/>
      </c>
    </row>
    <row r="134">
      <c r="A134" s="16">
        <f>'Data'!A134</f>
        <v/>
      </c>
      <c r="B134" s="16">
        <f>'Data'!B134</f>
        <v/>
      </c>
      <c r="C134" s="16">
        <f ref="C134:C134" t="array">IFERROR(MAX(IF(Lookups!$E$3:$E$250&lt;Towers!C134/Area!C134*(Settings!$C$16/100),Lookups!$GL$3:$G$250)),"-")</f>
        <v/>
      </c>
      <c r="D134" s="16">
        <f ref="D134:D134" t="array">IFERROR(MAX(IF(Lookups!$E$3:$E$250&lt;Towers!D134/Area!D134*(Settings!$C$16/100),Lookups!$GL$3:$G$250)),"-")</f>
        <v/>
      </c>
      <c r="E134" s="16">
        <f ref="E134:E134" t="array">IFERROR(MAX(IF(Lookups!$E$3:$E$250&lt;Towers!E134/Area!E134*(Settings!$C$16/100),Lookups!$GL$3:$G$250)),"-")</f>
        <v/>
      </c>
      <c r="F134" s="16">
        <f ref="F134:F134" t="array">IFERROR(MAX(IF(Lookups!$E$3:$E$250&lt;Towers!F134/Area!F134*(Settings!$C$16/100),Lookups!$GL$3:$G$250)),"-")</f>
        <v/>
      </c>
      <c r="G134" s="16">
        <f ref="G134:G134" t="array">IFERROR(MAX(IF(Lookups!$E$3:$E$250&lt;Towers!G134/Area!G134*(Settings!$C$16/100),Lookups!$GL$3:$G$250)),"-")</f>
        <v/>
      </c>
      <c r="H134" s="16">
        <f ref="H134:H134" t="array">IFERROR(MAX(IF(Lookups!$E$3:$E$250&lt;Towers!H134/Area!H134*(Settings!$C$16/100),Lookups!$GL$3:$G$250)),"-")</f>
        <v/>
      </c>
      <c r="I134" s="16">
        <f ref="I134:I134" t="array">IFERROR(MAX(IF(Lookups!$E$3:$E$250&lt;Towers!I134/Area!I134*(Settings!$C$16/100),Lookups!$GL$3:$G$250)),"-")</f>
        <v/>
      </c>
      <c r="J134" s="16">
        <f ref="J134:J134" t="array">IFERROR(MAX(IF(Lookups!$E$3:$E$250&lt;Towers!J134/Area!J134*(Settings!$C$16/100),Lookups!$GL$3:$G$250)),"-")</f>
        <v/>
      </c>
      <c r="K134" s="16">
        <f ref="K134:K134" t="array">IFERROR(MAX(IF(Lookups!$E$3:$E$250&lt;Towers!K134/Area!K134*(Settings!$C$16/100),Lookups!$GL$3:$G$250)),"-")</f>
        <v/>
      </c>
      <c r="L134" s="16">
        <f ref="L134:L134" t="array">IFERROR(MAX(IF(Lookups!$E$3:$E$250&lt;Towers!L134/Area!L134*(Settings!$C$16/100),Lookups!$GL$3:$G$250)),"-")</f>
        <v/>
      </c>
    </row>
    <row r="135">
      <c r="A135" s="16">
        <f>'Data'!A135</f>
        <v/>
      </c>
      <c r="B135" s="16">
        <f>'Data'!B135</f>
        <v/>
      </c>
      <c r="C135" s="16">
        <f ref="C135:C135" t="array">IFERROR(MAX(IF(Lookups!$E$3:$E$250&lt;Towers!C135/Area!C135*(Settings!$C$16/100),Lookups!$GL$3:$G$250)),"-")</f>
        <v/>
      </c>
      <c r="D135" s="16">
        <f ref="D135:D135" t="array">IFERROR(MAX(IF(Lookups!$E$3:$E$250&lt;Towers!D135/Area!D135*(Settings!$C$16/100),Lookups!$GL$3:$G$250)),"-")</f>
        <v/>
      </c>
      <c r="E135" s="16">
        <f ref="E135:E135" t="array">IFERROR(MAX(IF(Lookups!$E$3:$E$250&lt;Towers!E135/Area!E135*(Settings!$C$16/100),Lookups!$GL$3:$G$250)),"-")</f>
        <v/>
      </c>
      <c r="F135" s="16">
        <f ref="F135:F135" t="array">IFERROR(MAX(IF(Lookups!$E$3:$E$250&lt;Towers!F135/Area!F135*(Settings!$C$16/100),Lookups!$GL$3:$G$250)),"-")</f>
        <v/>
      </c>
      <c r="G135" s="16">
        <f ref="G135:G135" t="array">IFERROR(MAX(IF(Lookups!$E$3:$E$250&lt;Towers!G135/Area!G135*(Settings!$C$16/100),Lookups!$GL$3:$G$250)),"-")</f>
        <v/>
      </c>
      <c r="H135" s="16">
        <f ref="H135:H135" t="array">IFERROR(MAX(IF(Lookups!$E$3:$E$250&lt;Towers!H135/Area!H135*(Settings!$C$16/100),Lookups!$GL$3:$G$250)),"-")</f>
        <v/>
      </c>
      <c r="I135" s="16">
        <f ref="I135:I135" t="array">IFERROR(MAX(IF(Lookups!$E$3:$E$250&lt;Towers!I135/Area!I135*(Settings!$C$16/100),Lookups!$GL$3:$G$250)),"-")</f>
        <v/>
      </c>
      <c r="J135" s="16">
        <f ref="J135:J135" t="array">IFERROR(MAX(IF(Lookups!$E$3:$E$250&lt;Towers!J135/Area!J135*(Settings!$C$16/100),Lookups!$GL$3:$G$250)),"-")</f>
        <v/>
      </c>
      <c r="K135" s="16">
        <f ref="K135:K135" t="array">IFERROR(MAX(IF(Lookups!$E$3:$E$250&lt;Towers!K135/Area!K135*(Settings!$C$16/100),Lookups!$GL$3:$G$250)),"-")</f>
        <v/>
      </c>
      <c r="L135" s="16">
        <f ref="L135:L135" t="array">IFERROR(MAX(IF(Lookups!$E$3:$E$250&lt;Towers!L135/Area!L135*(Settings!$C$16/100),Lookups!$GL$3:$G$250)),"-")</f>
        <v/>
      </c>
    </row>
    <row r="136">
      <c r="A136" s="16">
        <f>'Data'!A136</f>
        <v/>
      </c>
      <c r="B136" s="16">
        <f>'Data'!B136</f>
        <v/>
      </c>
      <c r="C136" s="16">
        <f ref="C136:C136" t="array">IFERROR(MAX(IF(Lookups!$E$3:$E$250&lt;Towers!C136/Area!C136*(Settings!$C$16/100),Lookups!$GL$3:$G$250)),"-")</f>
        <v/>
      </c>
      <c r="D136" s="16">
        <f ref="D136:D136" t="array">IFERROR(MAX(IF(Lookups!$E$3:$E$250&lt;Towers!D136/Area!D136*(Settings!$C$16/100),Lookups!$GL$3:$G$250)),"-")</f>
        <v/>
      </c>
      <c r="E136" s="16">
        <f ref="E136:E136" t="array">IFERROR(MAX(IF(Lookups!$E$3:$E$250&lt;Towers!E136/Area!E136*(Settings!$C$16/100),Lookups!$GL$3:$G$250)),"-")</f>
        <v/>
      </c>
      <c r="F136" s="16">
        <f ref="F136:F136" t="array">IFERROR(MAX(IF(Lookups!$E$3:$E$250&lt;Towers!F136/Area!F136*(Settings!$C$16/100),Lookups!$GL$3:$G$250)),"-")</f>
        <v/>
      </c>
      <c r="G136" s="16">
        <f ref="G136:G136" t="array">IFERROR(MAX(IF(Lookups!$E$3:$E$250&lt;Towers!G136/Area!G136*(Settings!$C$16/100),Lookups!$GL$3:$G$250)),"-")</f>
        <v/>
      </c>
      <c r="H136" s="16">
        <f ref="H136:H136" t="array">IFERROR(MAX(IF(Lookups!$E$3:$E$250&lt;Towers!H136/Area!H136*(Settings!$C$16/100),Lookups!$GL$3:$G$250)),"-")</f>
        <v/>
      </c>
      <c r="I136" s="16">
        <f ref="I136:I136" t="array">IFERROR(MAX(IF(Lookups!$E$3:$E$250&lt;Towers!I136/Area!I136*(Settings!$C$16/100),Lookups!$GL$3:$G$250)),"-")</f>
        <v/>
      </c>
      <c r="J136" s="16">
        <f ref="J136:J136" t="array">IFERROR(MAX(IF(Lookups!$E$3:$E$250&lt;Towers!J136/Area!J136*(Settings!$C$16/100),Lookups!$GL$3:$G$250)),"-")</f>
        <v/>
      </c>
      <c r="K136" s="16">
        <f ref="K136:K136" t="array">IFERROR(MAX(IF(Lookups!$E$3:$E$250&lt;Towers!K136/Area!K136*(Settings!$C$16/100),Lookups!$GL$3:$G$250)),"-")</f>
        <v/>
      </c>
      <c r="L136" s="16">
        <f ref="L136:L136" t="array">IFERROR(MAX(IF(Lookups!$E$3:$E$250&lt;Towers!L136/Area!L136*(Settings!$C$16/100),Lookups!$GL$3:$G$250)),"-")</f>
        <v/>
      </c>
    </row>
    <row r="137">
      <c r="A137" s="16">
        <f>'Data'!A137</f>
        <v/>
      </c>
      <c r="B137" s="16">
        <f>'Data'!B137</f>
        <v/>
      </c>
      <c r="C137" s="16">
        <f ref="C137:C137" t="array">IFERROR(MAX(IF(Lookups!$E$3:$E$250&lt;Towers!C137/Area!C137*(Settings!$C$16/100),Lookups!$GL$3:$G$250)),"-")</f>
        <v/>
      </c>
      <c r="D137" s="16">
        <f ref="D137:D137" t="array">IFERROR(MAX(IF(Lookups!$E$3:$E$250&lt;Towers!D137/Area!D137*(Settings!$C$16/100),Lookups!$GL$3:$G$250)),"-")</f>
        <v/>
      </c>
      <c r="E137" s="16">
        <f ref="E137:E137" t="array">IFERROR(MAX(IF(Lookups!$E$3:$E$250&lt;Towers!E137/Area!E137*(Settings!$C$16/100),Lookups!$GL$3:$G$250)),"-")</f>
        <v/>
      </c>
      <c r="F137" s="16">
        <f ref="F137:F137" t="array">IFERROR(MAX(IF(Lookups!$E$3:$E$250&lt;Towers!F137/Area!F137*(Settings!$C$16/100),Lookups!$GL$3:$G$250)),"-")</f>
        <v/>
      </c>
      <c r="G137" s="16">
        <f ref="G137:G137" t="array">IFERROR(MAX(IF(Lookups!$E$3:$E$250&lt;Towers!G137/Area!G137*(Settings!$C$16/100),Lookups!$GL$3:$G$250)),"-")</f>
        <v/>
      </c>
      <c r="H137" s="16">
        <f ref="H137:H137" t="array">IFERROR(MAX(IF(Lookups!$E$3:$E$250&lt;Towers!H137/Area!H137*(Settings!$C$16/100),Lookups!$GL$3:$G$250)),"-")</f>
        <v/>
      </c>
      <c r="I137" s="16">
        <f ref="I137:I137" t="array">IFERROR(MAX(IF(Lookups!$E$3:$E$250&lt;Towers!I137/Area!I137*(Settings!$C$16/100),Lookups!$GL$3:$G$250)),"-")</f>
        <v/>
      </c>
      <c r="J137" s="16">
        <f ref="J137:J137" t="array">IFERROR(MAX(IF(Lookups!$E$3:$E$250&lt;Towers!J137/Area!J137*(Settings!$C$16/100),Lookups!$GL$3:$G$250)),"-")</f>
        <v/>
      </c>
      <c r="K137" s="16">
        <f ref="K137:K137" t="array">IFERROR(MAX(IF(Lookups!$E$3:$E$250&lt;Towers!K137/Area!K137*(Settings!$C$16/100),Lookups!$GL$3:$G$250)),"-")</f>
        <v/>
      </c>
      <c r="L137" s="16">
        <f ref="L137:L137" t="array">IFERROR(MAX(IF(Lookups!$E$3:$E$250&lt;Towers!L137/Area!L137*(Settings!$C$16/100),Lookups!$GL$3:$G$250)),"-")</f>
        <v/>
      </c>
    </row>
    <row r="138">
      <c r="A138" s="16">
        <f>'Data'!A138</f>
        <v/>
      </c>
      <c r="B138" s="16">
        <f>'Data'!B138</f>
        <v/>
      </c>
      <c r="C138" s="16">
        <f ref="C138:C138" t="array">IFERROR(MAX(IF(Lookups!$E$3:$E$250&lt;Towers!C138/Area!C138*(Settings!$C$16/100),Lookups!$GL$3:$G$250)),"-")</f>
        <v/>
      </c>
      <c r="D138" s="16">
        <f ref="D138:D138" t="array">IFERROR(MAX(IF(Lookups!$E$3:$E$250&lt;Towers!D138/Area!D138*(Settings!$C$16/100),Lookups!$GL$3:$G$250)),"-")</f>
        <v/>
      </c>
      <c r="E138" s="16">
        <f ref="E138:E138" t="array">IFERROR(MAX(IF(Lookups!$E$3:$E$250&lt;Towers!E138/Area!E138*(Settings!$C$16/100),Lookups!$GL$3:$G$250)),"-")</f>
        <v/>
      </c>
      <c r="F138" s="16">
        <f ref="F138:F138" t="array">IFERROR(MAX(IF(Lookups!$E$3:$E$250&lt;Towers!F138/Area!F138*(Settings!$C$16/100),Lookups!$GL$3:$G$250)),"-")</f>
        <v/>
      </c>
      <c r="G138" s="16">
        <f ref="G138:G138" t="array">IFERROR(MAX(IF(Lookups!$E$3:$E$250&lt;Towers!G138/Area!G138*(Settings!$C$16/100),Lookups!$GL$3:$G$250)),"-")</f>
        <v/>
      </c>
      <c r="H138" s="16">
        <f ref="H138:H138" t="array">IFERROR(MAX(IF(Lookups!$E$3:$E$250&lt;Towers!H138/Area!H138*(Settings!$C$16/100),Lookups!$GL$3:$G$250)),"-")</f>
        <v/>
      </c>
      <c r="I138" s="16">
        <f ref="I138:I138" t="array">IFERROR(MAX(IF(Lookups!$E$3:$E$250&lt;Towers!I138/Area!I138*(Settings!$C$16/100),Lookups!$GL$3:$G$250)),"-")</f>
        <v/>
      </c>
      <c r="J138" s="16">
        <f ref="J138:J138" t="array">IFERROR(MAX(IF(Lookups!$E$3:$E$250&lt;Towers!J138/Area!J138*(Settings!$C$16/100),Lookups!$GL$3:$G$250)),"-")</f>
        <v/>
      </c>
      <c r="K138" s="16">
        <f ref="K138:K138" t="array">IFERROR(MAX(IF(Lookups!$E$3:$E$250&lt;Towers!K138/Area!K138*(Settings!$C$16/100),Lookups!$GL$3:$G$250)),"-")</f>
        <v/>
      </c>
      <c r="L138" s="16">
        <f ref="L138:L138" t="array">IFERROR(MAX(IF(Lookups!$E$3:$E$250&lt;Towers!L138/Area!L138*(Settings!$C$16/100),Lookups!$GL$3:$G$250)),"-")</f>
        <v/>
      </c>
    </row>
    <row r="139">
      <c r="A139" s="16">
        <f>'Data'!A139</f>
        <v/>
      </c>
      <c r="B139" s="16">
        <f>'Data'!B139</f>
        <v/>
      </c>
      <c r="C139" s="16">
        <f ref="C139:C139" t="array">IFERROR(MAX(IF(Lookups!$E$3:$E$250&lt;Towers!C139/Area!C139*(Settings!$C$16/100),Lookups!$GL$3:$G$250)),"-")</f>
        <v/>
      </c>
      <c r="D139" s="16">
        <f ref="D139:D139" t="array">IFERROR(MAX(IF(Lookups!$E$3:$E$250&lt;Towers!D139/Area!D139*(Settings!$C$16/100),Lookups!$GL$3:$G$250)),"-")</f>
        <v/>
      </c>
      <c r="E139" s="16">
        <f ref="E139:E139" t="array">IFERROR(MAX(IF(Lookups!$E$3:$E$250&lt;Towers!E139/Area!E139*(Settings!$C$16/100),Lookups!$GL$3:$G$250)),"-")</f>
        <v/>
      </c>
      <c r="F139" s="16">
        <f ref="F139:F139" t="array">IFERROR(MAX(IF(Lookups!$E$3:$E$250&lt;Towers!F139/Area!F139*(Settings!$C$16/100),Lookups!$GL$3:$G$250)),"-")</f>
        <v/>
      </c>
      <c r="G139" s="16">
        <f ref="G139:G139" t="array">IFERROR(MAX(IF(Lookups!$E$3:$E$250&lt;Towers!G139/Area!G139*(Settings!$C$16/100),Lookups!$GL$3:$G$250)),"-")</f>
        <v/>
      </c>
      <c r="H139" s="16">
        <f ref="H139:H139" t="array">IFERROR(MAX(IF(Lookups!$E$3:$E$250&lt;Towers!H139/Area!H139*(Settings!$C$16/100),Lookups!$GL$3:$G$250)),"-")</f>
        <v/>
      </c>
      <c r="I139" s="16">
        <f ref="I139:I139" t="array">IFERROR(MAX(IF(Lookups!$E$3:$E$250&lt;Towers!I139/Area!I139*(Settings!$C$16/100),Lookups!$GL$3:$G$250)),"-")</f>
        <v/>
      </c>
      <c r="J139" s="16">
        <f ref="J139:J139" t="array">IFERROR(MAX(IF(Lookups!$E$3:$E$250&lt;Towers!J139/Area!J139*(Settings!$C$16/100),Lookups!$GL$3:$G$250)),"-")</f>
        <v/>
      </c>
      <c r="K139" s="16">
        <f ref="K139:K139" t="array">IFERROR(MAX(IF(Lookups!$E$3:$E$250&lt;Towers!K139/Area!K139*(Settings!$C$16/100),Lookups!$GL$3:$G$250)),"-")</f>
        <v/>
      </c>
      <c r="L139" s="16">
        <f ref="L139:L139" t="array">IFERROR(MAX(IF(Lookups!$E$3:$E$250&lt;Towers!L139/Area!L139*(Settings!$C$16/100),Lookups!$GL$3:$G$250)),"-")</f>
        <v/>
      </c>
    </row>
    <row r="140">
      <c r="A140" s="16">
        <f>'Data'!A140</f>
        <v/>
      </c>
      <c r="B140" s="16">
        <f>'Data'!B140</f>
        <v/>
      </c>
      <c r="C140" s="16">
        <f ref="C140:C140" t="array">IFERROR(MAX(IF(Lookups!$E$3:$E$250&lt;Towers!C140/Area!C140*(Settings!$C$16/100),Lookups!$GL$3:$G$250)),"-")</f>
        <v/>
      </c>
      <c r="D140" s="16">
        <f ref="D140:D140" t="array">IFERROR(MAX(IF(Lookups!$E$3:$E$250&lt;Towers!D140/Area!D140*(Settings!$C$16/100),Lookups!$GL$3:$G$250)),"-")</f>
        <v/>
      </c>
      <c r="E140" s="16">
        <f ref="E140:E140" t="array">IFERROR(MAX(IF(Lookups!$E$3:$E$250&lt;Towers!E140/Area!E140*(Settings!$C$16/100),Lookups!$GL$3:$G$250)),"-")</f>
        <v/>
      </c>
      <c r="F140" s="16">
        <f ref="F140:F140" t="array">IFERROR(MAX(IF(Lookups!$E$3:$E$250&lt;Towers!F140/Area!F140*(Settings!$C$16/100),Lookups!$GL$3:$G$250)),"-")</f>
        <v/>
      </c>
      <c r="G140" s="16">
        <f ref="G140:G140" t="array">IFERROR(MAX(IF(Lookups!$E$3:$E$250&lt;Towers!G140/Area!G140*(Settings!$C$16/100),Lookups!$GL$3:$G$250)),"-")</f>
        <v/>
      </c>
      <c r="H140" s="16">
        <f ref="H140:H140" t="array">IFERROR(MAX(IF(Lookups!$E$3:$E$250&lt;Towers!H140/Area!H140*(Settings!$C$16/100),Lookups!$GL$3:$G$250)),"-")</f>
        <v/>
      </c>
      <c r="I140" s="16">
        <f ref="I140:I140" t="array">IFERROR(MAX(IF(Lookups!$E$3:$E$250&lt;Towers!I140/Area!I140*(Settings!$C$16/100),Lookups!$GL$3:$G$250)),"-")</f>
        <v/>
      </c>
      <c r="J140" s="16">
        <f ref="J140:J140" t="array">IFERROR(MAX(IF(Lookups!$E$3:$E$250&lt;Towers!J140/Area!J140*(Settings!$C$16/100),Lookups!$GL$3:$G$250)),"-")</f>
        <v/>
      </c>
      <c r="K140" s="16">
        <f ref="K140:K140" t="array">IFERROR(MAX(IF(Lookups!$E$3:$E$250&lt;Towers!K140/Area!K140*(Settings!$C$16/100),Lookups!$GL$3:$G$250)),"-")</f>
        <v/>
      </c>
      <c r="L140" s="16">
        <f ref="L140:L140" t="array">IFERROR(MAX(IF(Lookups!$E$3:$E$250&lt;Towers!L140/Area!L140*(Settings!$C$16/100),Lookups!$GL$3:$G$250)),"-")</f>
        <v/>
      </c>
    </row>
    <row r="141">
      <c r="A141" s="16">
        <f>'Data'!A141</f>
        <v/>
      </c>
      <c r="B141" s="16">
        <f>'Data'!B141</f>
        <v/>
      </c>
      <c r="C141" s="16">
        <f ref="C141:C141" t="array">IFERROR(MAX(IF(Lookups!$E$3:$E$250&lt;Towers!C141/Area!C141*(Settings!$C$16/100),Lookups!$GL$3:$G$250)),"-")</f>
        <v/>
      </c>
      <c r="D141" s="16">
        <f ref="D141:D141" t="array">IFERROR(MAX(IF(Lookups!$E$3:$E$250&lt;Towers!D141/Area!D141*(Settings!$C$16/100),Lookups!$GL$3:$G$250)),"-")</f>
        <v/>
      </c>
      <c r="E141" s="16">
        <f ref="E141:E141" t="array">IFERROR(MAX(IF(Lookups!$E$3:$E$250&lt;Towers!E141/Area!E141*(Settings!$C$16/100),Lookups!$GL$3:$G$250)),"-")</f>
        <v/>
      </c>
      <c r="F141" s="16">
        <f ref="F141:F141" t="array">IFERROR(MAX(IF(Lookups!$E$3:$E$250&lt;Towers!F141/Area!F141*(Settings!$C$16/100),Lookups!$GL$3:$G$250)),"-")</f>
        <v/>
      </c>
      <c r="G141" s="16">
        <f ref="G141:G141" t="array">IFERROR(MAX(IF(Lookups!$E$3:$E$250&lt;Towers!G141/Area!G141*(Settings!$C$16/100),Lookups!$GL$3:$G$250)),"-")</f>
        <v/>
      </c>
      <c r="H141" s="16">
        <f ref="H141:H141" t="array">IFERROR(MAX(IF(Lookups!$E$3:$E$250&lt;Towers!H141/Area!H141*(Settings!$C$16/100),Lookups!$GL$3:$G$250)),"-")</f>
        <v/>
      </c>
      <c r="I141" s="16">
        <f ref="I141:I141" t="array">IFERROR(MAX(IF(Lookups!$E$3:$E$250&lt;Towers!I141/Area!I141*(Settings!$C$16/100),Lookups!$GL$3:$G$250)),"-")</f>
        <v/>
      </c>
      <c r="J141" s="16">
        <f ref="J141:J141" t="array">IFERROR(MAX(IF(Lookups!$E$3:$E$250&lt;Towers!J141/Area!J141*(Settings!$C$16/100),Lookups!$GL$3:$G$250)),"-")</f>
        <v/>
      </c>
      <c r="K141" s="16">
        <f ref="K141:K141" t="array">IFERROR(MAX(IF(Lookups!$E$3:$E$250&lt;Towers!K141/Area!K141*(Settings!$C$16/100),Lookups!$GL$3:$G$250)),"-")</f>
        <v/>
      </c>
      <c r="L141" s="16">
        <f ref="L141:L141" t="array">IFERROR(MAX(IF(Lookups!$E$3:$E$250&lt;Towers!L141/Area!L141*(Settings!$C$16/100),Lookups!$GL$3:$G$250)),"-")</f>
        <v/>
      </c>
    </row>
    <row r="142">
      <c r="A142" s="16">
        <f>'Data'!A142</f>
        <v/>
      </c>
      <c r="B142" s="16">
        <f>'Data'!B142</f>
        <v/>
      </c>
      <c r="C142" s="16">
        <f ref="C142:C142" t="array">IFERROR(MAX(IF(Lookups!$E$3:$E$250&lt;Towers!C142/Area!C142*(Settings!$C$16/100),Lookups!$GL$3:$G$250)),"-")</f>
        <v/>
      </c>
      <c r="D142" s="16">
        <f ref="D142:D142" t="array">IFERROR(MAX(IF(Lookups!$E$3:$E$250&lt;Towers!D142/Area!D142*(Settings!$C$16/100),Lookups!$GL$3:$G$250)),"-")</f>
        <v/>
      </c>
      <c r="E142" s="16">
        <f ref="E142:E142" t="array">IFERROR(MAX(IF(Lookups!$E$3:$E$250&lt;Towers!E142/Area!E142*(Settings!$C$16/100),Lookups!$GL$3:$G$250)),"-")</f>
        <v/>
      </c>
      <c r="F142" s="16">
        <f ref="F142:F142" t="array">IFERROR(MAX(IF(Lookups!$E$3:$E$250&lt;Towers!F142/Area!F142*(Settings!$C$16/100),Lookups!$GL$3:$G$250)),"-")</f>
        <v/>
      </c>
      <c r="G142" s="16">
        <f ref="G142:G142" t="array">IFERROR(MAX(IF(Lookups!$E$3:$E$250&lt;Towers!G142/Area!G142*(Settings!$C$16/100),Lookups!$GL$3:$G$250)),"-")</f>
        <v/>
      </c>
      <c r="H142" s="16">
        <f ref="H142:H142" t="array">IFERROR(MAX(IF(Lookups!$E$3:$E$250&lt;Towers!H142/Area!H142*(Settings!$C$16/100),Lookups!$GL$3:$G$250)),"-")</f>
        <v/>
      </c>
      <c r="I142" s="16">
        <f ref="I142:I142" t="array">IFERROR(MAX(IF(Lookups!$E$3:$E$250&lt;Towers!I142/Area!I142*(Settings!$C$16/100),Lookups!$GL$3:$G$250)),"-")</f>
        <v/>
      </c>
      <c r="J142" s="16">
        <f ref="J142:J142" t="array">IFERROR(MAX(IF(Lookups!$E$3:$E$250&lt;Towers!J142/Area!J142*(Settings!$C$16/100),Lookups!$GL$3:$G$250)),"-")</f>
        <v/>
      </c>
      <c r="K142" s="16">
        <f ref="K142:K142" t="array">IFERROR(MAX(IF(Lookups!$E$3:$E$250&lt;Towers!K142/Area!K142*(Settings!$C$16/100),Lookups!$GL$3:$G$250)),"-")</f>
        <v/>
      </c>
      <c r="L142" s="16">
        <f ref="L142:L142" t="array">IFERROR(MAX(IF(Lookups!$E$3:$E$250&lt;Towers!L142/Area!L142*(Settings!$C$16/100),Lookups!$GL$3:$G$250)),"-")</f>
        <v/>
      </c>
    </row>
    <row r="143">
      <c r="A143" s="16">
        <f>'Data'!A143</f>
        <v/>
      </c>
      <c r="B143" s="16">
        <f>'Data'!B143</f>
        <v/>
      </c>
      <c r="C143" s="16">
        <f ref="C143:C143" t="array">IFERROR(MAX(IF(Lookups!$E$3:$E$250&lt;Towers!C143/Area!C143*(Settings!$C$16/100),Lookups!$GL$3:$G$250)),"-")</f>
        <v/>
      </c>
      <c r="D143" s="16">
        <f ref="D143:D143" t="array">IFERROR(MAX(IF(Lookups!$E$3:$E$250&lt;Towers!D143/Area!D143*(Settings!$C$16/100),Lookups!$GL$3:$G$250)),"-")</f>
        <v/>
      </c>
      <c r="E143" s="16">
        <f ref="E143:E143" t="array">IFERROR(MAX(IF(Lookups!$E$3:$E$250&lt;Towers!E143/Area!E143*(Settings!$C$16/100),Lookups!$GL$3:$G$250)),"-")</f>
        <v/>
      </c>
      <c r="F143" s="16">
        <f ref="F143:F143" t="array">IFERROR(MAX(IF(Lookups!$E$3:$E$250&lt;Towers!F143/Area!F143*(Settings!$C$16/100),Lookups!$GL$3:$G$250)),"-")</f>
        <v/>
      </c>
      <c r="G143" s="16">
        <f ref="G143:G143" t="array">IFERROR(MAX(IF(Lookups!$E$3:$E$250&lt;Towers!G143/Area!G143*(Settings!$C$16/100),Lookups!$GL$3:$G$250)),"-")</f>
        <v/>
      </c>
      <c r="H143" s="16">
        <f ref="H143:H143" t="array">IFERROR(MAX(IF(Lookups!$E$3:$E$250&lt;Towers!H143/Area!H143*(Settings!$C$16/100),Lookups!$GL$3:$G$250)),"-")</f>
        <v/>
      </c>
      <c r="I143" s="16">
        <f ref="I143:I143" t="array">IFERROR(MAX(IF(Lookups!$E$3:$E$250&lt;Towers!I143/Area!I143*(Settings!$C$16/100),Lookups!$GL$3:$G$250)),"-")</f>
        <v/>
      </c>
      <c r="J143" s="16">
        <f ref="J143:J143" t="array">IFERROR(MAX(IF(Lookups!$E$3:$E$250&lt;Towers!J143/Area!J143*(Settings!$C$16/100),Lookups!$GL$3:$G$250)),"-")</f>
        <v/>
      </c>
      <c r="K143" s="16">
        <f ref="K143:K143" t="array">IFERROR(MAX(IF(Lookups!$E$3:$E$250&lt;Towers!K143/Area!K143*(Settings!$C$16/100),Lookups!$GL$3:$G$250)),"-")</f>
        <v/>
      </c>
      <c r="L143" s="16">
        <f ref="L143:L143" t="array">IFERROR(MAX(IF(Lookups!$E$3:$E$250&lt;Towers!L143/Area!L143*(Settings!$C$16/100),Lookups!$GL$3:$G$250)),"-")</f>
        <v/>
      </c>
    </row>
    <row r="144">
      <c r="A144" s="16">
        <f>'Data'!A144</f>
        <v/>
      </c>
      <c r="B144" s="16">
        <f>'Data'!B144</f>
        <v/>
      </c>
      <c r="C144" s="16">
        <f ref="C144:C144" t="array">IFERROR(MAX(IF(Lookups!$E$3:$E$250&lt;Towers!C144/Area!C144*(Settings!$C$16/100),Lookups!$GL$3:$G$250)),"-")</f>
        <v/>
      </c>
      <c r="D144" s="16">
        <f ref="D144:D144" t="array">IFERROR(MAX(IF(Lookups!$E$3:$E$250&lt;Towers!D144/Area!D144*(Settings!$C$16/100),Lookups!$GL$3:$G$250)),"-")</f>
        <v/>
      </c>
      <c r="E144" s="16">
        <f ref="E144:E144" t="array">IFERROR(MAX(IF(Lookups!$E$3:$E$250&lt;Towers!E144/Area!E144*(Settings!$C$16/100),Lookups!$GL$3:$G$250)),"-")</f>
        <v/>
      </c>
      <c r="F144" s="16">
        <f ref="F144:F144" t="array">IFERROR(MAX(IF(Lookups!$E$3:$E$250&lt;Towers!F144/Area!F144*(Settings!$C$16/100),Lookups!$GL$3:$G$250)),"-")</f>
        <v/>
      </c>
      <c r="G144" s="16">
        <f ref="G144:G144" t="array">IFERROR(MAX(IF(Lookups!$E$3:$E$250&lt;Towers!G144/Area!G144*(Settings!$C$16/100),Lookups!$GL$3:$G$250)),"-")</f>
        <v/>
      </c>
      <c r="H144" s="16">
        <f ref="H144:H144" t="array">IFERROR(MAX(IF(Lookups!$E$3:$E$250&lt;Towers!H144/Area!H144*(Settings!$C$16/100),Lookups!$GL$3:$G$250)),"-")</f>
        <v/>
      </c>
      <c r="I144" s="16">
        <f ref="I144:I144" t="array">IFERROR(MAX(IF(Lookups!$E$3:$E$250&lt;Towers!I144/Area!I144*(Settings!$C$16/100),Lookups!$GL$3:$G$250)),"-")</f>
        <v/>
      </c>
      <c r="J144" s="16">
        <f ref="J144:J144" t="array">IFERROR(MAX(IF(Lookups!$E$3:$E$250&lt;Towers!J144/Area!J144*(Settings!$C$16/100),Lookups!$GL$3:$G$250)),"-")</f>
        <v/>
      </c>
      <c r="K144" s="16">
        <f ref="K144:K144" t="array">IFERROR(MAX(IF(Lookups!$E$3:$E$250&lt;Towers!K144/Area!K144*(Settings!$C$16/100),Lookups!$GL$3:$G$250)),"-")</f>
        <v/>
      </c>
      <c r="L144" s="16">
        <f ref="L144:L144" t="array">IFERROR(MAX(IF(Lookups!$E$3:$E$250&lt;Towers!L144/Area!L144*(Settings!$C$16/100),Lookups!$GL$3:$G$250)),"-")</f>
        <v/>
      </c>
    </row>
    <row r="145">
      <c r="A145" s="16">
        <f>'Data'!A145</f>
        <v/>
      </c>
      <c r="B145" s="16">
        <f>'Data'!B145</f>
        <v/>
      </c>
      <c r="C145" s="16">
        <f ref="C145:C145" t="array">IFERROR(MAX(IF(Lookups!$E$3:$E$250&lt;Towers!C145/Area!C145*(Settings!$C$16/100),Lookups!$GL$3:$G$250)),"-")</f>
        <v/>
      </c>
      <c r="D145" s="16">
        <f ref="D145:D145" t="array">IFERROR(MAX(IF(Lookups!$E$3:$E$250&lt;Towers!D145/Area!D145*(Settings!$C$16/100),Lookups!$GL$3:$G$250)),"-")</f>
        <v/>
      </c>
      <c r="E145" s="16">
        <f ref="E145:E145" t="array">IFERROR(MAX(IF(Lookups!$E$3:$E$250&lt;Towers!E145/Area!E145*(Settings!$C$16/100),Lookups!$GL$3:$G$250)),"-")</f>
        <v/>
      </c>
      <c r="F145" s="16">
        <f ref="F145:F145" t="array">IFERROR(MAX(IF(Lookups!$E$3:$E$250&lt;Towers!F145/Area!F145*(Settings!$C$16/100),Lookups!$GL$3:$G$250)),"-")</f>
        <v/>
      </c>
      <c r="G145" s="16">
        <f ref="G145:G145" t="array">IFERROR(MAX(IF(Lookups!$E$3:$E$250&lt;Towers!G145/Area!G145*(Settings!$C$16/100),Lookups!$GL$3:$G$250)),"-")</f>
        <v/>
      </c>
      <c r="H145" s="16">
        <f ref="H145:H145" t="array">IFERROR(MAX(IF(Lookups!$E$3:$E$250&lt;Towers!H145/Area!H145*(Settings!$C$16/100),Lookups!$GL$3:$G$250)),"-")</f>
        <v/>
      </c>
      <c r="I145" s="16">
        <f ref="I145:I145" t="array">IFERROR(MAX(IF(Lookups!$E$3:$E$250&lt;Towers!I145/Area!I145*(Settings!$C$16/100),Lookups!$GL$3:$G$250)),"-")</f>
        <v/>
      </c>
      <c r="J145" s="16">
        <f ref="J145:J145" t="array">IFERROR(MAX(IF(Lookups!$E$3:$E$250&lt;Towers!J145/Area!J145*(Settings!$C$16/100),Lookups!$GL$3:$G$250)),"-")</f>
        <v/>
      </c>
      <c r="K145" s="16">
        <f ref="K145:K145" t="array">IFERROR(MAX(IF(Lookups!$E$3:$E$250&lt;Towers!K145/Area!K145*(Settings!$C$16/100),Lookups!$GL$3:$G$250)),"-")</f>
        <v/>
      </c>
      <c r="L145" s="16">
        <f ref="L145:L145" t="array">IFERROR(MAX(IF(Lookups!$E$3:$E$250&lt;Towers!L145/Area!L145*(Settings!$C$16/100),Lookups!$GL$3:$G$250)),"-")</f>
        <v/>
      </c>
    </row>
    <row r="146">
      <c r="A146" s="16">
        <f>'Data'!A146</f>
        <v/>
      </c>
      <c r="B146" s="16">
        <f>'Data'!B146</f>
        <v/>
      </c>
      <c r="C146" s="16">
        <f ref="C146:C146" t="array">IFERROR(MAX(IF(Lookups!$E$3:$E$250&lt;Towers!C146/Area!C146*(Settings!$C$16/100),Lookups!$GL$3:$G$250)),"-")</f>
        <v/>
      </c>
      <c r="D146" s="16">
        <f ref="D146:D146" t="array">IFERROR(MAX(IF(Lookups!$E$3:$E$250&lt;Towers!D146/Area!D146*(Settings!$C$16/100),Lookups!$GL$3:$G$250)),"-")</f>
        <v/>
      </c>
      <c r="E146" s="16">
        <f ref="E146:E146" t="array">IFERROR(MAX(IF(Lookups!$E$3:$E$250&lt;Towers!E146/Area!E146*(Settings!$C$16/100),Lookups!$GL$3:$G$250)),"-")</f>
        <v/>
      </c>
      <c r="F146" s="16">
        <f ref="F146:F146" t="array">IFERROR(MAX(IF(Lookups!$E$3:$E$250&lt;Towers!F146/Area!F146*(Settings!$C$16/100),Lookups!$GL$3:$G$250)),"-")</f>
        <v/>
      </c>
      <c r="G146" s="16">
        <f ref="G146:G146" t="array">IFERROR(MAX(IF(Lookups!$E$3:$E$250&lt;Towers!G146/Area!G146*(Settings!$C$16/100),Lookups!$GL$3:$G$250)),"-")</f>
        <v/>
      </c>
      <c r="H146" s="16">
        <f ref="H146:H146" t="array">IFERROR(MAX(IF(Lookups!$E$3:$E$250&lt;Towers!H146/Area!H146*(Settings!$C$16/100),Lookups!$GL$3:$G$250)),"-")</f>
        <v/>
      </c>
      <c r="I146" s="16">
        <f ref="I146:I146" t="array">IFERROR(MAX(IF(Lookups!$E$3:$E$250&lt;Towers!I146/Area!I146*(Settings!$C$16/100),Lookups!$GL$3:$G$250)),"-")</f>
        <v/>
      </c>
      <c r="J146" s="16">
        <f ref="J146:J146" t="array">IFERROR(MAX(IF(Lookups!$E$3:$E$250&lt;Towers!J146/Area!J146*(Settings!$C$16/100),Lookups!$GL$3:$G$250)),"-")</f>
        <v/>
      </c>
      <c r="K146" s="16">
        <f ref="K146:K146" t="array">IFERROR(MAX(IF(Lookups!$E$3:$E$250&lt;Towers!K146/Area!K146*(Settings!$C$16/100),Lookups!$GL$3:$G$250)),"-")</f>
        <v/>
      </c>
      <c r="L146" s="16">
        <f ref="L146:L146" t="array">IFERROR(MAX(IF(Lookups!$E$3:$E$250&lt;Towers!L146/Area!L146*(Settings!$C$16/100),Lookups!$GL$3:$G$250)),"-")</f>
        <v/>
      </c>
    </row>
    <row r="147">
      <c r="A147" s="16">
        <f>'Data'!A147</f>
        <v/>
      </c>
      <c r="B147" s="16">
        <f>'Data'!B147</f>
        <v/>
      </c>
      <c r="C147" s="16">
        <f ref="C147:C147" t="array">IFERROR(MAX(IF(Lookups!$E$3:$E$250&lt;Towers!C147/Area!C147*(Settings!$C$16/100),Lookups!$GL$3:$G$250)),"-")</f>
        <v/>
      </c>
      <c r="D147" s="16">
        <f ref="D147:D147" t="array">IFERROR(MAX(IF(Lookups!$E$3:$E$250&lt;Towers!D147/Area!D147*(Settings!$C$16/100),Lookups!$GL$3:$G$250)),"-")</f>
        <v/>
      </c>
      <c r="E147" s="16">
        <f ref="E147:E147" t="array">IFERROR(MAX(IF(Lookups!$E$3:$E$250&lt;Towers!E147/Area!E147*(Settings!$C$16/100),Lookups!$GL$3:$G$250)),"-")</f>
        <v/>
      </c>
      <c r="F147" s="16">
        <f ref="F147:F147" t="array">IFERROR(MAX(IF(Lookups!$E$3:$E$250&lt;Towers!F147/Area!F147*(Settings!$C$16/100),Lookups!$GL$3:$G$250)),"-")</f>
        <v/>
      </c>
      <c r="G147" s="16">
        <f ref="G147:G147" t="array">IFERROR(MAX(IF(Lookups!$E$3:$E$250&lt;Towers!G147/Area!G147*(Settings!$C$16/100),Lookups!$GL$3:$G$250)),"-")</f>
        <v/>
      </c>
      <c r="H147" s="16">
        <f ref="H147:H147" t="array">IFERROR(MAX(IF(Lookups!$E$3:$E$250&lt;Towers!H147/Area!H147*(Settings!$C$16/100),Lookups!$GL$3:$G$250)),"-")</f>
        <v/>
      </c>
      <c r="I147" s="16">
        <f ref="I147:I147" t="array">IFERROR(MAX(IF(Lookups!$E$3:$E$250&lt;Towers!I147/Area!I147*(Settings!$C$16/100),Lookups!$GL$3:$G$250)),"-")</f>
        <v/>
      </c>
      <c r="J147" s="16">
        <f ref="J147:J147" t="array">IFERROR(MAX(IF(Lookups!$E$3:$E$250&lt;Towers!J147/Area!J147*(Settings!$C$16/100),Lookups!$GL$3:$G$250)),"-")</f>
        <v/>
      </c>
      <c r="K147" s="16">
        <f ref="K147:K147" t="array">IFERROR(MAX(IF(Lookups!$E$3:$E$250&lt;Towers!K147/Area!K147*(Settings!$C$16/100),Lookups!$GL$3:$G$250)),"-")</f>
        <v/>
      </c>
      <c r="L147" s="16">
        <f ref="L147:L147" t="array">IFERROR(MAX(IF(Lookups!$E$3:$E$250&lt;Towers!L147/Area!L147*(Settings!$C$16/100),Lookups!$GL$3:$G$250)),"-")</f>
        <v/>
      </c>
    </row>
    <row r="148">
      <c r="A148" s="16">
        <f>'Data'!A148</f>
        <v/>
      </c>
      <c r="B148" s="16">
        <f>'Data'!B148</f>
        <v/>
      </c>
      <c r="C148" s="16">
        <f ref="C148:C148" t="array">IFERROR(MAX(IF(Lookups!$E$3:$E$250&lt;Towers!C148/Area!C148*(Settings!$C$16/100),Lookups!$GL$3:$G$250)),"-")</f>
        <v/>
      </c>
      <c r="D148" s="16">
        <f ref="D148:D148" t="array">IFERROR(MAX(IF(Lookups!$E$3:$E$250&lt;Towers!D148/Area!D148*(Settings!$C$16/100),Lookups!$GL$3:$G$250)),"-")</f>
        <v/>
      </c>
      <c r="E148" s="16">
        <f ref="E148:E148" t="array">IFERROR(MAX(IF(Lookups!$E$3:$E$250&lt;Towers!E148/Area!E148*(Settings!$C$16/100),Lookups!$GL$3:$G$250)),"-")</f>
        <v/>
      </c>
      <c r="F148" s="16">
        <f ref="F148:F148" t="array">IFERROR(MAX(IF(Lookups!$E$3:$E$250&lt;Towers!F148/Area!F148*(Settings!$C$16/100),Lookups!$GL$3:$G$250)),"-")</f>
        <v/>
      </c>
      <c r="G148" s="16">
        <f ref="G148:G148" t="array">IFERROR(MAX(IF(Lookups!$E$3:$E$250&lt;Towers!G148/Area!G148*(Settings!$C$16/100),Lookups!$GL$3:$G$250)),"-")</f>
        <v/>
      </c>
      <c r="H148" s="16">
        <f ref="H148:H148" t="array">IFERROR(MAX(IF(Lookups!$E$3:$E$250&lt;Towers!H148/Area!H148*(Settings!$C$16/100),Lookups!$GL$3:$G$250)),"-")</f>
        <v/>
      </c>
      <c r="I148" s="16">
        <f ref="I148:I148" t="array">IFERROR(MAX(IF(Lookups!$E$3:$E$250&lt;Towers!I148/Area!I148*(Settings!$C$16/100),Lookups!$GL$3:$G$250)),"-")</f>
        <v/>
      </c>
      <c r="J148" s="16">
        <f ref="J148:J148" t="array">IFERROR(MAX(IF(Lookups!$E$3:$E$250&lt;Towers!J148/Area!J148*(Settings!$C$16/100),Lookups!$GL$3:$G$250)),"-")</f>
        <v/>
      </c>
      <c r="K148" s="16">
        <f ref="K148:K148" t="array">IFERROR(MAX(IF(Lookups!$E$3:$E$250&lt;Towers!K148/Area!K148*(Settings!$C$16/100),Lookups!$GL$3:$G$250)),"-")</f>
        <v/>
      </c>
      <c r="L148" s="16">
        <f ref="L148:L148" t="array">IFERROR(MAX(IF(Lookups!$E$3:$E$250&lt;Towers!L148/Area!L148*(Settings!$C$16/100),Lookups!$GL$3:$G$250)),"-")</f>
        <v/>
      </c>
    </row>
    <row r="149">
      <c r="A149" s="16">
        <f>'Data'!A149</f>
        <v/>
      </c>
      <c r="B149" s="16">
        <f>'Data'!B149</f>
        <v/>
      </c>
      <c r="C149" s="16">
        <f ref="C149:C149" t="array">IFERROR(MAX(IF(Lookups!$E$3:$E$250&lt;Towers!C149/Area!C149*(Settings!$C$16/100),Lookups!$GL$3:$G$250)),"-")</f>
        <v/>
      </c>
      <c r="D149" s="16">
        <f ref="D149:D149" t="array">IFERROR(MAX(IF(Lookups!$E$3:$E$250&lt;Towers!D149/Area!D149*(Settings!$C$16/100),Lookups!$GL$3:$G$250)),"-")</f>
        <v/>
      </c>
      <c r="E149" s="16">
        <f ref="E149:E149" t="array">IFERROR(MAX(IF(Lookups!$E$3:$E$250&lt;Towers!E149/Area!E149*(Settings!$C$16/100),Lookups!$GL$3:$G$250)),"-")</f>
        <v/>
      </c>
      <c r="F149" s="16">
        <f ref="F149:F149" t="array">IFERROR(MAX(IF(Lookups!$E$3:$E$250&lt;Towers!F149/Area!F149*(Settings!$C$16/100),Lookups!$GL$3:$G$250)),"-")</f>
        <v/>
      </c>
      <c r="G149" s="16">
        <f ref="G149:G149" t="array">IFERROR(MAX(IF(Lookups!$E$3:$E$250&lt;Towers!G149/Area!G149*(Settings!$C$16/100),Lookups!$GL$3:$G$250)),"-")</f>
        <v/>
      </c>
      <c r="H149" s="16">
        <f ref="H149:H149" t="array">IFERROR(MAX(IF(Lookups!$E$3:$E$250&lt;Towers!H149/Area!H149*(Settings!$C$16/100),Lookups!$GL$3:$G$250)),"-")</f>
        <v/>
      </c>
      <c r="I149" s="16">
        <f ref="I149:I149" t="array">IFERROR(MAX(IF(Lookups!$E$3:$E$250&lt;Towers!I149/Area!I149*(Settings!$C$16/100),Lookups!$GL$3:$G$250)),"-")</f>
        <v/>
      </c>
      <c r="J149" s="16">
        <f ref="J149:J149" t="array">IFERROR(MAX(IF(Lookups!$E$3:$E$250&lt;Towers!J149/Area!J149*(Settings!$C$16/100),Lookups!$GL$3:$G$250)),"-")</f>
        <v/>
      </c>
      <c r="K149" s="16">
        <f ref="K149:K149" t="array">IFERROR(MAX(IF(Lookups!$E$3:$E$250&lt;Towers!K149/Area!K149*(Settings!$C$16/100),Lookups!$GL$3:$G$250)),"-")</f>
        <v/>
      </c>
      <c r="L149" s="16">
        <f ref="L149:L149" t="array">IFERROR(MAX(IF(Lookups!$E$3:$E$250&lt;Towers!L149/Area!L149*(Settings!$C$16/100),Lookups!$GL$3:$G$250)),"-")</f>
        <v/>
      </c>
    </row>
    <row r="150">
      <c r="A150" s="16">
        <f>'Data'!A150</f>
        <v/>
      </c>
      <c r="B150" s="16">
        <f>'Data'!B150</f>
        <v/>
      </c>
      <c r="C150" s="16">
        <f ref="C150:C150" t="array">IFERROR(MAX(IF(Lookups!$E$3:$E$250&lt;Towers!C150/Area!C150*(Settings!$C$16/100),Lookups!$GL$3:$G$250)),"-")</f>
        <v/>
      </c>
      <c r="D150" s="16">
        <f ref="D150:D150" t="array">IFERROR(MAX(IF(Lookups!$E$3:$E$250&lt;Towers!D150/Area!D150*(Settings!$C$16/100),Lookups!$GL$3:$G$250)),"-")</f>
        <v/>
      </c>
      <c r="E150" s="16">
        <f ref="E150:E150" t="array">IFERROR(MAX(IF(Lookups!$E$3:$E$250&lt;Towers!E150/Area!E150*(Settings!$C$16/100),Lookups!$GL$3:$G$250)),"-")</f>
        <v/>
      </c>
      <c r="F150" s="16">
        <f ref="F150:F150" t="array">IFERROR(MAX(IF(Lookups!$E$3:$E$250&lt;Towers!F150/Area!F150*(Settings!$C$16/100),Lookups!$GL$3:$G$250)),"-")</f>
        <v/>
      </c>
      <c r="G150" s="16">
        <f ref="G150:G150" t="array">IFERROR(MAX(IF(Lookups!$E$3:$E$250&lt;Towers!G150/Area!G150*(Settings!$C$16/100),Lookups!$GL$3:$G$250)),"-")</f>
        <v/>
      </c>
      <c r="H150" s="16">
        <f ref="H150:H150" t="array">IFERROR(MAX(IF(Lookups!$E$3:$E$250&lt;Towers!H150/Area!H150*(Settings!$C$16/100),Lookups!$GL$3:$G$250)),"-")</f>
        <v/>
      </c>
      <c r="I150" s="16">
        <f ref="I150:I150" t="array">IFERROR(MAX(IF(Lookups!$E$3:$E$250&lt;Towers!I150/Area!I150*(Settings!$C$16/100),Lookups!$GL$3:$G$250)),"-")</f>
        <v/>
      </c>
      <c r="J150" s="16">
        <f ref="J150:J150" t="array">IFERROR(MAX(IF(Lookups!$E$3:$E$250&lt;Towers!J150/Area!J150*(Settings!$C$16/100),Lookups!$GL$3:$G$250)),"-")</f>
        <v/>
      </c>
      <c r="K150" s="16">
        <f ref="K150:K150" t="array">IFERROR(MAX(IF(Lookups!$E$3:$E$250&lt;Towers!K150/Area!K150*(Settings!$C$16/100),Lookups!$GL$3:$G$250)),"-")</f>
        <v/>
      </c>
      <c r="L150" s="16">
        <f ref="L150:L150" t="array">IFERROR(MAX(IF(Lookups!$E$3:$E$250&lt;Towers!L150/Area!L150*(Settings!$C$16/100),Lookups!$GL$3:$G$250)),"-")</f>
        <v/>
      </c>
    </row>
    <row r="151">
      <c r="A151" s="16">
        <f>'Data'!A151</f>
        <v/>
      </c>
      <c r="B151" s="16">
        <f>'Data'!B151</f>
        <v/>
      </c>
      <c r="C151" s="16">
        <f ref="C151:C151" t="array">IFERROR(MAX(IF(Lookups!$E$3:$E$250&lt;Towers!C151/Area!C151*(Settings!$C$16/100),Lookups!$GL$3:$G$250)),"-")</f>
        <v/>
      </c>
      <c r="D151" s="16">
        <f ref="D151:D151" t="array">IFERROR(MAX(IF(Lookups!$E$3:$E$250&lt;Towers!D151/Area!D151*(Settings!$C$16/100),Lookups!$GL$3:$G$250)),"-")</f>
        <v/>
      </c>
      <c r="E151" s="16">
        <f ref="E151:E151" t="array">IFERROR(MAX(IF(Lookups!$E$3:$E$250&lt;Towers!E151/Area!E151*(Settings!$C$16/100),Lookups!$GL$3:$G$250)),"-")</f>
        <v/>
      </c>
      <c r="F151" s="16">
        <f ref="F151:F151" t="array">IFERROR(MAX(IF(Lookups!$E$3:$E$250&lt;Towers!F151/Area!F151*(Settings!$C$16/100),Lookups!$GL$3:$G$250)),"-")</f>
        <v/>
      </c>
      <c r="G151" s="16">
        <f ref="G151:G151" t="array">IFERROR(MAX(IF(Lookups!$E$3:$E$250&lt;Towers!G151/Area!G151*(Settings!$C$16/100),Lookups!$GL$3:$G$250)),"-")</f>
        <v/>
      </c>
      <c r="H151" s="16">
        <f ref="H151:H151" t="array">IFERROR(MAX(IF(Lookups!$E$3:$E$250&lt;Towers!H151/Area!H151*(Settings!$C$16/100),Lookups!$GL$3:$G$250)),"-")</f>
        <v/>
      </c>
      <c r="I151" s="16">
        <f ref="I151:I151" t="array">IFERROR(MAX(IF(Lookups!$E$3:$E$250&lt;Towers!I151/Area!I151*(Settings!$C$16/100),Lookups!$GL$3:$G$250)),"-")</f>
        <v/>
      </c>
      <c r="J151" s="16">
        <f ref="J151:J151" t="array">IFERROR(MAX(IF(Lookups!$E$3:$E$250&lt;Towers!J151/Area!J151*(Settings!$C$16/100),Lookups!$GL$3:$G$250)),"-")</f>
        <v/>
      </c>
      <c r="K151" s="16">
        <f ref="K151:K151" t="array">IFERROR(MAX(IF(Lookups!$E$3:$E$250&lt;Towers!K151/Area!K151*(Settings!$C$16/100),Lookups!$GL$3:$G$250)),"-")</f>
        <v/>
      </c>
      <c r="L151" s="16">
        <f ref="L151:L151" t="array">IFERROR(MAX(IF(Lookups!$E$3:$E$250&lt;Towers!L151/Area!L151*(Settings!$C$16/100),Lookups!$GL$3:$G$250)),"-")</f>
        <v/>
      </c>
    </row>
    <row r="152">
      <c r="A152" s="16">
        <f>'Data'!A152</f>
        <v/>
      </c>
      <c r="B152" s="16">
        <f>'Data'!B152</f>
        <v/>
      </c>
      <c r="C152" s="16">
        <f ref="C152:C152" t="array">IFERROR(MAX(IF(Lookups!$E$3:$E$250&lt;Towers!C152/Area!C152*(Settings!$C$16/100),Lookups!$GL$3:$G$250)),"-")</f>
        <v/>
      </c>
      <c r="D152" s="16">
        <f ref="D152:D152" t="array">IFERROR(MAX(IF(Lookups!$E$3:$E$250&lt;Towers!D152/Area!D152*(Settings!$C$16/100),Lookups!$GL$3:$G$250)),"-")</f>
        <v/>
      </c>
      <c r="E152" s="16">
        <f ref="E152:E152" t="array">IFERROR(MAX(IF(Lookups!$E$3:$E$250&lt;Towers!E152/Area!E152*(Settings!$C$16/100),Lookups!$GL$3:$G$250)),"-")</f>
        <v/>
      </c>
      <c r="F152" s="16">
        <f ref="F152:F152" t="array">IFERROR(MAX(IF(Lookups!$E$3:$E$250&lt;Towers!F152/Area!F152*(Settings!$C$16/100),Lookups!$GL$3:$G$250)),"-")</f>
        <v/>
      </c>
      <c r="G152" s="16">
        <f ref="G152:G152" t="array">IFERROR(MAX(IF(Lookups!$E$3:$E$250&lt;Towers!G152/Area!G152*(Settings!$C$16/100),Lookups!$GL$3:$G$250)),"-")</f>
        <v/>
      </c>
      <c r="H152" s="16">
        <f ref="H152:H152" t="array">IFERROR(MAX(IF(Lookups!$E$3:$E$250&lt;Towers!H152/Area!H152*(Settings!$C$16/100),Lookups!$GL$3:$G$250)),"-")</f>
        <v/>
      </c>
      <c r="I152" s="16">
        <f ref="I152:I152" t="array">IFERROR(MAX(IF(Lookups!$E$3:$E$250&lt;Towers!I152/Area!I152*(Settings!$C$16/100),Lookups!$GL$3:$G$250)),"-")</f>
        <v/>
      </c>
      <c r="J152" s="16">
        <f ref="J152:J152" t="array">IFERROR(MAX(IF(Lookups!$E$3:$E$250&lt;Towers!J152/Area!J152*(Settings!$C$16/100),Lookups!$GL$3:$G$250)),"-")</f>
        <v/>
      </c>
      <c r="K152" s="16">
        <f ref="K152:K152" t="array">IFERROR(MAX(IF(Lookups!$E$3:$E$250&lt;Towers!K152/Area!K152*(Settings!$C$16/100),Lookups!$GL$3:$G$250)),"-")</f>
        <v/>
      </c>
      <c r="L152" s="16">
        <f ref="L152:L152" t="array">IFERROR(MAX(IF(Lookups!$E$3:$E$250&lt;Towers!L152/Area!L152*(Settings!$C$16/100),Lookups!$GL$3:$G$250)),"-")</f>
        <v/>
      </c>
    </row>
    <row r="153">
      <c r="A153" s="16">
        <f>'Data'!A153</f>
        <v/>
      </c>
      <c r="B153" s="16">
        <f>'Data'!B153</f>
        <v/>
      </c>
      <c r="C153" s="16">
        <f ref="C153:C153" t="array">IFERROR(MAX(IF(Lookups!$E$3:$E$250&lt;Towers!C153/Area!C153*(Settings!$C$16/100),Lookups!$GL$3:$G$250)),"-")</f>
        <v/>
      </c>
      <c r="D153" s="16">
        <f ref="D153:D153" t="array">IFERROR(MAX(IF(Lookups!$E$3:$E$250&lt;Towers!D153/Area!D153*(Settings!$C$16/100),Lookups!$GL$3:$G$250)),"-")</f>
        <v/>
      </c>
      <c r="E153" s="16">
        <f ref="E153:E153" t="array">IFERROR(MAX(IF(Lookups!$E$3:$E$250&lt;Towers!E153/Area!E153*(Settings!$C$16/100),Lookups!$GL$3:$G$250)),"-")</f>
        <v/>
      </c>
      <c r="F153" s="16">
        <f ref="F153:F153" t="array">IFERROR(MAX(IF(Lookups!$E$3:$E$250&lt;Towers!F153/Area!F153*(Settings!$C$16/100),Lookups!$GL$3:$G$250)),"-")</f>
        <v/>
      </c>
      <c r="G153" s="16">
        <f ref="G153:G153" t="array">IFERROR(MAX(IF(Lookups!$E$3:$E$250&lt;Towers!G153/Area!G153*(Settings!$C$16/100),Lookups!$GL$3:$G$250)),"-")</f>
        <v/>
      </c>
      <c r="H153" s="16">
        <f ref="H153:H153" t="array">IFERROR(MAX(IF(Lookups!$E$3:$E$250&lt;Towers!H153/Area!H153*(Settings!$C$16/100),Lookups!$GL$3:$G$250)),"-")</f>
        <v/>
      </c>
      <c r="I153" s="16">
        <f ref="I153:I153" t="array">IFERROR(MAX(IF(Lookups!$E$3:$E$250&lt;Towers!I153/Area!I153*(Settings!$C$16/100),Lookups!$GL$3:$G$250)),"-")</f>
        <v/>
      </c>
      <c r="J153" s="16">
        <f ref="J153:J153" t="array">IFERROR(MAX(IF(Lookups!$E$3:$E$250&lt;Towers!J153/Area!J153*(Settings!$C$16/100),Lookups!$GL$3:$G$250)),"-")</f>
        <v/>
      </c>
      <c r="K153" s="16">
        <f ref="K153:K153" t="array">IFERROR(MAX(IF(Lookups!$E$3:$E$250&lt;Towers!K153/Area!K153*(Settings!$C$16/100),Lookups!$GL$3:$G$250)),"-")</f>
        <v/>
      </c>
      <c r="L153" s="16">
        <f ref="L153:L153" t="array">IFERROR(MAX(IF(Lookups!$E$3:$E$250&lt;Towers!L153/Area!L153*(Settings!$C$16/100),Lookups!$GL$3:$G$250)),"-")</f>
        <v/>
      </c>
    </row>
    <row r="154">
      <c r="A154" s="16">
        <f>'Data'!A154</f>
        <v/>
      </c>
      <c r="B154" s="16">
        <f>'Data'!B154</f>
        <v/>
      </c>
      <c r="C154" s="16">
        <f ref="C154:C154" t="array">IFERROR(MAX(IF(Lookups!$E$3:$E$250&lt;Towers!C154/Area!C154*(Settings!$C$16/100),Lookups!$GL$3:$G$250)),"-")</f>
        <v/>
      </c>
      <c r="D154" s="16">
        <f ref="D154:D154" t="array">IFERROR(MAX(IF(Lookups!$E$3:$E$250&lt;Towers!D154/Area!D154*(Settings!$C$16/100),Lookups!$GL$3:$G$250)),"-")</f>
        <v/>
      </c>
      <c r="E154" s="16">
        <f ref="E154:E154" t="array">IFERROR(MAX(IF(Lookups!$E$3:$E$250&lt;Towers!E154/Area!E154*(Settings!$C$16/100),Lookups!$GL$3:$G$250)),"-")</f>
        <v/>
      </c>
      <c r="F154" s="16">
        <f ref="F154:F154" t="array">IFERROR(MAX(IF(Lookups!$E$3:$E$250&lt;Towers!F154/Area!F154*(Settings!$C$16/100),Lookups!$GL$3:$G$250)),"-")</f>
        <v/>
      </c>
      <c r="G154" s="16">
        <f ref="G154:G154" t="array">IFERROR(MAX(IF(Lookups!$E$3:$E$250&lt;Towers!G154/Area!G154*(Settings!$C$16/100),Lookups!$GL$3:$G$250)),"-")</f>
        <v/>
      </c>
      <c r="H154" s="16">
        <f ref="H154:H154" t="array">IFERROR(MAX(IF(Lookups!$E$3:$E$250&lt;Towers!H154/Area!H154*(Settings!$C$16/100),Lookups!$GL$3:$G$250)),"-")</f>
        <v/>
      </c>
      <c r="I154" s="16">
        <f ref="I154:I154" t="array">IFERROR(MAX(IF(Lookups!$E$3:$E$250&lt;Towers!I154/Area!I154*(Settings!$C$16/100),Lookups!$GL$3:$G$250)),"-")</f>
        <v/>
      </c>
      <c r="J154" s="16">
        <f ref="J154:J154" t="array">IFERROR(MAX(IF(Lookups!$E$3:$E$250&lt;Towers!J154/Area!J154*(Settings!$C$16/100),Lookups!$GL$3:$G$250)),"-")</f>
        <v/>
      </c>
      <c r="K154" s="16">
        <f ref="K154:K154" t="array">IFERROR(MAX(IF(Lookups!$E$3:$E$250&lt;Towers!K154/Area!K154*(Settings!$C$16/100),Lookups!$GL$3:$G$250)),"-")</f>
        <v/>
      </c>
      <c r="L154" s="16">
        <f ref="L154:L154" t="array">IFERROR(MAX(IF(Lookups!$E$3:$E$250&lt;Towers!L154/Area!L154*(Settings!$C$16/100),Lookups!$GL$3:$G$250)),"-")</f>
        <v/>
      </c>
    </row>
    <row r="155">
      <c r="A155" s="16">
        <f>'Data'!A155</f>
        <v/>
      </c>
      <c r="B155" s="16">
        <f>'Data'!B155</f>
        <v/>
      </c>
      <c r="C155" s="16">
        <f ref="C155:C155" t="array">IFERROR(MAX(IF(Lookups!$E$3:$E$250&lt;Towers!C155/Area!C155*(Settings!$C$16/100),Lookups!$GL$3:$G$250)),"-")</f>
        <v/>
      </c>
      <c r="D155" s="16">
        <f ref="D155:D155" t="array">IFERROR(MAX(IF(Lookups!$E$3:$E$250&lt;Towers!D155/Area!D155*(Settings!$C$16/100),Lookups!$GL$3:$G$250)),"-")</f>
        <v/>
      </c>
      <c r="E155" s="16">
        <f ref="E155:E155" t="array">IFERROR(MAX(IF(Lookups!$E$3:$E$250&lt;Towers!E155/Area!E155*(Settings!$C$16/100),Lookups!$GL$3:$G$250)),"-")</f>
        <v/>
      </c>
      <c r="F155" s="16">
        <f ref="F155:F155" t="array">IFERROR(MAX(IF(Lookups!$E$3:$E$250&lt;Towers!F155/Area!F155*(Settings!$C$16/100),Lookups!$GL$3:$G$250)),"-")</f>
        <v/>
      </c>
      <c r="G155" s="16">
        <f ref="G155:G155" t="array">IFERROR(MAX(IF(Lookups!$E$3:$E$250&lt;Towers!G155/Area!G155*(Settings!$C$16/100),Lookups!$GL$3:$G$250)),"-")</f>
        <v/>
      </c>
      <c r="H155" s="16">
        <f ref="H155:H155" t="array">IFERROR(MAX(IF(Lookups!$E$3:$E$250&lt;Towers!H155/Area!H155*(Settings!$C$16/100),Lookups!$GL$3:$G$250)),"-")</f>
        <v/>
      </c>
      <c r="I155" s="16">
        <f ref="I155:I155" t="array">IFERROR(MAX(IF(Lookups!$E$3:$E$250&lt;Towers!I155/Area!I155*(Settings!$C$16/100),Lookups!$GL$3:$G$250)),"-")</f>
        <v/>
      </c>
      <c r="J155" s="16">
        <f ref="J155:J155" t="array">IFERROR(MAX(IF(Lookups!$E$3:$E$250&lt;Towers!J155/Area!J155*(Settings!$C$16/100),Lookups!$GL$3:$G$250)),"-")</f>
        <v/>
      </c>
      <c r="K155" s="16">
        <f ref="K155:K155" t="array">IFERROR(MAX(IF(Lookups!$E$3:$E$250&lt;Towers!K155/Area!K155*(Settings!$C$16/100),Lookups!$GL$3:$G$250)),"-")</f>
        <v/>
      </c>
      <c r="L155" s="16">
        <f ref="L155:L155" t="array">IFERROR(MAX(IF(Lookups!$E$3:$E$250&lt;Towers!L155/Area!L155*(Settings!$C$16/100),Lookups!$GL$3:$G$250)),"-")</f>
        <v/>
      </c>
    </row>
    <row r="156">
      <c r="A156" s="16">
        <f>'Data'!A156</f>
        <v/>
      </c>
      <c r="B156" s="16">
        <f>'Data'!B156</f>
        <v/>
      </c>
      <c r="C156" s="16">
        <f ref="C156:C156" t="array">IFERROR(MAX(IF(Lookups!$E$3:$E$250&lt;Towers!C156/Area!C156*(Settings!$C$16/100),Lookups!$GL$3:$G$250)),"-")</f>
        <v/>
      </c>
      <c r="D156" s="16">
        <f ref="D156:D156" t="array">IFERROR(MAX(IF(Lookups!$E$3:$E$250&lt;Towers!D156/Area!D156*(Settings!$C$16/100),Lookups!$GL$3:$G$250)),"-")</f>
        <v/>
      </c>
      <c r="E156" s="16">
        <f ref="E156:E156" t="array">IFERROR(MAX(IF(Lookups!$E$3:$E$250&lt;Towers!E156/Area!E156*(Settings!$C$16/100),Lookups!$GL$3:$G$250)),"-")</f>
        <v/>
      </c>
      <c r="F156" s="16">
        <f ref="F156:F156" t="array">IFERROR(MAX(IF(Lookups!$E$3:$E$250&lt;Towers!F156/Area!F156*(Settings!$C$16/100),Lookups!$GL$3:$G$250)),"-")</f>
        <v/>
      </c>
      <c r="G156" s="16">
        <f ref="G156:G156" t="array">IFERROR(MAX(IF(Lookups!$E$3:$E$250&lt;Towers!G156/Area!G156*(Settings!$C$16/100),Lookups!$GL$3:$G$250)),"-")</f>
        <v/>
      </c>
      <c r="H156" s="16">
        <f ref="H156:H156" t="array">IFERROR(MAX(IF(Lookups!$E$3:$E$250&lt;Towers!H156/Area!H156*(Settings!$C$16/100),Lookups!$GL$3:$G$250)),"-")</f>
        <v/>
      </c>
      <c r="I156" s="16">
        <f ref="I156:I156" t="array">IFERROR(MAX(IF(Lookups!$E$3:$E$250&lt;Towers!I156/Area!I156*(Settings!$C$16/100),Lookups!$GL$3:$G$250)),"-")</f>
        <v/>
      </c>
      <c r="J156" s="16">
        <f ref="J156:J156" t="array">IFERROR(MAX(IF(Lookups!$E$3:$E$250&lt;Towers!J156/Area!J156*(Settings!$C$16/100),Lookups!$GL$3:$G$250)),"-")</f>
        <v/>
      </c>
      <c r="K156" s="16">
        <f ref="K156:K156" t="array">IFERROR(MAX(IF(Lookups!$E$3:$E$250&lt;Towers!K156/Area!K156*(Settings!$C$16/100),Lookups!$GL$3:$G$250)),"-")</f>
        <v/>
      </c>
      <c r="L156" s="16">
        <f ref="L156:L156" t="array">IFERROR(MAX(IF(Lookups!$E$3:$E$250&lt;Towers!L156/Area!L156*(Settings!$C$16/100),Lookups!$GL$3:$G$250)),"-")</f>
        <v/>
      </c>
    </row>
    <row r="157">
      <c r="A157" s="16">
        <f>'Data'!A157</f>
        <v/>
      </c>
      <c r="B157" s="16">
        <f>'Data'!B157</f>
        <v/>
      </c>
      <c r="C157" s="16">
        <f ref="C157:C157" t="array">IFERROR(MAX(IF(Lookups!$E$3:$E$250&lt;Towers!C157/Area!C157*(Settings!$C$16/100),Lookups!$GL$3:$G$250)),"-")</f>
        <v/>
      </c>
      <c r="D157" s="16">
        <f ref="D157:D157" t="array">IFERROR(MAX(IF(Lookups!$E$3:$E$250&lt;Towers!D157/Area!D157*(Settings!$C$16/100),Lookups!$GL$3:$G$250)),"-")</f>
        <v/>
      </c>
      <c r="E157" s="16">
        <f ref="E157:E157" t="array">IFERROR(MAX(IF(Lookups!$E$3:$E$250&lt;Towers!E157/Area!E157*(Settings!$C$16/100),Lookups!$GL$3:$G$250)),"-")</f>
        <v/>
      </c>
      <c r="F157" s="16">
        <f ref="F157:F157" t="array">IFERROR(MAX(IF(Lookups!$E$3:$E$250&lt;Towers!F157/Area!F157*(Settings!$C$16/100),Lookups!$GL$3:$G$250)),"-")</f>
        <v/>
      </c>
      <c r="G157" s="16">
        <f ref="G157:G157" t="array">IFERROR(MAX(IF(Lookups!$E$3:$E$250&lt;Towers!G157/Area!G157*(Settings!$C$16/100),Lookups!$GL$3:$G$250)),"-")</f>
        <v/>
      </c>
      <c r="H157" s="16">
        <f ref="H157:H157" t="array">IFERROR(MAX(IF(Lookups!$E$3:$E$250&lt;Towers!H157/Area!H157*(Settings!$C$16/100),Lookups!$GL$3:$G$250)),"-")</f>
        <v/>
      </c>
      <c r="I157" s="16">
        <f ref="I157:I157" t="array">IFERROR(MAX(IF(Lookups!$E$3:$E$250&lt;Towers!I157/Area!I157*(Settings!$C$16/100),Lookups!$GL$3:$G$250)),"-")</f>
        <v/>
      </c>
      <c r="J157" s="16">
        <f ref="J157:J157" t="array">IFERROR(MAX(IF(Lookups!$E$3:$E$250&lt;Towers!J157/Area!J157*(Settings!$C$16/100),Lookups!$GL$3:$G$250)),"-")</f>
        <v/>
      </c>
      <c r="K157" s="16">
        <f ref="K157:K157" t="array">IFERROR(MAX(IF(Lookups!$E$3:$E$250&lt;Towers!K157/Area!K157*(Settings!$C$16/100),Lookups!$GL$3:$G$250)),"-")</f>
        <v/>
      </c>
      <c r="L157" s="16">
        <f ref="L157:L157" t="array">IFERROR(MAX(IF(Lookups!$E$3:$E$250&lt;Towers!L157/Area!L157*(Settings!$C$16/100),Lookups!$GL$3:$G$250)),"-")</f>
        <v/>
      </c>
    </row>
    <row r="158">
      <c r="A158" s="16">
        <f>'Data'!A158</f>
        <v/>
      </c>
      <c r="B158" s="16">
        <f>'Data'!B158</f>
        <v/>
      </c>
      <c r="C158" s="16">
        <f ref="C158:C158" t="array">IFERROR(MAX(IF(Lookups!$E$3:$E$250&lt;Towers!C158/Area!C158*(Settings!$C$16/100),Lookups!$GL$3:$G$250)),"-")</f>
        <v/>
      </c>
      <c r="D158" s="16">
        <f ref="D158:D158" t="array">IFERROR(MAX(IF(Lookups!$E$3:$E$250&lt;Towers!D158/Area!D158*(Settings!$C$16/100),Lookups!$GL$3:$G$250)),"-")</f>
        <v/>
      </c>
      <c r="E158" s="16">
        <f ref="E158:E158" t="array">IFERROR(MAX(IF(Lookups!$E$3:$E$250&lt;Towers!E158/Area!E158*(Settings!$C$16/100),Lookups!$GL$3:$G$250)),"-")</f>
        <v/>
      </c>
      <c r="F158" s="16">
        <f ref="F158:F158" t="array">IFERROR(MAX(IF(Lookups!$E$3:$E$250&lt;Towers!F158/Area!F158*(Settings!$C$16/100),Lookups!$GL$3:$G$250)),"-")</f>
        <v/>
      </c>
      <c r="G158" s="16">
        <f ref="G158:G158" t="array">IFERROR(MAX(IF(Lookups!$E$3:$E$250&lt;Towers!G158/Area!G158*(Settings!$C$16/100),Lookups!$GL$3:$G$250)),"-")</f>
        <v/>
      </c>
      <c r="H158" s="16">
        <f ref="H158:H158" t="array">IFERROR(MAX(IF(Lookups!$E$3:$E$250&lt;Towers!H158/Area!H158*(Settings!$C$16/100),Lookups!$GL$3:$G$250)),"-")</f>
        <v/>
      </c>
      <c r="I158" s="16">
        <f ref="I158:I158" t="array">IFERROR(MAX(IF(Lookups!$E$3:$E$250&lt;Towers!I158/Area!I158*(Settings!$C$16/100),Lookups!$GL$3:$G$250)),"-")</f>
        <v/>
      </c>
      <c r="J158" s="16">
        <f ref="J158:J158" t="array">IFERROR(MAX(IF(Lookups!$E$3:$E$250&lt;Towers!J158/Area!J158*(Settings!$C$16/100),Lookups!$GL$3:$G$250)),"-")</f>
        <v/>
      </c>
      <c r="K158" s="16">
        <f ref="K158:K158" t="array">IFERROR(MAX(IF(Lookups!$E$3:$E$250&lt;Towers!K158/Area!K158*(Settings!$C$16/100),Lookups!$GL$3:$G$250)),"-")</f>
        <v/>
      </c>
      <c r="L158" s="16">
        <f ref="L158:L158" t="array">IFERROR(MAX(IF(Lookups!$E$3:$E$250&lt;Towers!L158/Area!L158*(Settings!$C$16/100),Lookups!$GL$3:$G$250)),"-")</f>
        <v/>
      </c>
    </row>
    <row r="159">
      <c r="A159" s="16">
        <f>'Data'!A159</f>
        <v/>
      </c>
      <c r="B159" s="16">
        <f>'Data'!B159</f>
        <v/>
      </c>
      <c r="C159" s="16">
        <f ref="C159:C159" t="array">IFERROR(MAX(IF(Lookups!$E$3:$E$250&lt;Towers!C159/Area!C159*(Settings!$C$16/100),Lookups!$GL$3:$G$250)),"-")</f>
        <v/>
      </c>
      <c r="D159" s="16">
        <f ref="D159:D159" t="array">IFERROR(MAX(IF(Lookups!$E$3:$E$250&lt;Towers!D159/Area!D159*(Settings!$C$16/100),Lookups!$GL$3:$G$250)),"-")</f>
        <v/>
      </c>
      <c r="E159" s="16">
        <f ref="E159:E159" t="array">IFERROR(MAX(IF(Lookups!$E$3:$E$250&lt;Towers!E159/Area!E159*(Settings!$C$16/100),Lookups!$GL$3:$G$250)),"-")</f>
        <v/>
      </c>
      <c r="F159" s="16">
        <f ref="F159:F159" t="array">IFERROR(MAX(IF(Lookups!$E$3:$E$250&lt;Towers!F159/Area!F159*(Settings!$C$16/100),Lookups!$GL$3:$G$250)),"-")</f>
        <v/>
      </c>
      <c r="G159" s="16">
        <f ref="G159:G159" t="array">IFERROR(MAX(IF(Lookups!$E$3:$E$250&lt;Towers!G159/Area!G159*(Settings!$C$16/100),Lookups!$GL$3:$G$250)),"-")</f>
        <v/>
      </c>
      <c r="H159" s="16">
        <f ref="H159:H159" t="array">IFERROR(MAX(IF(Lookups!$E$3:$E$250&lt;Towers!H159/Area!H159*(Settings!$C$16/100),Lookups!$GL$3:$G$250)),"-")</f>
        <v/>
      </c>
      <c r="I159" s="16">
        <f ref="I159:I159" t="array">IFERROR(MAX(IF(Lookups!$E$3:$E$250&lt;Towers!I159/Area!I159*(Settings!$C$16/100),Lookups!$GL$3:$G$250)),"-")</f>
        <v/>
      </c>
      <c r="J159" s="16">
        <f ref="J159:J159" t="array">IFERROR(MAX(IF(Lookups!$E$3:$E$250&lt;Towers!J159/Area!J159*(Settings!$C$16/100),Lookups!$GL$3:$G$250)),"-")</f>
        <v/>
      </c>
      <c r="K159" s="16">
        <f ref="K159:K159" t="array">IFERROR(MAX(IF(Lookups!$E$3:$E$250&lt;Towers!K159/Area!K159*(Settings!$C$16/100),Lookups!$GL$3:$G$250)),"-")</f>
        <v/>
      </c>
      <c r="L159" s="16">
        <f ref="L159:L159" t="array">IFERROR(MAX(IF(Lookups!$E$3:$E$250&lt;Towers!L159/Area!L159*(Settings!$C$16/100),Lookups!$GL$3:$G$250)),"-")</f>
        <v/>
      </c>
    </row>
    <row r="160">
      <c r="A160" s="16">
        <f>'Data'!A160</f>
        <v/>
      </c>
      <c r="B160" s="16">
        <f>'Data'!B160</f>
        <v/>
      </c>
      <c r="C160" s="16">
        <f ref="C160:C160" t="array">IFERROR(MAX(IF(Lookups!$E$3:$E$250&lt;Towers!C160/Area!C160*(Settings!$C$16/100),Lookups!$GL$3:$G$250)),"-")</f>
        <v/>
      </c>
      <c r="D160" s="16">
        <f ref="D160:D160" t="array">IFERROR(MAX(IF(Lookups!$E$3:$E$250&lt;Towers!D160/Area!D160*(Settings!$C$16/100),Lookups!$GL$3:$G$250)),"-")</f>
        <v/>
      </c>
      <c r="E160" s="16">
        <f ref="E160:E160" t="array">IFERROR(MAX(IF(Lookups!$E$3:$E$250&lt;Towers!E160/Area!E160*(Settings!$C$16/100),Lookups!$GL$3:$G$250)),"-")</f>
        <v/>
      </c>
      <c r="F160" s="16">
        <f ref="F160:F160" t="array">IFERROR(MAX(IF(Lookups!$E$3:$E$250&lt;Towers!F160/Area!F160*(Settings!$C$16/100),Lookups!$GL$3:$G$250)),"-")</f>
        <v/>
      </c>
      <c r="G160" s="16">
        <f ref="G160:G160" t="array">IFERROR(MAX(IF(Lookups!$E$3:$E$250&lt;Towers!G160/Area!G160*(Settings!$C$16/100),Lookups!$GL$3:$G$250)),"-")</f>
        <v/>
      </c>
      <c r="H160" s="16">
        <f ref="H160:H160" t="array">IFERROR(MAX(IF(Lookups!$E$3:$E$250&lt;Towers!H160/Area!H160*(Settings!$C$16/100),Lookups!$GL$3:$G$250)),"-")</f>
        <v/>
      </c>
      <c r="I160" s="16">
        <f ref="I160:I160" t="array">IFERROR(MAX(IF(Lookups!$E$3:$E$250&lt;Towers!I160/Area!I160*(Settings!$C$16/100),Lookups!$GL$3:$G$250)),"-")</f>
        <v/>
      </c>
      <c r="J160" s="16">
        <f ref="J160:J160" t="array">IFERROR(MAX(IF(Lookups!$E$3:$E$250&lt;Towers!J160/Area!J160*(Settings!$C$16/100),Lookups!$GL$3:$G$250)),"-")</f>
        <v/>
      </c>
      <c r="K160" s="16">
        <f ref="K160:K160" t="array">IFERROR(MAX(IF(Lookups!$E$3:$E$250&lt;Towers!K160/Area!K160*(Settings!$C$16/100),Lookups!$GL$3:$G$250)),"-")</f>
        <v/>
      </c>
      <c r="L160" s="16">
        <f ref="L160:L160" t="array">IFERROR(MAX(IF(Lookups!$E$3:$E$250&lt;Towers!L160/Area!L160*(Settings!$C$16/100),Lookups!$GL$3:$G$250)),"-")</f>
        <v/>
      </c>
    </row>
    <row r="161">
      <c r="A161" s="16">
        <f>'Data'!A161</f>
        <v/>
      </c>
      <c r="B161" s="16">
        <f>'Data'!B161</f>
        <v/>
      </c>
      <c r="C161" s="16">
        <f ref="C161:C161" t="array">IFERROR(MAX(IF(Lookups!$E$3:$E$250&lt;Towers!C161/Area!C161*(Settings!$C$16/100),Lookups!$GL$3:$G$250)),"-")</f>
        <v/>
      </c>
      <c r="D161" s="16">
        <f ref="D161:D161" t="array">IFERROR(MAX(IF(Lookups!$E$3:$E$250&lt;Towers!D161/Area!D161*(Settings!$C$16/100),Lookups!$GL$3:$G$250)),"-")</f>
        <v/>
      </c>
      <c r="E161" s="16">
        <f ref="E161:E161" t="array">IFERROR(MAX(IF(Lookups!$E$3:$E$250&lt;Towers!E161/Area!E161*(Settings!$C$16/100),Lookups!$GL$3:$G$250)),"-")</f>
        <v/>
      </c>
      <c r="F161" s="16">
        <f ref="F161:F161" t="array">IFERROR(MAX(IF(Lookups!$E$3:$E$250&lt;Towers!F161/Area!F161*(Settings!$C$16/100),Lookups!$GL$3:$G$250)),"-")</f>
        <v/>
      </c>
      <c r="G161" s="16">
        <f ref="G161:G161" t="array">IFERROR(MAX(IF(Lookups!$E$3:$E$250&lt;Towers!G161/Area!G161*(Settings!$C$16/100),Lookups!$GL$3:$G$250)),"-")</f>
        <v/>
      </c>
      <c r="H161" s="16">
        <f ref="H161:H161" t="array">IFERROR(MAX(IF(Lookups!$E$3:$E$250&lt;Towers!H161/Area!H161*(Settings!$C$16/100),Lookups!$GL$3:$G$250)),"-")</f>
        <v/>
      </c>
      <c r="I161" s="16">
        <f ref="I161:I161" t="array">IFERROR(MAX(IF(Lookups!$E$3:$E$250&lt;Towers!I161/Area!I161*(Settings!$C$16/100),Lookups!$GL$3:$G$250)),"-")</f>
        <v/>
      </c>
      <c r="J161" s="16">
        <f ref="J161:J161" t="array">IFERROR(MAX(IF(Lookups!$E$3:$E$250&lt;Towers!J161/Area!J161*(Settings!$C$16/100),Lookups!$GL$3:$G$250)),"-")</f>
        <v/>
      </c>
      <c r="K161" s="16">
        <f ref="K161:K161" t="array">IFERROR(MAX(IF(Lookups!$E$3:$E$250&lt;Towers!K161/Area!K161*(Settings!$C$16/100),Lookups!$GL$3:$G$250)),"-")</f>
        <v/>
      </c>
      <c r="L161" s="16">
        <f ref="L161:L161" t="array">IFERROR(MAX(IF(Lookups!$E$3:$E$250&lt;Towers!L161/Area!L161*(Settings!$C$16/100),Lookups!$GL$3:$G$250)),"-")</f>
        <v/>
      </c>
    </row>
    <row r="162">
      <c r="A162" s="16">
        <f>'Data'!A162</f>
        <v/>
      </c>
      <c r="B162" s="16">
        <f>'Data'!B162</f>
        <v/>
      </c>
      <c r="C162" s="16">
        <f ref="C162:C162" t="array">IFERROR(MAX(IF(Lookups!$E$3:$E$250&lt;Towers!C162/Area!C162*(Settings!$C$16/100),Lookups!$GL$3:$G$250)),"-")</f>
        <v/>
      </c>
      <c r="D162" s="16">
        <f ref="D162:D162" t="array">IFERROR(MAX(IF(Lookups!$E$3:$E$250&lt;Towers!D162/Area!D162*(Settings!$C$16/100),Lookups!$GL$3:$G$250)),"-")</f>
        <v/>
      </c>
      <c r="E162" s="16">
        <f ref="E162:E162" t="array">IFERROR(MAX(IF(Lookups!$E$3:$E$250&lt;Towers!E162/Area!E162*(Settings!$C$16/100),Lookups!$GL$3:$G$250)),"-")</f>
        <v/>
      </c>
      <c r="F162" s="16">
        <f ref="F162:F162" t="array">IFERROR(MAX(IF(Lookups!$E$3:$E$250&lt;Towers!F162/Area!F162*(Settings!$C$16/100),Lookups!$GL$3:$G$250)),"-")</f>
        <v/>
      </c>
      <c r="G162" s="16">
        <f ref="G162:G162" t="array">IFERROR(MAX(IF(Lookups!$E$3:$E$250&lt;Towers!G162/Area!G162*(Settings!$C$16/100),Lookups!$GL$3:$G$250)),"-")</f>
        <v/>
      </c>
      <c r="H162" s="16">
        <f ref="H162:H162" t="array">IFERROR(MAX(IF(Lookups!$E$3:$E$250&lt;Towers!H162/Area!H162*(Settings!$C$16/100),Lookups!$GL$3:$G$250)),"-")</f>
        <v/>
      </c>
      <c r="I162" s="16">
        <f ref="I162:I162" t="array">IFERROR(MAX(IF(Lookups!$E$3:$E$250&lt;Towers!I162/Area!I162*(Settings!$C$16/100),Lookups!$GL$3:$G$250)),"-")</f>
        <v/>
      </c>
      <c r="J162" s="16">
        <f ref="J162:J162" t="array">IFERROR(MAX(IF(Lookups!$E$3:$E$250&lt;Towers!J162/Area!J162*(Settings!$C$16/100),Lookups!$GL$3:$G$250)),"-")</f>
        <v/>
      </c>
      <c r="K162" s="16">
        <f ref="K162:K162" t="array">IFERROR(MAX(IF(Lookups!$E$3:$E$250&lt;Towers!K162/Area!K162*(Settings!$C$16/100),Lookups!$GL$3:$G$250)),"-")</f>
        <v/>
      </c>
      <c r="L162" s="16">
        <f ref="L162:L162" t="array">IFERROR(MAX(IF(Lookups!$E$3:$E$250&lt;Towers!L162/Area!L162*(Settings!$C$16/100),Lookups!$GL$3:$G$250)),"-")</f>
        <v/>
      </c>
    </row>
    <row r="163">
      <c r="A163" s="16">
        <f>'Data'!A163</f>
        <v/>
      </c>
      <c r="B163" s="16">
        <f>'Data'!B163</f>
        <v/>
      </c>
      <c r="C163" s="16">
        <f ref="C163:C163" t="array">IFERROR(MAX(IF(Lookups!$E$3:$E$250&lt;Towers!C163/Area!C163*(Settings!$C$16/100),Lookups!$GL$3:$G$250)),"-")</f>
        <v/>
      </c>
      <c r="D163" s="16">
        <f ref="D163:D163" t="array">IFERROR(MAX(IF(Lookups!$E$3:$E$250&lt;Towers!D163/Area!D163*(Settings!$C$16/100),Lookups!$GL$3:$G$250)),"-")</f>
        <v/>
      </c>
      <c r="E163" s="16">
        <f ref="E163:E163" t="array">IFERROR(MAX(IF(Lookups!$E$3:$E$250&lt;Towers!E163/Area!E163*(Settings!$C$16/100),Lookups!$GL$3:$G$250)),"-")</f>
        <v/>
      </c>
      <c r="F163" s="16">
        <f ref="F163:F163" t="array">IFERROR(MAX(IF(Lookups!$E$3:$E$250&lt;Towers!F163/Area!F163*(Settings!$C$16/100),Lookups!$GL$3:$G$250)),"-")</f>
        <v/>
      </c>
      <c r="G163" s="16">
        <f ref="G163:G163" t="array">IFERROR(MAX(IF(Lookups!$E$3:$E$250&lt;Towers!G163/Area!G163*(Settings!$C$16/100),Lookups!$GL$3:$G$250)),"-")</f>
        <v/>
      </c>
      <c r="H163" s="16">
        <f ref="H163:H163" t="array">IFERROR(MAX(IF(Lookups!$E$3:$E$250&lt;Towers!H163/Area!H163*(Settings!$C$16/100),Lookups!$GL$3:$G$250)),"-")</f>
        <v/>
      </c>
      <c r="I163" s="16">
        <f ref="I163:I163" t="array">IFERROR(MAX(IF(Lookups!$E$3:$E$250&lt;Towers!I163/Area!I163*(Settings!$C$16/100),Lookups!$GL$3:$G$250)),"-")</f>
        <v/>
      </c>
      <c r="J163" s="16">
        <f ref="J163:J163" t="array">IFERROR(MAX(IF(Lookups!$E$3:$E$250&lt;Towers!J163/Area!J163*(Settings!$C$16/100),Lookups!$GL$3:$G$250)),"-")</f>
        <v/>
      </c>
      <c r="K163" s="16">
        <f ref="K163:K163" t="array">IFERROR(MAX(IF(Lookups!$E$3:$E$250&lt;Towers!K163/Area!K163*(Settings!$C$16/100),Lookups!$GL$3:$G$250)),"-")</f>
        <v/>
      </c>
      <c r="L163" s="16">
        <f ref="L163:L163" t="array">IFERROR(MAX(IF(Lookups!$E$3:$E$250&lt;Towers!L163/Area!L163*(Settings!$C$16/100),Lookups!$GL$3:$G$250)),"-")</f>
        <v/>
      </c>
    </row>
    <row r="164">
      <c r="A164" s="16">
        <f>'Data'!A164</f>
        <v/>
      </c>
      <c r="B164" s="16">
        <f>'Data'!B164</f>
        <v/>
      </c>
      <c r="C164" s="16">
        <f ref="C164:C164" t="array">IFERROR(MAX(IF(Lookups!$E$3:$E$250&lt;Towers!C164/Area!C164*(Settings!$C$16/100),Lookups!$GL$3:$G$250)),"-")</f>
        <v/>
      </c>
      <c r="D164" s="16">
        <f ref="D164:D164" t="array">IFERROR(MAX(IF(Lookups!$E$3:$E$250&lt;Towers!D164/Area!D164*(Settings!$C$16/100),Lookups!$GL$3:$G$250)),"-")</f>
        <v/>
      </c>
      <c r="E164" s="16">
        <f ref="E164:E164" t="array">IFERROR(MAX(IF(Lookups!$E$3:$E$250&lt;Towers!E164/Area!E164*(Settings!$C$16/100),Lookups!$GL$3:$G$250)),"-")</f>
        <v/>
      </c>
      <c r="F164" s="16">
        <f ref="F164:F164" t="array">IFERROR(MAX(IF(Lookups!$E$3:$E$250&lt;Towers!F164/Area!F164*(Settings!$C$16/100),Lookups!$GL$3:$G$250)),"-")</f>
        <v/>
      </c>
      <c r="G164" s="16">
        <f ref="G164:G164" t="array">IFERROR(MAX(IF(Lookups!$E$3:$E$250&lt;Towers!G164/Area!G164*(Settings!$C$16/100),Lookups!$GL$3:$G$250)),"-")</f>
        <v/>
      </c>
      <c r="H164" s="16">
        <f ref="H164:H164" t="array">IFERROR(MAX(IF(Lookups!$E$3:$E$250&lt;Towers!H164/Area!H164*(Settings!$C$16/100),Lookups!$GL$3:$G$250)),"-")</f>
        <v/>
      </c>
      <c r="I164" s="16">
        <f ref="I164:I164" t="array">IFERROR(MAX(IF(Lookups!$E$3:$E$250&lt;Towers!I164/Area!I164*(Settings!$C$16/100),Lookups!$GL$3:$G$250)),"-")</f>
        <v/>
      </c>
      <c r="J164" s="16">
        <f ref="J164:J164" t="array">IFERROR(MAX(IF(Lookups!$E$3:$E$250&lt;Towers!J164/Area!J164*(Settings!$C$16/100),Lookups!$GL$3:$G$250)),"-")</f>
        <v/>
      </c>
      <c r="K164" s="16">
        <f ref="K164:K164" t="array">IFERROR(MAX(IF(Lookups!$E$3:$E$250&lt;Towers!K164/Area!K164*(Settings!$C$16/100),Lookups!$GL$3:$G$250)),"-")</f>
        <v/>
      </c>
      <c r="L164" s="16">
        <f ref="L164:L164" t="array">IFERROR(MAX(IF(Lookups!$E$3:$E$250&lt;Towers!L164/Area!L164*(Settings!$C$16/100),Lookups!$GL$3:$G$250)),"-")</f>
        <v/>
      </c>
    </row>
    <row r="165">
      <c r="A165" s="16">
        <f>'Data'!A165</f>
        <v/>
      </c>
      <c r="B165" s="16">
        <f>'Data'!B165</f>
        <v/>
      </c>
      <c r="C165" s="16">
        <f ref="C165:C165" t="array">IFERROR(MAX(IF(Lookups!$E$3:$E$250&lt;Towers!C165/Area!C165*(Settings!$C$16/100),Lookups!$GL$3:$G$250)),"-")</f>
        <v/>
      </c>
      <c r="D165" s="16">
        <f ref="D165:D165" t="array">IFERROR(MAX(IF(Lookups!$E$3:$E$250&lt;Towers!D165/Area!D165*(Settings!$C$16/100),Lookups!$GL$3:$G$250)),"-")</f>
        <v/>
      </c>
      <c r="E165" s="16">
        <f ref="E165:E165" t="array">IFERROR(MAX(IF(Lookups!$E$3:$E$250&lt;Towers!E165/Area!E165*(Settings!$C$16/100),Lookups!$GL$3:$G$250)),"-")</f>
        <v/>
      </c>
      <c r="F165" s="16">
        <f ref="F165:F165" t="array">IFERROR(MAX(IF(Lookups!$E$3:$E$250&lt;Towers!F165/Area!F165*(Settings!$C$16/100),Lookups!$GL$3:$G$250)),"-")</f>
        <v/>
      </c>
      <c r="G165" s="16">
        <f ref="G165:G165" t="array">IFERROR(MAX(IF(Lookups!$E$3:$E$250&lt;Towers!G165/Area!G165*(Settings!$C$16/100),Lookups!$GL$3:$G$250)),"-")</f>
        <v/>
      </c>
      <c r="H165" s="16">
        <f ref="H165:H165" t="array">IFERROR(MAX(IF(Lookups!$E$3:$E$250&lt;Towers!H165/Area!H165*(Settings!$C$16/100),Lookups!$GL$3:$G$250)),"-")</f>
        <v/>
      </c>
      <c r="I165" s="16">
        <f ref="I165:I165" t="array">IFERROR(MAX(IF(Lookups!$E$3:$E$250&lt;Towers!I165/Area!I165*(Settings!$C$16/100),Lookups!$GL$3:$G$250)),"-")</f>
        <v/>
      </c>
      <c r="J165" s="16">
        <f ref="J165:J165" t="array">IFERROR(MAX(IF(Lookups!$E$3:$E$250&lt;Towers!J165/Area!J165*(Settings!$C$16/100),Lookups!$GL$3:$G$250)),"-")</f>
        <v/>
      </c>
      <c r="K165" s="16">
        <f ref="K165:K165" t="array">IFERROR(MAX(IF(Lookups!$E$3:$E$250&lt;Towers!K165/Area!K165*(Settings!$C$16/100),Lookups!$GL$3:$G$250)),"-")</f>
        <v/>
      </c>
      <c r="L165" s="16">
        <f ref="L165:L165" t="array">IFERROR(MAX(IF(Lookups!$E$3:$E$250&lt;Towers!L165/Area!L165*(Settings!$C$16/100),Lookups!$GL$3:$G$250)),"-")</f>
        <v/>
      </c>
    </row>
    <row r="166">
      <c r="A166" s="16">
        <f>'Data'!A166</f>
        <v/>
      </c>
      <c r="B166" s="16">
        <f>'Data'!B166</f>
        <v/>
      </c>
      <c r="C166" s="16">
        <f ref="C166:C166" t="array">IFERROR(MAX(IF(Lookups!$E$3:$E$250&lt;Towers!C166/Area!C166*(Settings!$C$16/100),Lookups!$GL$3:$G$250)),"-")</f>
        <v/>
      </c>
      <c r="D166" s="16">
        <f ref="D166:D166" t="array">IFERROR(MAX(IF(Lookups!$E$3:$E$250&lt;Towers!D166/Area!D166*(Settings!$C$16/100),Lookups!$GL$3:$G$250)),"-")</f>
        <v/>
      </c>
      <c r="E166" s="16">
        <f ref="E166:E166" t="array">IFERROR(MAX(IF(Lookups!$E$3:$E$250&lt;Towers!E166/Area!E166*(Settings!$C$16/100),Lookups!$GL$3:$G$250)),"-")</f>
        <v/>
      </c>
      <c r="F166" s="16">
        <f ref="F166:F166" t="array">IFERROR(MAX(IF(Lookups!$E$3:$E$250&lt;Towers!F166/Area!F166*(Settings!$C$16/100),Lookups!$GL$3:$G$250)),"-")</f>
        <v/>
      </c>
      <c r="G166" s="16">
        <f ref="G166:G166" t="array">IFERROR(MAX(IF(Lookups!$E$3:$E$250&lt;Towers!G166/Area!G166*(Settings!$C$16/100),Lookups!$GL$3:$G$250)),"-")</f>
        <v/>
      </c>
      <c r="H166" s="16">
        <f ref="H166:H166" t="array">IFERROR(MAX(IF(Lookups!$E$3:$E$250&lt;Towers!H166/Area!H166*(Settings!$C$16/100),Lookups!$GL$3:$G$250)),"-")</f>
        <v/>
      </c>
      <c r="I166" s="16">
        <f ref="I166:I166" t="array">IFERROR(MAX(IF(Lookups!$E$3:$E$250&lt;Towers!I166/Area!I166*(Settings!$C$16/100),Lookups!$GL$3:$G$250)),"-")</f>
        <v/>
      </c>
      <c r="J166" s="16">
        <f ref="J166:J166" t="array">IFERROR(MAX(IF(Lookups!$E$3:$E$250&lt;Towers!J166/Area!J166*(Settings!$C$16/100),Lookups!$GL$3:$G$250)),"-")</f>
        <v/>
      </c>
      <c r="K166" s="16">
        <f ref="K166:K166" t="array">IFERROR(MAX(IF(Lookups!$E$3:$E$250&lt;Towers!K166/Area!K166*(Settings!$C$16/100),Lookups!$GL$3:$G$250)),"-")</f>
        <v/>
      </c>
      <c r="L166" s="16">
        <f ref="L166:L166" t="array">IFERROR(MAX(IF(Lookups!$E$3:$E$250&lt;Towers!L166/Area!L166*(Settings!$C$16/100),Lookups!$GL$3:$G$250)),"-")</f>
        <v/>
      </c>
    </row>
    <row r="167">
      <c r="A167" s="16">
        <f>'Data'!A167</f>
        <v/>
      </c>
      <c r="B167" s="16">
        <f>'Data'!B167</f>
        <v/>
      </c>
      <c r="C167" s="16">
        <f ref="C167:C167" t="array">IFERROR(MAX(IF(Lookups!$E$3:$E$250&lt;Towers!C167/Area!C167*(Settings!$C$16/100),Lookups!$GL$3:$G$250)),"-")</f>
        <v/>
      </c>
      <c r="D167" s="16">
        <f ref="D167:D167" t="array">IFERROR(MAX(IF(Lookups!$E$3:$E$250&lt;Towers!D167/Area!D167*(Settings!$C$16/100),Lookups!$GL$3:$G$250)),"-")</f>
        <v/>
      </c>
      <c r="E167" s="16">
        <f ref="E167:E167" t="array">IFERROR(MAX(IF(Lookups!$E$3:$E$250&lt;Towers!E167/Area!E167*(Settings!$C$16/100),Lookups!$GL$3:$G$250)),"-")</f>
        <v/>
      </c>
      <c r="F167" s="16">
        <f ref="F167:F167" t="array">IFERROR(MAX(IF(Lookups!$E$3:$E$250&lt;Towers!F167/Area!F167*(Settings!$C$16/100),Lookups!$GL$3:$G$250)),"-")</f>
        <v/>
      </c>
      <c r="G167" s="16">
        <f ref="G167:G167" t="array">IFERROR(MAX(IF(Lookups!$E$3:$E$250&lt;Towers!G167/Area!G167*(Settings!$C$16/100),Lookups!$GL$3:$G$250)),"-")</f>
        <v/>
      </c>
      <c r="H167" s="16">
        <f ref="H167:H167" t="array">IFERROR(MAX(IF(Lookups!$E$3:$E$250&lt;Towers!H167/Area!H167*(Settings!$C$16/100),Lookups!$GL$3:$G$250)),"-")</f>
        <v/>
      </c>
      <c r="I167" s="16">
        <f ref="I167:I167" t="array">IFERROR(MAX(IF(Lookups!$E$3:$E$250&lt;Towers!I167/Area!I167*(Settings!$C$16/100),Lookups!$GL$3:$G$250)),"-")</f>
        <v/>
      </c>
      <c r="J167" s="16">
        <f ref="J167:J167" t="array">IFERROR(MAX(IF(Lookups!$E$3:$E$250&lt;Towers!J167/Area!J167*(Settings!$C$16/100),Lookups!$GL$3:$G$250)),"-")</f>
        <v/>
      </c>
      <c r="K167" s="16">
        <f ref="K167:K167" t="array">IFERROR(MAX(IF(Lookups!$E$3:$E$250&lt;Towers!K167/Area!K167*(Settings!$C$16/100),Lookups!$GL$3:$G$250)),"-")</f>
        <v/>
      </c>
      <c r="L167" s="16">
        <f ref="L167:L167" t="array">IFERROR(MAX(IF(Lookups!$E$3:$E$250&lt;Towers!L167/Area!L167*(Settings!$C$16/100),Lookups!$GL$3:$G$250)),"-")</f>
        <v/>
      </c>
    </row>
    <row r="168">
      <c r="A168" s="16">
        <f>'Data'!A168</f>
        <v/>
      </c>
      <c r="B168" s="16">
        <f>'Data'!B168</f>
        <v/>
      </c>
      <c r="C168" s="16">
        <f ref="C168:C168" t="array">IFERROR(MAX(IF(Lookups!$E$3:$E$250&lt;Towers!C168/Area!C168*(Settings!$C$16/100),Lookups!$GL$3:$G$250)),"-")</f>
        <v/>
      </c>
      <c r="D168" s="16">
        <f ref="D168:D168" t="array">IFERROR(MAX(IF(Lookups!$E$3:$E$250&lt;Towers!D168/Area!D168*(Settings!$C$16/100),Lookups!$GL$3:$G$250)),"-")</f>
        <v/>
      </c>
      <c r="E168" s="16">
        <f ref="E168:E168" t="array">IFERROR(MAX(IF(Lookups!$E$3:$E$250&lt;Towers!E168/Area!E168*(Settings!$C$16/100),Lookups!$GL$3:$G$250)),"-")</f>
        <v/>
      </c>
      <c r="F168" s="16">
        <f ref="F168:F168" t="array">IFERROR(MAX(IF(Lookups!$E$3:$E$250&lt;Towers!F168/Area!F168*(Settings!$C$16/100),Lookups!$GL$3:$G$250)),"-")</f>
        <v/>
      </c>
      <c r="G168" s="16">
        <f ref="G168:G168" t="array">IFERROR(MAX(IF(Lookups!$E$3:$E$250&lt;Towers!G168/Area!G168*(Settings!$C$16/100),Lookups!$GL$3:$G$250)),"-")</f>
        <v/>
      </c>
      <c r="H168" s="16">
        <f ref="H168:H168" t="array">IFERROR(MAX(IF(Lookups!$E$3:$E$250&lt;Towers!H168/Area!H168*(Settings!$C$16/100),Lookups!$GL$3:$G$250)),"-")</f>
        <v/>
      </c>
      <c r="I168" s="16">
        <f ref="I168:I168" t="array">IFERROR(MAX(IF(Lookups!$E$3:$E$250&lt;Towers!I168/Area!I168*(Settings!$C$16/100),Lookups!$GL$3:$G$250)),"-")</f>
        <v/>
      </c>
      <c r="J168" s="16">
        <f ref="J168:J168" t="array">IFERROR(MAX(IF(Lookups!$E$3:$E$250&lt;Towers!J168/Area!J168*(Settings!$C$16/100),Lookups!$GL$3:$G$250)),"-")</f>
        <v/>
      </c>
      <c r="K168" s="16">
        <f ref="K168:K168" t="array">IFERROR(MAX(IF(Lookups!$E$3:$E$250&lt;Towers!K168/Area!K168*(Settings!$C$16/100),Lookups!$GL$3:$G$250)),"-")</f>
        <v/>
      </c>
      <c r="L168" s="16">
        <f ref="L168:L168" t="array">IFERROR(MAX(IF(Lookups!$E$3:$E$250&lt;Towers!L168/Area!L168*(Settings!$C$16/100),Lookups!$GL$3:$G$250)),"-")</f>
        <v/>
      </c>
    </row>
    <row r="169">
      <c r="A169" s="16">
        <f>'Data'!A169</f>
        <v/>
      </c>
      <c r="B169" s="16">
        <f>'Data'!B169</f>
        <v/>
      </c>
      <c r="C169" s="16">
        <f ref="C169:C169" t="array">IFERROR(MAX(IF(Lookups!$E$3:$E$250&lt;Towers!C169/Area!C169*(Settings!$C$16/100),Lookups!$GL$3:$G$250)),"-")</f>
        <v/>
      </c>
      <c r="D169" s="16">
        <f ref="D169:D169" t="array">IFERROR(MAX(IF(Lookups!$E$3:$E$250&lt;Towers!D169/Area!D169*(Settings!$C$16/100),Lookups!$GL$3:$G$250)),"-")</f>
        <v/>
      </c>
      <c r="E169" s="16">
        <f ref="E169:E169" t="array">IFERROR(MAX(IF(Lookups!$E$3:$E$250&lt;Towers!E169/Area!E169*(Settings!$C$16/100),Lookups!$GL$3:$G$250)),"-")</f>
        <v/>
      </c>
      <c r="F169" s="16">
        <f ref="F169:F169" t="array">IFERROR(MAX(IF(Lookups!$E$3:$E$250&lt;Towers!F169/Area!F169*(Settings!$C$16/100),Lookups!$GL$3:$G$250)),"-")</f>
        <v/>
      </c>
      <c r="G169" s="16">
        <f ref="G169:G169" t="array">IFERROR(MAX(IF(Lookups!$E$3:$E$250&lt;Towers!G169/Area!G169*(Settings!$C$16/100),Lookups!$GL$3:$G$250)),"-")</f>
        <v/>
      </c>
      <c r="H169" s="16">
        <f ref="H169:H169" t="array">IFERROR(MAX(IF(Lookups!$E$3:$E$250&lt;Towers!H169/Area!H169*(Settings!$C$16/100),Lookups!$GL$3:$G$250)),"-")</f>
        <v/>
      </c>
      <c r="I169" s="16">
        <f ref="I169:I169" t="array">IFERROR(MAX(IF(Lookups!$E$3:$E$250&lt;Towers!I169/Area!I169*(Settings!$C$16/100),Lookups!$GL$3:$G$250)),"-")</f>
        <v/>
      </c>
      <c r="J169" s="16">
        <f ref="J169:J169" t="array">IFERROR(MAX(IF(Lookups!$E$3:$E$250&lt;Towers!J169/Area!J169*(Settings!$C$16/100),Lookups!$GL$3:$G$250)),"-")</f>
        <v/>
      </c>
      <c r="K169" s="16">
        <f ref="K169:K169" t="array">IFERROR(MAX(IF(Lookups!$E$3:$E$250&lt;Towers!K169/Area!K169*(Settings!$C$16/100),Lookups!$GL$3:$G$250)),"-")</f>
        <v/>
      </c>
      <c r="L169" s="16">
        <f ref="L169:L169" t="array">IFERROR(MAX(IF(Lookups!$E$3:$E$250&lt;Towers!L169/Area!L169*(Settings!$C$16/100),Lookups!$GL$3:$G$250)),"-")</f>
        <v/>
      </c>
    </row>
    <row r="170">
      <c r="A170" s="16">
        <f>'Data'!A170</f>
        <v/>
      </c>
      <c r="B170" s="16">
        <f>'Data'!B170</f>
        <v/>
      </c>
      <c r="C170" s="16">
        <f ref="C170:C170" t="array">IFERROR(MAX(IF(Lookups!$E$3:$E$250&lt;Towers!C170/Area!C170*(Settings!$C$16/100),Lookups!$GL$3:$G$250)),"-")</f>
        <v/>
      </c>
      <c r="D170" s="16">
        <f ref="D170:D170" t="array">IFERROR(MAX(IF(Lookups!$E$3:$E$250&lt;Towers!D170/Area!D170*(Settings!$C$16/100),Lookups!$GL$3:$G$250)),"-")</f>
        <v/>
      </c>
      <c r="E170" s="16">
        <f ref="E170:E170" t="array">IFERROR(MAX(IF(Lookups!$E$3:$E$250&lt;Towers!E170/Area!E170*(Settings!$C$16/100),Lookups!$GL$3:$G$250)),"-")</f>
        <v/>
      </c>
      <c r="F170" s="16">
        <f ref="F170:F170" t="array">IFERROR(MAX(IF(Lookups!$E$3:$E$250&lt;Towers!F170/Area!F170*(Settings!$C$16/100),Lookups!$GL$3:$G$250)),"-")</f>
        <v/>
      </c>
      <c r="G170" s="16">
        <f ref="G170:G170" t="array">IFERROR(MAX(IF(Lookups!$E$3:$E$250&lt;Towers!G170/Area!G170*(Settings!$C$16/100),Lookups!$GL$3:$G$250)),"-")</f>
        <v/>
      </c>
      <c r="H170" s="16">
        <f ref="H170:H170" t="array">IFERROR(MAX(IF(Lookups!$E$3:$E$250&lt;Towers!H170/Area!H170*(Settings!$C$16/100),Lookups!$GL$3:$G$250)),"-")</f>
        <v/>
      </c>
      <c r="I170" s="16">
        <f ref="I170:I170" t="array">IFERROR(MAX(IF(Lookups!$E$3:$E$250&lt;Towers!I170/Area!I170*(Settings!$C$16/100),Lookups!$GL$3:$G$250)),"-")</f>
        <v/>
      </c>
      <c r="J170" s="16">
        <f ref="J170:J170" t="array">IFERROR(MAX(IF(Lookups!$E$3:$E$250&lt;Towers!J170/Area!J170*(Settings!$C$16/100),Lookups!$GL$3:$G$250)),"-")</f>
        <v/>
      </c>
      <c r="K170" s="16">
        <f ref="K170:K170" t="array">IFERROR(MAX(IF(Lookups!$E$3:$E$250&lt;Towers!K170/Area!K170*(Settings!$C$16/100),Lookups!$GL$3:$G$250)),"-")</f>
        <v/>
      </c>
      <c r="L170" s="16">
        <f ref="L170:L170" t="array">IFERROR(MAX(IF(Lookups!$E$3:$E$250&lt;Towers!L170/Area!L170*(Settings!$C$16/100),Lookups!$GL$3:$G$250)),"-")</f>
        <v/>
      </c>
    </row>
    <row r="171">
      <c r="A171" s="16">
        <f>'Data'!A171</f>
        <v/>
      </c>
      <c r="B171" s="16">
        <f>'Data'!B171</f>
        <v/>
      </c>
      <c r="C171" s="16">
        <f ref="C171:C171" t="array">IFERROR(MAX(IF(Lookups!$E$3:$E$250&lt;Towers!C171/Area!C171*(Settings!$C$16/100),Lookups!$GL$3:$G$250)),"-")</f>
        <v/>
      </c>
      <c r="D171" s="16">
        <f ref="D171:D171" t="array">IFERROR(MAX(IF(Lookups!$E$3:$E$250&lt;Towers!D171/Area!D171*(Settings!$C$16/100),Lookups!$GL$3:$G$250)),"-")</f>
        <v/>
      </c>
      <c r="E171" s="16">
        <f ref="E171:E171" t="array">IFERROR(MAX(IF(Lookups!$E$3:$E$250&lt;Towers!E171/Area!E171*(Settings!$C$16/100),Lookups!$GL$3:$G$250)),"-")</f>
        <v/>
      </c>
      <c r="F171" s="16">
        <f ref="F171:F171" t="array">IFERROR(MAX(IF(Lookups!$E$3:$E$250&lt;Towers!F171/Area!F171*(Settings!$C$16/100),Lookups!$GL$3:$G$250)),"-")</f>
        <v/>
      </c>
      <c r="G171" s="16">
        <f ref="G171:G171" t="array">IFERROR(MAX(IF(Lookups!$E$3:$E$250&lt;Towers!G171/Area!G171*(Settings!$C$16/100),Lookups!$GL$3:$G$250)),"-")</f>
        <v/>
      </c>
      <c r="H171" s="16">
        <f ref="H171:H171" t="array">IFERROR(MAX(IF(Lookups!$E$3:$E$250&lt;Towers!H171/Area!H171*(Settings!$C$16/100),Lookups!$GL$3:$G$250)),"-")</f>
        <v/>
      </c>
      <c r="I171" s="16">
        <f ref="I171:I171" t="array">IFERROR(MAX(IF(Lookups!$E$3:$E$250&lt;Towers!I171/Area!I171*(Settings!$C$16/100),Lookups!$GL$3:$G$250)),"-")</f>
        <v/>
      </c>
      <c r="J171" s="16">
        <f ref="J171:J171" t="array">IFERROR(MAX(IF(Lookups!$E$3:$E$250&lt;Towers!J171/Area!J171*(Settings!$C$16/100),Lookups!$GL$3:$G$250)),"-")</f>
        <v/>
      </c>
      <c r="K171" s="16">
        <f ref="K171:K171" t="array">IFERROR(MAX(IF(Lookups!$E$3:$E$250&lt;Towers!K171/Area!K171*(Settings!$C$16/100),Lookups!$GL$3:$G$250)),"-")</f>
        <v/>
      </c>
      <c r="L171" s="16">
        <f ref="L171:L171" t="array">IFERROR(MAX(IF(Lookups!$E$3:$E$250&lt;Towers!L171/Area!L171*(Settings!$C$16/100),Lookups!$GL$3:$G$250)),"-")</f>
        <v/>
      </c>
    </row>
    <row r="172">
      <c r="A172" s="16">
        <f>'Data'!A172</f>
        <v/>
      </c>
      <c r="B172" s="16">
        <f>'Data'!B172</f>
        <v/>
      </c>
      <c r="C172" s="16">
        <f ref="C172:C172" t="array">IFERROR(MAX(IF(Lookups!$E$3:$E$250&lt;Towers!C172/Area!C172*(Settings!$C$16/100),Lookups!$GL$3:$G$250)),"-")</f>
        <v/>
      </c>
      <c r="D172" s="16">
        <f ref="D172:D172" t="array">IFERROR(MAX(IF(Lookups!$E$3:$E$250&lt;Towers!D172/Area!D172*(Settings!$C$16/100),Lookups!$GL$3:$G$250)),"-")</f>
        <v/>
      </c>
      <c r="E172" s="16">
        <f ref="E172:E172" t="array">IFERROR(MAX(IF(Lookups!$E$3:$E$250&lt;Towers!E172/Area!E172*(Settings!$C$16/100),Lookups!$GL$3:$G$250)),"-")</f>
        <v/>
      </c>
      <c r="F172" s="16">
        <f ref="F172:F172" t="array">IFERROR(MAX(IF(Lookups!$E$3:$E$250&lt;Towers!F172/Area!F172*(Settings!$C$16/100),Lookups!$GL$3:$G$250)),"-")</f>
        <v/>
      </c>
      <c r="G172" s="16">
        <f ref="G172:G172" t="array">IFERROR(MAX(IF(Lookups!$E$3:$E$250&lt;Towers!G172/Area!G172*(Settings!$C$16/100),Lookups!$GL$3:$G$250)),"-")</f>
        <v/>
      </c>
      <c r="H172" s="16">
        <f ref="H172:H172" t="array">IFERROR(MAX(IF(Lookups!$E$3:$E$250&lt;Towers!H172/Area!H172*(Settings!$C$16/100),Lookups!$GL$3:$G$250)),"-")</f>
        <v/>
      </c>
      <c r="I172" s="16">
        <f ref="I172:I172" t="array">IFERROR(MAX(IF(Lookups!$E$3:$E$250&lt;Towers!I172/Area!I172*(Settings!$C$16/100),Lookups!$GL$3:$G$250)),"-")</f>
        <v/>
      </c>
      <c r="J172" s="16">
        <f ref="J172:J172" t="array">IFERROR(MAX(IF(Lookups!$E$3:$E$250&lt;Towers!J172/Area!J172*(Settings!$C$16/100),Lookups!$GL$3:$G$250)),"-")</f>
        <v/>
      </c>
      <c r="K172" s="16">
        <f ref="K172:K172" t="array">IFERROR(MAX(IF(Lookups!$E$3:$E$250&lt;Towers!K172/Area!K172*(Settings!$C$16/100),Lookups!$GL$3:$G$250)),"-")</f>
        <v/>
      </c>
      <c r="L172" s="16">
        <f ref="L172:L172" t="array">IFERROR(MAX(IF(Lookups!$E$3:$E$250&lt;Towers!L172/Area!L172*(Settings!$C$16/100),Lookups!$GL$3:$G$250)),"-")</f>
        <v/>
      </c>
    </row>
    <row r="173">
      <c r="A173" s="16">
        <f>'Data'!A173</f>
        <v/>
      </c>
      <c r="B173" s="16">
        <f>'Data'!B173</f>
        <v/>
      </c>
      <c r="C173" s="16">
        <f ref="C173:C173" t="array">IFERROR(MAX(IF(Lookups!$E$3:$E$250&lt;Towers!C173/Area!C173*(Settings!$C$16/100),Lookups!$GL$3:$G$250)),"-")</f>
        <v/>
      </c>
      <c r="D173" s="16">
        <f ref="D173:D173" t="array">IFERROR(MAX(IF(Lookups!$E$3:$E$250&lt;Towers!D173/Area!D173*(Settings!$C$16/100),Lookups!$GL$3:$G$250)),"-")</f>
        <v/>
      </c>
      <c r="E173" s="16">
        <f ref="E173:E173" t="array">IFERROR(MAX(IF(Lookups!$E$3:$E$250&lt;Towers!E173/Area!E173*(Settings!$C$16/100),Lookups!$GL$3:$G$250)),"-")</f>
        <v/>
      </c>
      <c r="F173" s="16">
        <f ref="F173:F173" t="array">IFERROR(MAX(IF(Lookups!$E$3:$E$250&lt;Towers!F173/Area!F173*(Settings!$C$16/100),Lookups!$GL$3:$G$250)),"-")</f>
        <v/>
      </c>
      <c r="G173" s="16">
        <f ref="G173:G173" t="array">IFERROR(MAX(IF(Lookups!$E$3:$E$250&lt;Towers!G173/Area!G173*(Settings!$C$16/100),Lookups!$GL$3:$G$250)),"-")</f>
        <v/>
      </c>
      <c r="H173" s="16">
        <f ref="H173:H173" t="array">IFERROR(MAX(IF(Lookups!$E$3:$E$250&lt;Towers!H173/Area!H173*(Settings!$C$16/100),Lookups!$GL$3:$G$250)),"-")</f>
        <v/>
      </c>
      <c r="I173" s="16">
        <f ref="I173:I173" t="array">IFERROR(MAX(IF(Lookups!$E$3:$E$250&lt;Towers!I173/Area!I173*(Settings!$C$16/100),Lookups!$GL$3:$G$250)),"-")</f>
        <v/>
      </c>
      <c r="J173" s="16">
        <f ref="J173:J173" t="array">IFERROR(MAX(IF(Lookups!$E$3:$E$250&lt;Towers!J173/Area!J173*(Settings!$C$16/100),Lookups!$GL$3:$G$250)),"-")</f>
        <v/>
      </c>
      <c r="K173" s="16">
        <f ref="K173:K173" t="array">IFERROR(MAX(IF(Lookups!$E$3:$E$250&lt;Towers!K173/Area!K173*(Settings!$C$16/100),Lookups!$GL$3:$G$250)),"-")</f>
        <v/>
      </c>
      <c r="L173" s="16">
        <f ref="L173:L173" t="array">IFERROR(MAX(IF(Lookups!$E$3:$E$250&lt;Towers!L173/Area!L173*(Settings!$C$16/100),Lookups!$GL$3:$G$250)),"-")</f>
        <v/>
      </c>
    </row>
    <row r="174">
      <c r="A174" s="16">
        <f>'Data'!A174</f>
        <v/>
      </c>
      <c r="B174" s="16">
        <f>'Data'!B174</f>
        <v/>
      </c>
      <c r="C174" s="16">
        <f ref="C174:C174" t="array">IFERROR(MAX(IF(Lookups!$E$3:$E$250&lt;Towers!C174/Area!C174*(Settings!$C$16/100),Lookups!$GL$3:$G$250)),"-")</f>
        <v/>
      </c>
      <c r="D174" s="16">
        <f ref="D174:D174" t="array">IFERROR(MAX(IF(Lookups!$E$3:$E$250&lt;Towers!D174/Area!D174*(Settings!$C$16/100),Lookups!$GL$3:$G$250)),"-")</f>
        <v/>
      </c>
      <c r="E174" s="16">
        <f ref="E174:E174" t="array">IFERROR(MAX(IF(Lookups!$E$3:$E$250&lt;Towers!E174/Area!E174*(Settings!$C$16/100),Lookups!$GL$3:$G$250)),"-")</f>
        <v/>
      </c>
      <c r="F174" s="16">
        <f ref="F174:F174" t="array">IFERROR(MAX(IF(Lookups!$E$3:$E$250&lt;Towers!F174/Area!F174*(Settings!$C$16/100),Lookups!$GL$3:$G$250)),"-")</f>
        <v/>
      </c>
      <c r="G174" s="16">
        <f ref="G174:G174" t="array">IFERROR(MAX(IF(Lookups!$E$3:$E$250&lt;Towers!G174/Area!G174*(Settings!$C$16/100),Lookups!$GL$3:$G$250)),"-")</f>
        <v/>
      </c>
      <c r="H174" s="16">
        <f ref="H174:H174" t="array">IFERROR(MAX(IF(Lookups!$E$3:$E$250&lt;Towers!H174/Area!H174*(Settings!$C$16/100),Lookups!$GL$3:$G$250)),"-")</f>
        <v/>
      </c>
      <c r="I174" s="16">
        <f ref="I174:I174" t="array">IFERROR(MAX(IF(Lookups!$E$3:$E$250&lt;Towers!I174/Area!I174*(Settings!$C$16/100),Lookups!$GL$3:$G$250)),"-")</f>
        <v/>
      </c>
      <c r="J174" s="16">
        <f ref="J174:J174" t="array">IFERROR(MAX(IF(Lookups!$E$3:$E$250&lt;Towers!J174/Area!J174*(Settings!$C$16/100),Lookups!$GL$3:$G$250)),"-")</f>
        <v/>
      </c>
      <c r="K174" s="16">
        <f ref="K174:K174" t="array">IFERROR(MAX(IF(Lookups!$E$3:$E$250&lt;Towers!K174/Area!K174*(Settings!$C$16/100),Lookups!$GL$3:$G$250)),"-")</f>
        <v/>
      </c>
      <c r="L174" s="16">
        <f ref="L174:L174" t="array">IFERROR(MAX(IF(Lookups!$E$3:$E$250&lt;Towers!L174/Area!L174*(Settings!$C$16/100),Lookups!$GL$3:$G$250)),"-")</f>
        <v/>
      </c>
    </row>
    <row r="175">
      <c r="A175" s="16">
        <f>'Data'!A175</f>
        <v/>
      </c>
      <c r="B175" s="16">
        <f>'Data'!B175</f>
        <v/>
      </c>
      <c r="C175" s="16">
        <f ref="C175:C175" t="array">IFERROR(MAX(IF(Lookups!$E$3:$E$250&lt;Towers!C175/Area!C175*(Settings!$C$16/100),Lookups!$GL$3:$G$250)),"-")</f>
        <v/>
      </c>
      <c r="D175" s="16">
        <f ref="D175:D175" t="array">IFERROR(MAX(IF(Lookups!$E$3:$E$250&lt;Towers!D175/Area!D175*(Settings!$C$16/100),Lookups!$GL$3:$G$250)),"-")</f>
        <v/>
      </c>
      <c r="E175" s="16">
        <f ref="E175:E175" t="array">IFERROR(MAX(IF(Lookups!$E$3:$E$250&lt;Towers!E175/Area!E175*(Settings!$C$16/100),Lookups!$GL$3:$G$250)),"-")</f>
        <v/>
      </c>
      <c r="F175" s="16">
        <f ref="F175:F175" t="array">IFERROR(MAX(IF(Lookups!$E$3:$E$250&lt;Towers!F175/Area!F175*(Settings!$C$16/100),Lookups!$GL$3:$G$250)),"-")</f>
        <v/>
      </c>
      <c r="G175" s="16">
        <f ref="G175:G175" t="array">IFERROR(MAX(IF(Lookups!$E$3:$E$250&lt;Towers!G175/Area!G175*(Settings!$C$16/100),Lookups!$GL$3:$G$250)),"-")</f>
        <v/>
      </c>
      <c r="H175" s="16">
        <f ref="H175:H175" t="array">IFERROR(MAX(IF(Lookups!$E$3:$E$250&lt;Towers!H175/Area!H175*(Settings!$C$16/100),Lookups!$GL$3:$G$250)),"-")</f>
        <v/>
      </c>
      <c r="I175" s="16">
        <f ref="I175:I175" t="array">IFERROR(MAX(IF(Lookups!$E$3:$E$250&lt;Towers!I175/Area!I175*(Settings!$C$16/100),Lookups!$GL$3:$G$250)),"-")</f>
        <v/>
      </c>
      <c r="J175" s="16">
        <f ref="J175:J175" t="array">IFERROR(MAX(IF(Lookups!$E$3:$E$250&lt;Towers!J175/Area!J175*(Settings!$C$16/100),Lookups!$GL$3:$G$250)),"-")</f>
        <v/>
      </c>
      <c r="K175" s="16">
        <f ref="K175:K175" t="array">IFERROR(MAX(IF(Lookups!$E$3:$E$250&lt;Towers!K175/Area!K175*(Settings!$C$16/100),Lookups!$GL$3:$G$250)),"-")</f>
        <v/>
      </c>
      <c r="L175" s="16">
        <f ref="L175:L175" t="array">IFERROR(MAX(IF(Lookups!$E$3:$E$250&lt;Towers!L175/Area!L175*(Settings!$C$16/100),Lookups!$GL$3:$G$250)),"-")</f>
        <v/>
      </c>
    </row>
    <row r="176">
      <c r="A176" s="16">
        <f>'Data'!A176</f>
        <v/>
      </c>
      <c r="B176" s="16">
        <f>'Data'!B176</f>
        <v/>
      </c>
      <c r="C176" s="16">
        <f ref="C176:C176" t="array">IFERROR(MAX(IF(Lookups!$E$3:$E$250&lt;Towers!C176/Area!C176*(Settings!$C$16/100),Lookups!$GL$3:$G$250)),"-")</f>
        <v/>
      </c>
      <c r="D176" s="16">
        <f ref="D176:D176" t="array">IFERROR(MAX(IF(Lookups!$E$3:$E$250&lt;Towers!D176/Area!D176*(Settings!$C$16/100),Lookups!$GL$3:$G$250)),"-")</f>
        <v/>
      </c>
      <c r="E176" s="16">
        <f ref="E176:E176" t="array">IFERROR(MAX(IF(Lookups!$E$3:$E$250&lt;Towers!E176/Area!E176*(Settings!$C$16/100),Lookups!$GL$3:$G$250)),"-")</f>
        <v/>
      </c>
      <c r="F176" s="16">
        <f ref="F176:F176" t="array">IFERROR(MAX(IF(Lookups!$E$3:$E$250&lt;Towers!F176/Area!F176*(Settings!$C$16/100),Lookups!$GL$3:$G$250)),"-")</f>
        <v/>
      </c>
      <c r="G176" s="16">
        <f ref="G176:G176" t="array">IFERROR(MAX(IF(Lookups!$E$3:$E$250&lt;Towers!G176/Area!G176*(Settings!$C$16/100),Lookups!$GL$3:$G$250)),"-")</f>
        <v/>
      </c>
      <c r="H176" s="16">
        <f ref="H176:H176" t="array">IFERROR(MAX(IF(Lookups!$E$3:$E$250&lt;Towers!H176/Area!H176*(Settings!$C$16/100),Lookups!$GL$3:$G$250)),"-")</f>
        <v/>
      </c>
      <c r="I176" s="16">
        <f ref="I176:I176" t="array">IFERROR(MAX(IF(Lookups!$E$3:$E$250&lt;Towers!I176/Area!I176*(Settings!$C$16/100),Lookups!$GL$3:$G$250)),"-")</f>
        <v/>
      </c>
      <c r="J176" s="16">
        <f ref="J176:J176" t="array">IFERROR(MAX(IF(Lookups!$E$3:$E$250&lt;Towers!J176/Area!J176*(Settings!$C$16/100),Lookups!$GL$3:$G$250)),"-")</f>
        <v/>
      </c>
      <c r="K176" s="16">
        <f ref="K176:K176" t="array">IFERROR(MAX(IF(Lookups!$E$3:$E$250&lt;Towers!K176/Area!K176*(Settings!$C$16/100),Lookups!$GL$3:$G$250)),"-")</f>
        <v/>
      </c>
      <c r="L176" s="16">
        <f ref="L176:L176" t="array">IFERROR(MAX(IF(Lookups!$E$3:$E$250&lt;Towers!L176/Area!L176*(Settings!$C$16/100),Lookups!$GL$3:$G$250)),"-")</f>
        <v/>
      </c>
    </row>
    <row r="177">
      <c r="A177" s="16">
        <f>'Data'!A177</f>
        <v/>
      </c>
      <c r="B177" s="16">
        <f>'Data'!B177</f>
        <v/>
      </c>
      <c r="C177" s="16">
        <f ref="C177:C177" t="array">IFERROR(MAX(IF(Lookups!$E$3:$E$250&lt;Towers!C177/Area!C177*(Settings!$C$16/100),Lookups!$GL$3:$G$250)),"-")</f>
        <v/>
      </c>
      <c r="D177" s="16">
        <f ref="D177:D177" t="array">IFERROR(MAX(IF(Lookups!$E$3:$E$250&lt;Towers!D177/Area!D177*(Settings!$C$16/100),Lookups!$GL$3:$G$250)),"-")</f>
        <v/>
      </c>
      <c r="E177" s="16">
        <f ref="E177:E177" t="array">IFERROR(MAX(IF(Lookups!$E$3:$E$250&lt;Towers!E177/Area!E177*(Settings!$C$16/100),Lookups!$GL$3:$G$250)),"-")</f>
        <v/>
      </c>
      <c r="F177" s="16">
        <f ref="F177:F177" t="array">IFERROR(MAX(IF(Lookups!$E$3:$E$250&lt;Towers!F177/Area!F177*(Settings!$C$16/100),Lookups!$GL$3:$G$250)),"-")</f>
        <v/>
      </c>
      <c r="G177" s="16">
        <f ref="G177:G177" t="array">IFERROR(MAX(IF(Lookups!$E$3:$E$250&lt;Towers!G177/Area!G177*(Settings!$C$16/100),Lookups!$GL$3:$G$250)),"-")</f>
        <v/>
      </c>
      <c r="H177" s="16">
        <f ref="H177:H177" t="array">IFERROR(MAX(IF(Lookups!$E$3:$E$250&lt;Towers!H177/Area!H177*(Settings!$C$16/100),Lookups!$GL$3:$G$250)),"-")</f>
        <v/>
      </c>
      <c r="I177" s="16">
        <f ref="I177:I177" t="array">IFERROR(MAX(IF(Lookups!$E$3:$E$250&lt;Towers!I177/Area!I177*(Settings!$C$16/100),Lookups!$GL$3:$G$250)),"-")</f>
        <v/>
      </c>
      <c r="J177" s="16">
        <f ref="J177:J177" t="array">IFERROR(MAX(IF(Lookups!$E$3:$E$250&lt;Towers!J177/Area!J177*(Settings!$C$16/100),Lookups!$GL$3:$G$250)),"-")</f>
        <v/>
      </c>
      <c r="K177" s="16">
        <f ref="K177:K177" t="array">IFERROR(MAX(IF(Lookups!$E$3:$E$250&lt;Towers!K177/Area!K177*(Settings!$C$16/100),Lookups!$GL$3:$G$250)),"-")</f>
        <v/>
      </c>
      <c r="L177" s="16">
        <f ref="L177:L177" t="array">IFERROR(MAX(IF(Lookups!$E$3:$E$250&lt;Towers!L177/Area!L177*(Settings!$C$16/100),Lookups!$GL$3:$G$250)),"-")</f>
        <v/>
      </c>
    </row>
    <row r="178">
      <c r="A178" s="16">
        <f>'Data'!A178</f>
        <v/>
      </c>
      <c r="B178" s="16">
        <f>'Data'!B178</f>
        <v/>
      </c>
      <c r="C178" s="16">
        <f ref="C178:C178" t="array">IFERROR(MAX(IF(Lookups!$E$3:$E$250&lt;Towers!C178/Area!C178*(Settings!$C$16/100),Lookups!$GL$3:$G$250)),"-")</f>
        <v/>
      </c>
      <c r="D178" s="16">
        <f ref="D178:D178" t="array">IFERROR(MAX(IF(Lookups!$E$3:$E$250&lt;Towers!D178/Area!D178*(Settings!$C$16/100),Lookups!$GL$3:$G$250)),"-")</f>
        <v/>
      </c>
      <c r="E178" s="16">
        <f ref="E178:E178" t="array">IFERROR(MAX(IF(Lookups!$E$3:$E$250&lt;Towers!E178/Area!E178*(Settings!$C$16/100),Lookups!$GL$3:$G$250)),"-")</f>
        <v/>
      </c>
      <c r="F178" s="16">
        <f ref="F178:F178" t="array">IFERROR(MAX(IF(Lookups!$E$3:$E$250&lt;Towers!F178/Area!F178*(Settings!$C$16/100),Lookups!$GL$3:$G$250)),"-")</f>
        <v/>
      </c>
      <c r="G178" s="16">
        <f ref="G178:G178" t="array">IFERROR(MAX(IF(Lookups!$E$3:$E$250&lt;Towers!G178/Area!G178*(Settings!$C$16/100),Lookups!$GL$3:$G$250)),"-")</f>
        <v/>
      </c>
      <c r="H178" s="16">
        <f ref="H178:H178" t="array">IFERROR(MAX(IF(Lookups!$E$3:$E$250&lt;Towers!H178/Area!H178*(Settings!$C$16/100),Lookups!$GL$3:$G$250)),"-")</f>
        <v/>
      </c>
      <c r="I178" s="16">
        <f ref="I178:I178" t="array">IFERROR(MAX(IF(Lookups!$E$3:$E$250&lt;Towers!I178/Area!I178*(Settings!$C$16/100),Lookups!$GL$3:$G$250)),"-")</f>
        <v/>
      </c>
      <c r="J178" s="16">
        <f ref="J178:J178" t="array">IFERROR(MAX(IF(Lookups!$E$3:$E$250&lt;Towers!J178/Area!J178*(Settings!$C$16/100),Lookups!$GL$3:$G$250)),"-")</f>
        <v/>
      </c>
      <c r="K178" s="16">
        <f ref="K178:K178" t="array">IFERROR(MAX(IF(Lookups!$E$3:$E$250&lt;Towers!K178/Area!K178*(Settings!$C$16/100),Lookups!$GL$3:$G$250)),"-")</f>
        <v/>
      </c>
      <c r="L178" s="16">
        <f ref="L178:L178" t="array">IFERROR(MAX(IF(Lookups!$E$3:$E$250&lt;Towers!L178/Area!L178*(Settings!$C$16/100),Lookups!$GL$3:$G$250)),"-")</f>
        <v/>
      </c>
    </row>
    <row r="179">
      <c r="A179" s="16">
        <f>'Data'!A179</f>
        <v/>
      </c>
      <c r="B179" s="16">
        <f>'Data'!B179</f>
        <v/>
      </c>
      <c r="C179" s="16">
        <f ref="C179:C179" t="array">IFERROR(MAX(IF(Lookups!$E$3:$E$250&lt;Towers!C179/Area!C179*(Settings!$C$16/100),Lookups!$GL$3:$G$250)),"-")</f>
        <v/>
      </c>
      <c r="D179" s="16">
        <f ref="D179:D179" t="array">IFERROR(MAX(IF(Lookups!$E$3:$E$250&lt;Towers!D179/Area!D179*(Settings!$C$16/100),Lookups!$GL$3:$G$250)),"-")</f>
        <v/>
      </c>
      <c r="E179" s="16">
        <f ref="E179:E179" t="array">IFERROR(MAX(IF(Lookups!$E$3:$E$250&lt;Towers!E179/Area!E179*(Settings!$C$16/100),Lookups!$GL$3:$G$250)),"-")</f>
        <v/>
      </c>
      <c r="F179" s="16">
        <f ref="F179:F179" t="array">IFERROR(MAX(IF(Lookups!$E$3:$E$250&lt;Towers!F179/Area!F179*(Settings!$C$16/100),Lookups!$GL$3:$G$250)),"-")</f>
        <v/>
      </c>
      <c r="G179" s="16">
        <f ref="G179:G179" t="array">IFERROR(MAX(IF(Lookups!$E$3:$E$250&lt;Towers!G179/Area!G179*(Settings!$C$16/100),Lookups!$GL$3:$G$250)),"-")</f>
        <v/>
      </c>
      <c r="H179" s="16">
        <f ref="H179:H179" t="array">IFERROR(MAX(IF(Lookups!$E$3:$E$250&lt;Towers!H179/Area!H179*(Settings!$C$16/100),Lookups!$GL$3:$G$250)),"-")</f>
        <v/>
      </c>
      <c r="I179" s="16">
        <f ref="I179:I179" t="array">IFERROR(MAX(IF(Lookups!$E$3:$E$250&lt;Towers!I179/Area!I179*(Settings!$C$16/100),Lookups!$GL$3:$G$250)),"-")</f>
        <v/>
      </c>
      <c r="J179" s="16">
        <f ref="J179:J179" t="array">IFERROR(MAX(IF(Lookups!$E$3:$E$250&lt;Towers!J179/Area!J179*(Settings!$C$16/100),Lookups!$GL$3:$G$250)),"-")</f>
        <v/>
      </c>
      <c r="K179" s="16">
        <f ref="K179:K179" t="array">IFERROR(MAX(IF(Lookups!$E$3:$E$250&lt;Towers!K179/Area!K179*(Settings!$C$16/100),Lookups!$GL$3:$G$250)),"-")</f>
        <v/>
      </c>
      <c r="L179" s="16">
        <f ref="L179:L179" t="array">IFERROR(MAX(IF(Lookups!$E$3:$E$250&lt;Towers!L179/Area!L179*(Settings!$C$16/100),Lookups!$GL$3:$G$250)),"-")</f>
        <v/>
      </c>
    </row>
    <row r="180">
      <c r="A180" s="16">
        <f>'Data'!A180</f>
        <v/>
      </c>
      <c r="B180" s="16">
        <f>'Data'!B180</f>
        <v/>
      </c>
      <c r="C180" s="16">
        <f ref="C180:C180" t="array">IFERROR(MAX(IF(Lookups!$E$3:$E$250&lt;Towers!C180/Area!C180*(Settings!$C$16/100),Lookups!$GL$3:$G$250)),"-")</f>
        <v/>
      </c>
      <c r="D180" s="16">
        <f ref="D180:D180" t="array">IFERROR(MAX(IF(Lookups!$E$3:$E$250&lt;Towers!D180/Area!D180*(Settings!$C$16/100),Lookups!$GL$3:$G$250)),"-")</f>
        <v/>
      </c>
      <c r="E180" s="16">
        <f ref="E180:E180" t="array">IFERROR(MAX(IF(Lookups!$E$3:$E$250&lt;Towers!E180/Area!E180*(Settings!$C$16/100),Lookups!$GL$3:$G$250)),"-")</f>
        <v/>
      </c>
      <c r="F180" s="16">
        <f ref="F180:F180" t="array">IFERROR(MAX(IF(Lookups!$E$3:$E$250&lt;Towers!F180/Area!F180*(Settings!$C$16/100),Lookups!$GL$3:$G$250)),"-")</f>
        <v/>
      </c>
      <c r="G180" s="16">
        <f ref="G180:G180" t="array">IFERROR(MAX(IF(Lookups!$E$3:$E$250&lt;Towers!G180/Area!G180*(Settings!$C$16/100),Lookups!$GL$3:$G$250)),"-")</f>
        <v/>
      </c>
      <c r="H180" s="16">
        <f ref="H180:H180" t="array">IFERROR(MAX(IF(Lookups!$E$3:$E$250&lt;Towers!H180/Area!H180*(Settings!$C$16/100),Lookups!$GL$3:$G$250)),"-")</f>
        <v/>
      </c>
      <c r="I180" s="16">
        <f ref="I180:I180" t="array">IFERROR(MAX(IF(Lookups!$E$3:$E$250&lt;Towers!I180/Area!I180*(Settings!$C$16/100),Lookups!$GL$3:$G$250)),"-")</f>
        <v/>
      </c>
      <c r="J180" s="16">
        <f ref="J180:J180" t="array">IFERROR(MAX(IF(Lookups!$E$3:$E$250&lt;Towers!J180/Area!J180*(Settings!$C$16/100),Lookups!$GL$3:$G$250)),"-")</f>
        <v/>
      </c>
      <c r="K180" s="16">
        <f ref="K180:K180" t="array">IFERROR(MAX(IF(Lookups!$E$3:$E$250&lt;Towers!K180/Area!K180*(Settings!$C$16/100),Lookups!$GL$3:$G$250)),"-")</f>
        <v/>
      </c>
      <c r="L180" s="16">
        <f ref="L180:L180" t="array">IFERROR(MAX(IF(Lookups!$E$3:$E$250&lt;Towers!L180/Area!L180*(Settings!$C$16/100),Lookups!$GL$3:$G$250)),"-")</f>
        <v/>
      </c>
    </row>
    <row r="181">
      <c r="A181" s="16">
        <f>'Data'!A181</f>
        <v/>
      </c>
      <c r="B181" s="16">
        <f>'Data'!B181</f>
        <v/>
      </c>
      <c r="C181" s="16">
        <f ref="C181:C181" t="array">IFERROR(MAX(IF(Lookups!$E$3:$E$250&lt;Towers!C181/Area!C181*(Settings!$C$16/100),Lookups!$GL$3:$G$250)),"-")</f>
        <v/>
      </c>
      <c r="D181" s="16">
        <f ref="D181:D181" t="array">IFERROR(MAX(IF(Lookups!$E$3:$E$250&lt;Towers!D181/Area!D181*(Settings!$C$16/100),Lookups!$GL$3:$G$250)),"-")</f>
        <v/>
      </c>
      <c r="E181" s="16">
        <f ref="E181:E181" t="array">IFERROR(MAX(IF(Lookups!$E$3:$E$250&lt;Towers!E181/Area!E181*(Settings!$C$16/100),Lookups!$GL$3:$G$250)),"-")</f>
        <v/>
      </c>
      <c r="F181" s="16">
        <f ref="F181:F181" t="array">IFERROR(MAX(IF(Lookups!$E$3:$E$250&lt;Towers!F181/Area!F181*(Settings!$C$16/100),Lookups!$GL$3:$G$250)),"-")</f>
        <v/>
      </c>
      <c r="G181" s="16">
        <f ref="G181:G181" t="array">IFERROR(MAX(IF(Lookups!$E$3:$E$250&lt;Towers!G181/Area!G181*(Settings!$C$16/100),Lookups!$GL$3:$G$250)),"-")</f>
        <v/>
      </c>
      <c r="H181" s="16">
        <f ref="H181:H181" t="array">IFERROR(MAX(IF(Lookups!$E$3:$E$250&lt;Towers!H181/Area!H181*(Settings!$C$16/100),Lookups!$GL$3:$G$250)),"-")</f>
        <v/>
      </c>
      <c r="I181" s="16">
        <f ref="I181:I181" t="array">IFERROR(MAX(IF(Lookups!$E$3:$E$250&lt;Towers!I181/Area!I181*(Settings!$C$16/100),Lookups!$GL$3:$G$250)),"-")</f>
        <v/>
      </c>
      <c r="J181" s="16">
        <f ref="J181:J181" t="array">IFERROR(MAX(IF(Lookups!$E$3:$E$250&lt;Towers!J181/Area!J181*(Settings!$C$16/100),Lookups!$GL$3:$G$250)),"-")</f>
        <v/>
      </c>
      <c r="K181" s="16">
        <f ref="K181:K181" t="array">IFERROR(MAX(IF(Lookups!$E$3:$E$250&lt;Towers!K181/Area!K181*(Settings!$C$16/100),Lookups!$GL$3:$G$250)),"-")</f>
        <v/>
      </c>
      <c r="L181" s="16">
        <f ref="L181:L181" t="array">IFERROR(MAX(IF(Lookups!$E$3:$E$250&lt;Towers!L181/Area!L181*(Settings!$C$16/100),Lookups!$GL$3:$G$250)),"-")</f>
        <v/>
      </c>
    </row>
    <row r="182">
      <c r="A182" s="16">
        <f>'Data'!A182</f>
        <v/>
      </c>
      <c r="B182" s="16">
        <f>'Data'!B182</f>
        <v/>
      </c>
      <c r="C182" s="16">
        <f ref="C182:C182" t="array">IFERROR(MAX(IF(Lookups!$E$3:$E$250&lt;Towers!C182/Area!C182*(Settings!$C$16/100),Lookups!$GL$3:$G$250)),"-")</f>
        <v/>
      </c>
      <c r="D182" s="16">
        <f ref="D182:D182" t="array">IFERROR(MAX(IF(Lookups!$E$3:$E$250&lt;Towers!D182/Area!D182*(Settings!$C$16/100),Lookups!$GL$3:$G$250)),"-")</f>
        <v/>
      </c>
      <c r="E182" s="16">
        <f ref="E182:E182" t="array">IFERROR(MAX(IF(Lookups!$E$3:$E$250&lt;Towers!E182/Area!E182*(Settings!$C$16/100),Lookups!$GL$3:$G$250)),"-")</f>
        <v/>
      </c>
      <c r="F182" s="16">
        <f ref="F182:F182" t="array">IFERROR(MAX(IF(Lookups!$E$3:$E$250&lt;Towers!F182/Area!F182*(Settings!$C$16/100),Lookups!$GL$3:$G$250)),"-")</f>
        <v/>
      </c>
      <c r="G182" s="16">
        <f ref="G182:G182" t="array">IFERROR(MAX(IF(Lookups!$E$3:$E$250&lt;Towers!G182/Area!G182*(Settings!$C$16/100),Lookups!$GL$3:$G$250)),"-")</f>
        <v/>
      </c>
      <c r="H182" s="16">
        <f ref="H182:H182" t="array">IFERROR(MAX(IF(Lookups!$E$3:$E$250&lt;Towers!H182/Area!H182*(Settings!$C$16/100),Lookups!$GL$3:$G$250)),"-")</f>
        <v/>
      </c>
      <c r="I182" s="16">
        <f ref="I182:I182" t="array">IFERROR(MAX(IF(Lookups!$E$3:$E$250&lt;Towers!I182/Area!I182*(Settings!$C$16/100),Lookups!$GL$3:$G$250)),"-")</f>
        <v/>
      </c>
      <c r="J182" s="16">
        <f ref="J182:J182" t="array">IFERROR(MAX(IF(Lookups!$E$3:$E$250&lt;Towers!J182/Area!J182*(Settings!$C$16/100),Lookups!$GL$3:$G$250)),"-")</f>
        <v/>
      </c>
      <c r="K182" s="16">
        <f ref="K182:K182" t="array">IFERROR(MAX(IF(Lookups!$E$3:$E$250&lt;Towers!K182/Area!K182*(Settings!$C$16/100),Lookups!$GL$3:$G$250)),"-")</f>
        <v/>
      </c>
      <c r="L182" s="16">
        <f ref="L182:L182" t="array">IFERROR(MAX(IF(Lookups!$E$3:$E$250&lt;Towers!L182/Area!L182*(Settings!$C$16/100),Lookups!$GL$3:$G$250)),"-")</f>
        <v/>
      </c>
    </row>
    <row r="183">
      <c r="A183" s="16">
        <f>'Data'!A183</f>
        <v/>
      </c>
      <c r="B183" s="16">
        <f>'Data'!B183</f>
        <v/>
      </c>
      <c r="C183" s="16">
        <f ref="C183:C183" t="array">IFERROR(MAX(IF(Lookups!$E$3:$E$250&lt;Towers!C183/Area!C183*(Settings!$C$16/100),Lookups!$GL$3:$G$250)),"-")</f>
        <v/>
      </c>
      <c r="D183" s="16">
        <f ref="D183:D183" t="array">IFERROR(MAX(IF(Lookups!$E$3:$E$250&lt;Towers!D183/Area!D183*(Settings!$C$16/100),Lookups!$GL$3:$G$250)),"-")</f>
        <v/>
      </c>
      <c r="E183" s="16">
        <f ref="E183:E183" t="array">IFERROR(MAX(IF(Lookups!$E$3:$E$250&lt;Towers!E183/Area!E183*(Settings!$C$16/100),Lookups!$GL$3:$G$250)),"-")</f>
        <v/>
      </c>
      <c r="F183" s="16">
        <f ref="F183:F183" t="array">IFERROR(MAX(IF(Lookups!$E$3:$E$250&lt;Towers!F183/Area!F183*(Settings!$C$16/100),Lookups!$GL$3:$G$250)),"-")</f>
        <v/>
      </c>
      <c r="G183" s="16">
        <f ref="G183:G183" t="array">IFERROR(MAX(IF(Lookups!$E$3:$E$250&lt;Towers!G183/Area!G183*(Settings!$C$16/100),Lookups!$GL$3:$G$250)),"-")</f>
        <v/>
      </c>
      <c r="H183" s="16">
        <f ref="H183:H183" t="array">IFERROR(MAX(IF(Lookups!$E$3:$E$250&lt;Towers!H183/Area!H183*(Settings!$C$16/100),Lookups!$GL$3:$G$250)),"-")</f>
        <v/>
      </c>
      <c r="I183" s="16">
        <f ref="I183:I183" t="array">IFERROR(MAX(IF(Lookups!$E$3:$E$250&lt;Towers!I183/Area!I183*(Settings!$C$16/100),Lookups!$GL$3:$G$250)),"-")</f>
        <v/>
      </c>
      <c r="J183" s="16">
        <f ref="J183:J183" t="array">IFERROR(MAX(IF(Lookups!$E$3:$E$250&lt;Towers!J183/Area!J183*(Settings!$C$16/100),Lookups!$GL$3:$G$250)),"-")</f>
        <v/>
      </c>
      <c r="K183" s="16">
        <f ref="K183:K183" t="array">IFERROR(MAX(IF(Lookups!$E$3:$E$250&lt;Towers!K183/Area!K183*(Settings!$C$16/100),Lookups!$GL$3:$G$250)),"-")</f>
        <v/>
      </c>
      <c r="L183" s="16">
        <f ref="L183:L183" t="array">IFERROR(MAX(IF(Lookups!$E$3:$E$250&lt;Towers!L183/Area!L183*(Settings!$C$16/100),Lookups!$GL$3:$G$250)),"-")</f>
        <v/>
      </c>
    </row>
    <row r="184">
      <c r="A184" s="16">
        <f>'Data'!A184</f>
        <v/>
      </c>
      <c r="B184" s="16">
        <f>'Data'!B184</f>
        <v/>
      </c>
      <c r="C184" s="16">
        <f ref="C184:C184" t="array">IFERROR(MAX(IF(Lookups!$E$3:$E$250&lt;Towers!C184/Area!C184*(Settings!$C$16/100),Lookups!$GL$3:$G$250)),"-")</f>
        <v/>
      </c>
      <c r="D184" s="16">
        <f ref="D184:D184" t="array">IFERROR(MAX(IF(Lookups!$E$3:$E$250&lt;Towers!D184/Area!D184*(Settings!$C$16/100),Lookups!$GL$3:$G$250)),"-")</f>
        <v/>
      </c>
      <c r="E184" s="16">
        <f ref="E184:E184" t="array">IFERROR(MAX(IF(Lookups!$E$3:$E$250&lt;Towers!E184/Area!E184*(Settings!$C$16/100),Lookups!$GL$3:$G$250)),"-")</f>
        <v/>
      </c>
      <c r="F184" s="16">
        <f ref="F184:F184" t="array">IFERROR(MAX(IF(Lookups!$E$3:$E$250&lt;Towers!F184/Area!F184*(Settings!$C$16/100),Lookups!$GL$3:$G$250)),"-")</f>
        <v/>
      </c>
      <c r="G184" s="16">
        <f ref="G184:G184" t="array">IFERROR(MAX(IF(Lookups!$E$3:$E$250&lt;Towers!G184/Area!G184*(Settings!$C$16/100),Lookups!$GL$3:$G$250)),"-")</f>
        <v/>
      </c>
      <c r="H184" s="16">
        <f ref="H184:H184" t="array">IFERROR(MAX(IF(Lookups!$E$3:$E$250&lt;Towers!H184/Area!H184*(Settings!$C$16/100),Lookups!$GL$3:$G$250)),"-")</f>
        <v/>
      </c>
      <c r="I184" s="16">
        <f ref="I184:I184" t="array">IFERROR(MAX(IF(Lookups!$E$3:$E$250&lt;Towers!I184/Area!I184*(Settings!$C$16/100),Lookups!$GL$3:$G$250)),"-")</f>
        <v/>
      </c>
      <c r="J184" s="16">
        <f ref="J184:J184" t="array">IFERROR(MAX(IF(Lookups!$E$3:$E$250&lt;Towers!J184/Area!J184*(Settings!$C$16/100),Lookups!$GL$3:$G$250)),"-")</f>
        <v/>
      </c>
      <c r="K184" s="16">
        <f ref="K184:K184" t="array">IFERROR(MAX(IF(Lookups!$E$3:$E$250&lt;Towers!K184/Area!K184*(Settings!$C$16/100),Lookups!$GL$3:$G$250)),"-")</f>
        <v/>
      </c>
      <c r="L184" s="16">
        <f ref="L184:L184" t="array">IFERROR(MAX(IF(Lookups!$E$3:$E$250&lt;Towers!L184/Area!L184*(Settings!$C$16/100),Lookups!$GL$3:$G$250)),"-")</f>
        <v/>
      </c>
    </row>
    <row r="185">
      <c r="A185" s="16">
        <f>'Data'!A185</f>
        <v/>
      </c>
      <c r="B185" s="16">
        <f>'Data'!B185</f>
        <v/>
      </c>
      <c r="C185" s="16">
        <f ref="C185:C185" t="array">IFERROR(MAX(IF(Lookups!$E$3:$E$250&lt;Towers!C185/Area!C185*(Settings!$C$16/100),Lookups!$GL$3:$G$250)),"-")</f>
        <v/>
      </c>
      <c r="D185" s="16">
        <f ref="D185:D185" t="array">IFERROR(MAX(IF(Lookups!$E$3:$E$250&lt;Towers!D185/Area!D185*(Settings!$C$16/100),Lookups!$GL$3:$G$250)),"-")</f>
        <v/>
      </c>
      <c r="E185" s="16">
        <f ref="E185:E185" t="array">IFERROR(MAX(IF(Lookups!$E$3:$E$250&lt;Towers!E185/Area!E185*(Settings!$C$16/100),Lookups!$GL$3:$G$250)),"-")</f>
        <v/>
      </c>
      <c r="F185" s="16">
        <f ref="F185:F185" t="array">IFERROR(MAX(IF(Lookups!$E$3:$E$250&lt;Towers!F185/Area!F185*(Settings!$C$16/100),Lookups!$GL$3:$G$250)),"-")</f>
        <v/>
      </c>
      <c r="G185" s="16">
        <f ref="G185:G185" t="array">IFERROR(MAX(IF(Lookups!$E$3:$E$250&lt;Towers!G185/Area!G185*(Settings!$C$16/100),Lookups!$GL$3:$G$250)),"-")</f>
        <v/>
      </c>
      <c r="H185" s="16">
        <f ref="H185:H185" t="array">IFERROR(MAX(IF(Lookups!$E$3:$E$250&lt;Towers!H185/Area!H185*(Settings!$C$16/100),Lookups!$GL$3:$G$250)),"-")</f>
        <v/>
      </c>
      <c r="I185" s="16">
        <f ref="I185:I185" t="array">IFERROR(MAX(IF(Lookups!$E$3:$E$250&lt;Towers!I185/Area!I185*(Settings!$C$16/100),Lookups!$GL$3:$G$250)),"-")</f>
        <v/>
      </c>
      <c r="J185" s="16">
        <f ref="J185:J185" t="array">IFERROR(MAX(IF(Lookups!$E$3:$E$250&lt;Towers!J185/Area!J185*(Settings!$C$16/100),Lookups!$GL$3:$G$250)),"-")</f>
        <v/>
      </c>
      <c r="K185" s="16">
        <f ref="K185:K185" t="array">IFERROR(MAX(IF(Lookups!$E$3:$E$250&lt;Towers!K185/Area!K185*(Settings!$C$16/100),Lookups!$GL$3:$G$250)),"-")</f>
        <v/>
      </c>
      <c r="L185" s="16">
        <f ref="L185:L185" t="array">IFERROR(MAX(IF(Lookups!$E$3:$E$250&lt;Towers!L185/Area!L185*(Settings!$C$16/100),Lookups!$GL$3:$G$250)),"-")</f>
        <v/>
      </c>
    </row>
    <row r="186">
      <c r="A186" s="16">
        <f>'Data'!A186</f>
        <v/>
      </c>
      <c r="B186" s="16">
        <f>'Data'!B186</f>
        <v/>
      </c>
      <c r="C186" s="16">
        <f ref="C186:C186" t="array">IFERROR(MAX(IF(Lookups!$E$3:$E$250&lt;Towers!C186/Area!C186*(Settings!$C$16/100),Lookups!$GL$3:$G$250)),"-")</f>
        <v/>
      </c>
      <c r="D186" s="16">
        <f ref="D186:D186" t="array">IFERROR(MAX(IF(Lookups!$E$3:$E$250&lt;Towers!D186/Area!D186*(Settings!$C$16/100),Lookups!$GL$3:$G$250)),"-")</f>
        <v/>
      </c>
      <c r="E186" s="16">
        <f ref="E186:E186" t="array">IFERROR(MAX(IF(Lookups!$E$3:$E$250&lt;Towers!E186/Area!E186*(Settings!$C$16/100),Lookups!$GL$3:$G$250)),"-")</f>
        <v/>
      </c>
      <c r="F186" s="16">
        <f ref="F186:F186" t="array">IFERROR(MAX(IF(Lookups!$E$3:$E$250&lt;Towers!F186/Area!F186*(Settings!$C$16/100),Lookups!$GL$3:$G$250)),"-")</f>
        <v/>
      </c>
      <c r="G186" s="16">
        <f ref="G186:G186" t="array">IFERROR(MAX(IF(Lookups!$E$3:$E$250&lt;Towers!G186/Area!G186*(Settings!$C$16/100),Lookups!$GL$3:$G$250)),"-")</f>
        <v/>
      </c>
      <c r="H186" s="16">
        <f ref="H186:H186" t="array">IFERROR(MAX(IF(Lookups!$E$3:$E$250&lt;Towers!H186/Area!H186*(Settings!$C$16/100),Lookups!$GL$3:$G$250)),"-")</f>
        <v/>
      </c>
      <c r="I186" s="16">
        <f ref="I186:I186" t="array">IFERROR(MAX(IF(Lookups!$E$3:$E$250&lt;Towers!I186/Area!I186*(Settings!$C$16/100),Lookups!$GL$3:$G$250)),"-")</f>
        <v/>
      </c>
      <c r="J186" s="16">
        <f ref="J186:J186" t="array">IFERROR(MAX(IF(Lookups!$E$3:$E$250&lt;Towers!J186/Area!J186*(Settings!$C$16/100),Lookups!$GL$3:$G$250)),"-")</f>
        <v/>
      </c>
      <c r="K186" s="16">
        <f ref="K186:K186" t="array">IFERROR(MAX(IF(Lookups!$E$3:$E$250&lt;Towers!K186/Area!K186*(Settings!$C$16/100),Lookups!$GL$3:$G$250)),"-")</f>
        <v/>
      </c>
      <c r="L186" s="16">
        <f ref="L186:L186" t="array">IFERROR(MAX(IF(Lookups!$E$3:$E$250&lt;Towers!L186/Area!L186*(Settings!$C$16/100),Lookups!$GL$3:$G$250)),"-")</f>
        <v/>
      </c>
    </row>
    <row r="187">
      <c r="A187" s="16">
        <f>'Data'!A187</f>
        <v/>
      </c>
      <c r="B187" s="16">
        <f>'Data'!B187</f>
        <v/>
      </c>
      <c r="C187" s="16">
        <f ref="C187:C187" t="array">IFERROR(MAX(IF(Lookups!$E$3:$E$250&lt;Towers!C187/Area!C187*(Settings!$C$16/100),Lookups!$GL$3:$G$250)),"-")</f>
        <v/>
      </c>
      <c r="D187" s="16">
        <f ref="D187:D187" t="array">IFERROR(MAX(IF(Lookups!$E$3:$E$250&lt;Towers!D187/Area!D187*(Settings!$C$16/100),Lookups!$GL$3:$G$250)),"-")</f>
        <v/>
      </c>
      <c r="E187" s="16">
        <f ref="E187:E187" t="array">IFERROR(MAX(IF(Lookups!$E$3:$E$250&lt;Towers!E187/Area!E187*(Settings!$C$16/100),Lookups!$GL$3:$G$250)),"-")</f>
        <v/>
      </c>
      <c r="F187" s="16">
        <f ref="F187:F187" t="array">IFERROR(MAX(IF(Lookups!$E$3:$E$250&lt;Towers!F187/Area!F187*(Settings!$C$16/100),Lookups!$GL$3:$G$250)),"-")</f>
        <v/>
      </c>
      <c r="G187" s="16">
        <f ref="G187:G187" t="array">IFERROR(MAX(IF(Lookups!$E$3:$E$250&lt;Towers!G187/Area!G187*(Settings!$C$16/100),Lookups!$GL$3:$G$250)),"-")</f>
        <v/>
      </c>
      <c r="H187" s="16">
        <f ref="H187:H187" t="array">IFERROR(MAX(IF(Lookups!$E$3:$E$250&lt;Towers!H187/Area!H187*(Settings!$C$16/100),Lookups!$GL$3:$G$250)),"-")</f>
        <v/>
      </c>
      <c r="I187" s="16">
        <f ref="I187:I187" t="array">IFERROR(MAX(IF(Lookups!$E$3:$E$250&lt;Towers!I187/Area!I187*(Settings!$C$16/100),Lookups!$GL$3:$G$250)),"-")</f>
        <v/>
      </c>
      <c r="J187" s="16">
        <f ref="J187:J187" t="array">IFERROR(MAX(IF(Lookups!$E$3:$E$250&lt;Towers!J187/Area!J187*(Settings!$C$16/100),Lookups!$GL$3:$G$250)),"-")</f>
        <v/>
      </c>
      <c r="K187" s="16">
        <f ref="K187:K187" t="array">IFERROR(MAX(IF(Lookups!$E$3:$E$250&lt;Towers!K187/Area!K187*(Settings!$C$16/100),Lookups!$GL$3:$G$250)),"-")</f>
        <v/>
      </c>
      <c r="L187" s="16">
        <f ref="L187:L187" t="array">IFERROR(MAX(IF(Lookups!$E$3:$E$250&lt;Towers!L187/Area!L187*(Settings!$C$16/100),Lookups!$GL$3:$G$250)),"-")</f>
        <v/>
      </c>
    </row>
    <row r="188">
      <c r="A188" s="16">
        <f>'Data'!A188</f>
        <v/>
      </c>
      <c r="B188" s="16">
        <f>'Data'!B188</f>
        <v/>
      </c>
      <c r="C188" s="16">
        <f ref="C188:C188" t="array">IFERROR(MAX(IF(Lookups!$E$3:$E$250&lt;Towers!C188/Area!C188*(Settings!$C$16/100),Lookups!$GL$3:$G$250)),"-")</f>
        <v/>
      </c>
      <c r="D188" s="16">
        <f ref="D188:D188" t="array">IFERROR(MAX(IF(Lookups!$E$3:$E$250&lt;Towers!D188/Area!D188*(Settings!$C$16/100),Lookups!$GL$3:$G$250)),"-")</f>
        <v/>
      </c>
      <c r="E188" s="16">
        <f ref="E188:E188" t="array">IFERROR(MAX(IF(Lookups!$E$3:$E$250&lt;Towers!E188/Area!E188*(Settings!$C$16/100),Lookups!$GL$3:$G$250)),"-")</f>
        <v/>
      </c>
      <c r="F188" s="16">
        <f ref="F188:F188" t="array">IFERROR(MAX(IF(Lookups!$E$3:$E$250&lt;Towers!F188/Area!F188*(Settings!$C$16/100),Lookups!$GL$3:$G$250)),"-")</f>
        <v/>
      </c>
      <c r="G188" s="16">
        <f ref="G188:G188" t="array">IFERROR(MAX(IF(Lookups!$E$3:$E$250&lt;Towers!G188/Area!G188*(Settings!$C$16/100),Lookups!$GL$3:$G$250)),"-")</f>
        <v/>
      </c>
      <c r="H188" s="16">
        <f ref="H188:H188" t="array">IFERROR(MAX(IF(Lookups!$E$3:$E$250&lt;Towers!H188/Area!H188*(Settings!$C$16/100),Lookups!$GL$3:$G$250)),"-")</f>
        <v/>
      </c>
      <c r="I188" s="16">
        <f ref="I188:I188" t="array">IFERROR(MAX(IF(Lookups!$E$3:$E$250&lt;Towers!I188/Area!I188*(Settings!$C$16/100),Lookups!$GL$3:$G$250)),"-")</f>
        <v/>
      </c>
      <c r="J188" s="16">
        <f ref="J188:J188" t="array">IFERROR(MAX(IF(Lookups!$E$3:$E$250&lt;Towers!J188/Area!J188*(Settings!$C$16/100),Lookups!$GL$3:$G$250)),"-")</f>
        <v/>
      </c>
      <c r="K188" s="16">
        <f ref="K188:K188" t="array">IFERROR(MAX(IF(Lookups!$E$3:$E$250&lt;Towers!K188/Area!K188*(Settings!$C$16/100),Lookups!$GL$3:$G$250)),"-")</f>
        <v/>
      </c>
      <c r="L188" s="16">
        <f ref="L188:L188" t="array">IFERROR(MAX(IF(Lookups!$E$3:$E$250&lt;Towers!L188/Area!L188*(Settings!$C$16/100),Lookups!$GL$3:$G$250)),"-")</f>
        <v/>
      </c>
    </row>
    <row r="189">
      <c r="A189" s="16">
        <f>'Data'!A189</f>
        <v/>
      </c>
      <c r="B189" s="16">
        <f>'Data'!B189</f>
        <v/>
      </c>
      <c r="C189" s="16">
        <f ref="C189:C189" t="array">IFERROR(MAX(IF(Lookups!$E$3:$E$250&lt;Towers!C189/Area!C189*(Settings!$C$16/100),Lookups!$GL$3:$G$250)),"-")</f>
        <v/>
      </c>
      <c r="D189" s="16">
        <f ref="D189:D189" t="array">IFERROR(MAX(IF(Lookups!$E$3:$E$250&lt;Towers!D189/Area!D189*(Settings!$C$16/100),Lookups!$GL$3:$G$250)),"-")</f>
        <v/>
      </c>
      <c r="E189" s="16">
        <f ref="E189:E189" t="array">IFERROR(MAX(IF(Lookups!$E$3:$E$250&lt;Towers!E189/Area!E189*(Settings!$C$16/100),Lookups!$GL$3:$G$250)),"-")</f>
        <v/>
      </c>
      <c r="F189" s="16">
        <f ref="F189:F189" t="array">IFERROR(MAX(IF(Lookups!$E$3:$E$250&lt;Towers!F189/Area!F189*(Settings!$C$16/100),Lookups!$GL$3:$G$250)),"-")</f>
        <v/>
      </c>
      <c r="G189" s="16">
        <f ref="G189:G189" t="array">IFERROR(MAX(IF(Lookups!$E$3:$E$250&lt;Towers!G189/Area!G189*(Settings!$C$16/100),Lookups!$GL$3:$G$250)),"-")</f>
        <v/>
      </c>
      <c r="H189" s="16">
        <f ref="H189:H189" t="array">IFERROR(MAX(IF(Lookups!$E$3:$E$250&lt;Towers!H189/Area!H189*(Settings!$C$16/100),Lookups!$GL$3:$G$250)),"-")</f>
        <v/>
      </c>
      <c r="I189" s="16">
        <f ref="I189:I189" t="array">IFERROR(MAX(IF(Lookups!$E$3:$E$250&lt;Towers!I189/Area!I189*(Settings!$C$16/100),Lookups!$GL$3:$G$250)),"-")</f>
        <v/>
      </c>
      <c r="J189" s="16">
        <f ref="J189:J189" t="array">IFERROR(MAX(IF(Lookups!$E$3:$E$250&lt;Towers!J189/Area!J189*(Settings!$C$16/100),Lookups!$GL$3:$G$250)),"-")</f>
        <v/>
      </c>
      <c r="K189" s="16">
        <f ref="K189:K189" t="array">IFERROR(MAX(IF(Lookups!$E$3:$E$250&lt;Towers!K189/Area!K189*(Settings!$C$16/100),Lookups!$GL$3:$G$250)),"-")</f>
        <v/>
      </c>
      <c r="L189" s="16">
        <f ref="L189:L189" t="array">IFERROR(MAX(IF(Lookups!$E$3:$E$250&lt;Towers!L189/Area!L189*(Settings!$C$16/100),Lookups!$GL$3:$G$250)),"-")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6">
        <f>'Capacity'!A1</f>
        <v/>
      </c>
      <c r="B1" s="16">
        <f>'Capacity'!B1</f>
        <v/>
      </c>
      <c r="C1" s="24">
        <f>'Capacity'!C1</f>
        <v/>
      </c>
      <c r="D1" s="24">
        <f>'Capacity'!D1</f>
        <v/>
      </c>
      <c r="E1" s="24">
        <f>'Capacity'!E1</f>
        <v/>
      </c>
      <c r="F1" s="24">
        <f>'Capacity'!F1</f>
        <v/>
      </c>
      <c r="G1" s="24">
        <f>'Capacity'!G1</f>
        <v/>
      </c>
      <c r="H1" s="24">
        <f>'Capacity'!H1</f>
        <v/>
      </c>
      <c r="I1" s="24">
        <f>'Capacity'!I1</f>
        <v/>
      </c>
      <c r="J1" s="24">
        <f>'Capacity'!J1</f>
        <v/>
      </c>
      <c r="K1" s="24">
        <f>'Capacity'!K1</f>
        <v/>
      </c>
      <c r="L1" s="24">
        <f>'Capacity'!L1</f>
        <v/>
      </c>
    </row>
    <row r="2">
      <c r="A2" s="16">
        <f>'Capacity'!A2</f>
        <v/>
      </c>
      <c r="B2" s="16">
        <f>'Capacity'!B2</f>
        <v/>
      </c>
      <c r="C2" s="24">
        <f ref="C2:C2" t="array">MIN(IF('Lookups'!$H$3:$H$250&gt;'Data'!C2,'Lookups'!$E$3:$E$250))*Area!C2</f>
        <v/>
      </c>
      <c r="D2" s="24">
        <f ref="D2:D2" t="array">MIN(IF('Lookups'!$H$3:$H$250&gt;'Data'!D2,'Lookups'!$E$3:$E$250))*Area!D2</f>
        <v/>
      </c>
      <c r="E2" s="24">
        <f ref="E2:E2" t="array">MIN(IF('Lookups'!$H$3:$H$250&gt;'Data'!E2,'Lookups'!$E$3:$E$250))*Area!E2</f>
        <v/>
      </c>
      <c r="F2" s="24">
        <f ref="F2:F2" t="array">MIN(IF('Lookups'!$H$3:$H$250&gt;'Data'!F2,'Lookups'!$E$3:$E$250))*Area!F2</f>
        <v/>
      </c>
      <c r="G2" s="24">
        <f ref="G2:G2" t="array">MIN(IF('Lookups'!$H$3:$H$250&gt;'Data'!G2,'Lookups'!$E$3:$E$250))*Area!G2</f>
        <v/>
      </c>
      <c r="H2" s="24">
        <f ref="H2:H2" t="array">MIN(IF('Lookups'!$H$3:$H$250&gt;'Data'!H2,'Lookups'!$E$3:$E$250))*Area!H2</f>
        <v/>
      </c>
      <c r="I2" s="24">
        <f ref="I2:I2" t="array">MIN(IF('Lookups'!$H$3:$H$250&gt;'Data'!I2,'Lookups'!$E$3:$E$250))*Area!I2</f>
        <v/>
      </c>
      <c r="J2" s="24">
        <f ref="J2:J2" t="array">MIN(IF('Lookups'!$H$3:$H$250&gt;'Data'!J2,'Lookups'!$E$3:$E$250))*Area!J2</f>
        <v/>
      </c>
      <c r="K2" s="24">
        <f ref="K2:K2" t="array">MIN(IF('Lookups'!$H$3:$H$250&gt;'Data'!K2,'Lookups'!$E$3:$E$250))*Area!K2</f>
        <v/>
      </c>
      <c r="L2" s="24">
        <f ref="L2:L2" t="array">MIN(IF('Lookups'!$H$3:$H$250&gt;'Data'!L2,'Lookups'!$E$3:$E$250))*Area!L2</f>
        <v/>
      </c>
    </row>
    <row r="3">
      <c r="A3" s="16">
        <f>'Capacity'!A3</f>
        <v/>
      </c>
      <c r="B3" s="16">
        <f>'Capacity'!B3</f>
        <v/>
      </c>
      <c r="C3" s="24">
        <f ref="C3:C3" t="array">MIN(IF('Lookups'!$H$3:$H$250&gt;'Data'!C3,'Lookups'!$E$3:$E$250))*Area!C3</f>
        <v/>
      </c>
      <c r="D3" s="24">
        <f ref="D3:D3" t="array">MIN(IF('Lookups'!$H$3:$H$250&gt;'Data'!D3,'Lookups'!$E$3:$E$250))*Area!D3</f>
        <v/>
      </c>
      <c r="E3" s="24">
        <f ref="E3:E3" t="array">MIN(IF('Lookups'!$H$3:$H$250&gt;'Data'!E3,'Lookups'!$E$3:$E$250))*Area!E3</f>
        <v/>
      </c>
      <c r="F3" s="24">
        <f ref="F3:F3" t="array">MIN(IF('Lookups'!$H$3:$H$250&gt;'Data'!F3,'Lookups'!$E$3:$E$250))*Area!F3</f>
        <v/>
      </c>
      <c r="G3" s="24">
        <f ref="G3:G3" t="array">MIN(IF('Lookups'!$H$3:$H$250&gt;'Data'!G3,'Lookups'!$E$3:$E$250))*Area!G3</f>
        <v/>
      </c>
      <c r="H3" s="24">
        <f ref="H3:H3" t="array">MIN(IF('Lookups'!$H$3:$H$250&gt;'Data'!H3,'Lookups'!$E$3:$E$250))*Area!H3</f>
        <v/>
      </c>
      <c r="I3" s="24">
        <f ref="I3:I3" t="array">MIN(IF('Lookups'!$H$3:$H$250&gt;'Data'!I3,'Lookups'!$E$3:$E$250))*Area!I3</f>
        <v/>
      </c>
      <c r="J3" s="24">
        <f ref="J3:J3" t="array">MIN(IF('Lookups'!$H$3:$H$250&gt;'Data'!J3,'Lookups'!$E$3:$E$250))*Area!J3</f>
        <v/>
      </c>
      <c r="K3" s="24">
        <f ref="K3:K3" t="array">MIN(IF('Lookups'!$H$3:$H$250&gt;'Data'!K3,'Lookups'!$E$3:$E$250))*Area!K3</f>
        <v/>
      </c>
      <c r="L3" s="24">
        <f ref="L3:L3" t="array">MIN(IF('Lookups'!$H$3:$H$250&gt;'Data'!L3,'Lookups'!$E$3:$E$250))*Area!L3</f>
        <v/>
      </c>
    </row>
    <row r="4">
      <c r="A4" s="16">
        <f>'Capacity'!A4</f>
        <v/>
      </c>
      <c r="B4" s="16">
        <f>'Capacity'!B4</f>
        <v/>
      </c>
      <c r="C4" s="24">
        <f ref="C4:C4" t="array">MIN(IF('Lookups'!$H$3:$H$250&gt;'Data'!C4,'Lookups'!$E$3:$E$250))*Area!C4</f>
        <v/>
      </c>
      <c r="D4" s="24">
        <f ref="D4:D4" t="array">MIN(IF('Lookups'!$H$3:$H$250&gt;'Data'!D4,'Lookups'!$E$3:$E$250))*Area!D4</f>
        <v/>
      </c>
      <c r="E4" s="24">
        <f ref="E4:E4" t="array">MIN(IF('Lookups'!$H$3:$H$250&gt;'Data'!E4,'Lookups'!$E$3:$E$250))*Area!E4</f>
        <v/>
      </c>
      <c r="F4" s="24">
        <f ref="F4:F4" t="array">MIN(IF('Lookups'!$H$3:$H$250&gt;'Data'!F4,'Lookups'!$E$3:$E$250))*Area!F4</f>
        <v/>
      </c>
      <c r="G4" s="24">
        <f ref="G4:G4" t="array">MIN(IF('Lookups'!$H$3:$H$250&gt;'Data'!G4,'Lookups'!$E$3:$E$250))*Area!G4</f>
        <v/>
      </c>
      <c r="H4" s="24">
        <f ref="H4:H4" t="array">MIN(IF('Lookups'!$H$3:$H$250&gt;'Data'!H4,'Lookups'!$E$3:$E$250))*Area!H4</f>
        <v/>
      </c>
      <c r="I4" s="24">
        <f ref="I4:I4" t="array">MIN(IF('Lookups'!$H$3:$H$250&gt;'Data'!I4,'Lookups'!$E$3:$E$250))*Area!I4</f>
        <v/>
      </c>
      <c r="J4" s="24">
        <f ref="J4:J4" t="array">MIN(IF('Lookups'!$H$3:$H$250&gt;'Data'!J4,'Lookups'!$E$3:$E$250))*Area!J4</f>
        <v/>
      </c>
      <c r="K4" s="24">
        <f ref="K4:K4" t="array">MIN(IF('Lookups'!$H$3:$H$250&gt;'Data'!K4,'Lookups'!$E$3:$E$250))*Area!K4</f>
        <v/>
      </c>
      <c r="L4" s="24">
        <f ref="L4:L4" t="array">MIN(IF('Lookups'!$H$3:$H$250&gt;'Data'!L4,'Lookups'!$E$3:$E$250))*Area!L4</f>
        <v/>
      </c>
    </row>
    <row r="5">
      <c r="A5" s="16">
        <f>'Capacity'!A5</f>
        <v/>
      </c>
      <c r="B5" s="16">
        <f>'Capacity'!B5</f>
        <v/>
      </c>
      <c r="C5" s="24">
        <f ref="C5:C5" t="array">MIN(IF('Lookups'!$H$3:$H$250&gt;'Data'!C5,'Lookups'!$E$3:$E$250))*Area!C5</f>
        <v/>
      </c>
      <c r="D5" s="24">
        <f ref="D5:D5" t="array">MIN(IF('Lookups'!$H$3:$H$250&gt;'Data'!D5,'Lookups'!$E$3:$E$250))*Area!D5</f>
        <v/>
      </c>
      <c r="E5" s="24">
        <f ref="E5:E5" t="array">MIN(IF('Lookups'!$H$3:$H$250&gt;'Data'!E5,'Lookups'!$E$3:$E$250))*Area!E5</f>
        <v/>
      </c>
      <c r="F5" s="24">
        <f ref="F5:F5" t="array">MIN(IF('Lookups'!$H$3:$H$250&gt;'Data'!F5,'Lookups'!$E$3:$E$250))*Area!F5</f>
        <v/>
      </c>
      <c r="G5" s="24">
        <f ref="G5:G5" t="array">MIN(IF('Lookups'!$H$3:$H$250&gt;'Data'!G5,'Lookups'!$E$3:$E$250))*Area!G5</f>
        <v/>
      </c>
      <c r="H5" s="24">
        <f ref="H5:H5" t="array">MIN(IF('Lookups'!$H$3:$H$250&gt;'Data'!H5,'Lookups'!$E$3:$E$250))*Area!H5</f>
        <v/>
      </c>
      <c r="I5" s="24">
        <f ref="I5:I5" t="array">MIN(IF('Lookups'!$H$3:$H$250&gt;'Data'!I5,'Lookups'!$E$3:$E$250))*Area!I5</f>
        <v/>
      </c>
      <c r="J5" s="24">
        <f ref="J5:J5" t="array">MIN(IF('Lookups'!$H$3:$H$250&gt;'Data'!J5,'Lookups'!$E$3:$E$250))*Area!J5</f>
        <v/>
      </c>
      <c r="K5" s="24">
        <f ref="K5:K5" t="array">MIN(IF('Lookups'!$H$3:$H$250&gt;'Data'!K5,'Lookups'!$E$3:$E$250))*Area!K5</f>
        <v/>
      </c>
      <c r="L5" s="24">
        <f ref="L5:L5" t="array">MIN(IF('Lookups'!$H$3:$H$250&gt;'Data'!L5,'Lookups'!$E$3:$E$250))*Area!L5</f>
        <v/>
      </c>
    </row>
    <row r="6">
      <c r="A6" s="16">
        <f>'Capacity'!A6</f>
        <v/>
      </c>
      <c r="B6" s="16">
        <f>'Capacity'!B6</f>
        <v/>
      </c>
      <c r="C6" s="24">
        <f ref="C6:C6" t="array">MIN(IF('Lookups'!$H$3:$H$250&gt;'Data'!C6,'Lookups'!$E$3:$E$250))*Area!C6</f>
        <v/>
      </c>
      <c r="D6" s="24">
        <f ref="D6:D6" t="array">MIN(IF('Lookups'!$H$3:$H$250&gt;'Data'!D6,'Lookups'!$E$3:$E$250))*Area!D6</f>
        <v/>
      </c>
      <c r="E6" s="24">
        <f ref="E6:E6" t="array">MIN(IF('Lookups'!$H$3:$H$250&gt;'Data'!E6,'Lookups'!$E$3:$E$250))*Area!E6</f>
        <v/>
      </c>
      <c r="F6" s="24">
        <f ref="F6:F6" t="array">MIN(IF('Lookups'!$H$3:$H$250&gt;'Data'!F6,'Lookups'!$E$3:$E$250))*Area!F6</f>
        <v/>
      </c>
      <c r="G6" s="24">
        <f ref="G6:G6" t="array">MIN(IF('Lookups'!$H$3:$H$250&gt;'Data'!G6,'Lookups'!$E$3:$E$250))*Area!G6</f>
        <v/>
      </c>
      <c r="H6" s="24">
        <f ref="H6:H6" t="array">MIN(IF('Lookups'!$H$3:$H$250&gt;'Data'!H6,'Lookups'!$E$3:$E$250))*Area!H6</f>
        <v/>
      </c>
      <c r="I6" s="24">
        <f ref="I6:I6" t="array">MIN(IF('Lookups'!$H$3:$H$250&gt;'Data'!I6,'Lookups'!$E$3:$E$250))*Area!I6</f>
        <v/>
      </c>
      <c r="J6" s="24">
        <f ref="J6:J6" t="array">MIN(IF('Lookups'!$H$3:$H$250&gt;'Data'!J6,'Lookups'!$E$3:$E$250))*Area!J6</f>
        <v/>
      </c>
      <c r="K6" s="24">
        <f ref="K6:K6" t="array">MIN(IF('Lookups'!$H$3:$H$250&gt;'Data'!K6,'Lookups'!$E$3:$E$250))*Area!K6</f>
        <v/>
      </c>
      <c r="L6" s="24">
        <f ref="L6:L6" t="array">MIN(IF('Lookups'!$H$3:$H$250&gt;'Data'!L6,'Lookups'!$E$3:$E$250))*Area!L6</f>
        <v/>
      </c>
    </row>
    <row r="7">
      <c r="A7" s="16">
        <f>'Capacity'!A7</f>
        <v/>
      </c>
      <c r="B7" s="16">
        <f>'Capacity'!B7</f>
        <v/>
      </c>
      <c r="C7" s="24">
        <f ref="C7:C7" t="array">MIN(IF('Lookups'!$H$3:$H$250&gt;'Data'!C7,'Lookups'!$E$3:$E$250))*Area!C7</f>
        <v/>
      </c>
      <c r="D7" s="24">
        <f ref="D7:D7" t="array">MIN(IF('Lookups'!$H$3:$H$250&gt;'Data'!D7,'Lookups'!$E$3:$E$250))*Area!D7</f>
        <v/>
      </c>
      <c r="E7" s="24">
        <f ref="E7:E7" t="array">MIN(IF('Lookups'!$H$3:$H$250&gt;'Data'!E7,'Lookups'!$E$3:$E$250))*Area!E7</f>
        <v/>
      </c>
      <c r="F7" s="24">
        <f ref="F7:F7" t="array">MIN(IF('Lookups'!$H$3:$H$250&gt;'Data'!F7,'Lookups'!$E$3:$E$250))*Area!F7</f>
        <v/>
      </c>
      <c r="G7" s="24">
        <f ref="G7:G7" t="array">MIN(IF('Lookups'!$H$3:$H$250&gt;'Data'!G7,'Lookups'!$E$3:$E$250))*Area!G7</f>
        <v/>
      </c>
      <c r="H7" s="24">
        <f ref="H7:H7" t="array">MIN(IF('Lookups'!$H$3:$H$250&gt;'Data'!H7,'Lookups'!$E$3:$E$250))*Area!H7</f>
        <v/>
      </c>
      <c r="I7" s="24">
        <f ref="I7:I7" t="array">MIN(IF('Lookups'!$H$3:$H$250&gt;'Data'!I7,'Lookups'!$E$3:$E$250))*Area!I7</f>
        <v/>
      </c>
      <c r="J7" s="24">
        <f ref="J7:J7" t="array">MIN(IF('Lookups'!$H$3:$H$250&gt;'Data'!J7,'Lookups'!$E$3:$E$250))*Area!J7</f>
        <v/>
      </c>
      <c r="K7" s="24">
        <f ref="K7:K7" t="array">MIN(IF('Lookups'!$H$3:$H$250&gt;'Data'!K7,'Lookups'!$E$3:$E$250))*Area!K7</f>
        <v/>
      </c>
      <c r="L7" s="24">
        <f ref="L7:L7" t="array">MIN(IF('Lookups'!$H$3:$H$250&gt;'Data'!L7,'Lookups'!$E$3:$E$250))*Area!L7</f>
        <v/>
      </c>
    </row>
    <row r="8">
      <c r="A8" s="16">
        <f>'Capacity'!A8</f>
        <v/>
      </c>
      <c r="B8" s="16">
        <f>'Capacity'!B8</f>
        <v/>
      </c>
      <c r="C8" s="24">
        <f ref="C8:C8" t="array">MIN(IF('Lookups'!$H$3:$H$250&gt;'Data'!C8,'Lookups'!$E$3:$E$250))*Area!C8</f>
        <v/>
      </c>
      <c r="D8" s="24">
        <f ref="D8:D8" t="array">MIN(IF('Lookups'!$H$3:$H$250&gt;'Data'!D8,'Lookups'!$E$3:$E$250))*Area!D8</f>
        <v/>
      </c>
      <c r="E8" s="24">
        <f ref="E8:E8" t="array">MIN(IF('Lookups'!$H$3:$H$250&gt;'Data'!E8,'Lookups'!$E$3:$E$250))*Area!E8</f>
        <v/>
      </c>
      <c r="F8" s="24">
        <f ref="F8:F8" t="array">MIN(IF('Lookups'!$H$3:$H$250&gt;'Data'!F8,'Lookups'!$E$3:$E$250))*Area!F8</f>
        <v/>
      </c>
      <c r="G8" s="24">
        <f ref="G8:G8" t="array">MIN(IF('Lookups'!$H$3:$H$250&gt;'Data'!G8,'Lookups'!$E$3:$E$250))*Area!G8</f>
        <v/>
      </c>
      <c r="H8" s="24">
        <f ref="H8:H8" t="array">MIN(IF('Lookups'!$H$3:$H$250&gt;'Data'!H8,'Lookups'!$E$3:$E$250))*Area!H8</f>
        <v/>
      </c>
      <c r="I8" s="24">
        <f ref="I8:I8" t="array">MIN(IF('Lookups'!$H$3:$H$250&gt;'Data'!I8,'Lookups'!$E$3:$E$250))*Area!I8</f>
        <v/>
      </c>
      <c r="J8" s="24">
        <f ref="J8:J8" t="array">MIN(IF('Lookups'!$H$3:$H$250&gt;'Data'!J8,'Lookups'!$E$3:$E$250))*Area!J8</f>
        <v/>
      </c>
      <c r="K8" s="24">
        <f ref="K8:K8" t="array">MIN(IF('Lookups'!$H$3:$H$250&gt;'Data'!K8,'Lookups'!$E$3:$E$250))*Area!K8</f>
        <v/>
      </c>
      <c r="L8" s="24">
        <f ref="L8:L8" t="array">MIN(IF('Lookups'!$H$3:$H$250&gt;'Data'!L8,'Lookups'!$E$3:$E$250))*Area!L8</f>
        <v/>
      </c>
    </row>
    <row r="9">
      <c r="A9" s="16">
        <f>'Capacity'!A9</f>
        <v/>
      </c>
      <c r="B9" s="16">
        <f>'Capacity'!B9</f>
        <v/>
      </c>
      <c r="C9" s="24">
        <f ref="C9:C9" t="array">MIN(IF('Lookups'!$H$3:$H$250&gt;'Data'!C9,'Lookups'!$E$3:$E$250))*Area!C9</f>
        <v/>
      </c>
      <c r="D9" s="24">
        <f ref="D9:D9" t="array">MIN(IF('Lookups'!$H$3:$H$250&gt;'Data'!D9,'Lookups'!$E$3:$E$250))*Area!D9</f>
        <v/>
      </c>
      <c r="E9" s="24">
        <f ref="E9:E9" t="array">MIN(IF('Lookups'!$H$3:$H$250&gt;'Data'!E9,'Lookups'!$E$3:$E$250))*Area!E9</f>
        <v/>
      </c>
      <c r="F9" s="24">
        <f ref="F9:F9" t="array">MIN(IF('Lookups'!$H$3:$H$250&gt;'Data'!F9,'Lookups'!$E$3:$E$250))*Area!F9</f>
        <v/>
      </c>
      <c r="G9" s="24">
        <f ref="G9:G9" t="array">MIN(IF('Lookups'!$H$3:$H$250&gt;'Data'!G9,'Lookups'!$E$3:$E$250))*Area!G9</f>
        <v/>
      </c>
      <c r="H9" s="24">
        <f ref="H9:H9" t="array">MIN(IF('Lookups'!$H$3:$H$250&gt;'Data'!H9,'Lookups'!$E$3:$E$250))*Area!H9</f>
        <v/>
      </c>
      <c r="I9" s="24">
        <f ref="I9:I9" t="array">MIN(IF('Lookups'!$H$3:$H$250&gt;'Data'!I9,'Lookups'!$E$3:$E$250))*Area!I9</f>
        <v/>
      </c>
      <c r="J9" s="24">
        <f ref="J9:J9" t="array">MIN(IF('Lookups'!$H$3:$H$250&gt;'Data'!J9,'Lookups'!$E$3:$E$250))*Area!J9</f>
        <v/>
      </c>
      <c r="K9" s="24">
        <f ref="K9:K9" t="array">MIN(IF('Lookups'!$H$3:$H$250&gt;'Data'!K9,'Lookups'!$E$3:$E$250))*Area!K9</f>
        <v/>
      </c>
      <c r="L9" s="24">
        <f ref="L9:L9" t="array">MIN(IF('Lookups'!$H$3:$H$250&gt;'Data'!L9,'Lookups'!$E$3:$E$250))*Area!L9</f>
        <v/>
      </c>
    </row>
    <row r="10">
      <c r="A10" s="16">
        <f>'Capacity'!A10</f>
        <v/>
      </c>
      <c r="B10" s="16">
        <f>'Capacity'!B10</f>
        <v/>
      </c>
      <c r="C10" s="24">
        <f ref="C10:C10" t="array">MIN(IF('Lookups'!$H$3:$H$250&gt;'Data'!C10,'Lookups'!$E$3:$E$250))*Area!C10</f>
        <v/>
      </c>
      <c r="D10" s="24">
        <f ref="D10:D10" t="array">MIN(IF('Lookups'!$H$3:$H$250&gt;'Data'!D10,'Lookups'!$E$3:$E$250))*Area!D10</f>
        <v/>
      </c>
      <c r="E10" s="24">
        <f ref="E10:E10" t="array">MIN(IF('Lookups'!$H$3:$H$250&gt;'Data'!E10,'Lookups'!$E$3:$E$250))*Area!E10</f>
        <v/>
      </c>
      <c r="F10" s="24">
        <f ref="F10:F10" t="array">MIN(IF('Lookups'!$H$3:$H$250&gt;'Data'!F10,'Lookups'!$E$3:$E$250))*Area!F10</f>
        <v/>
      </c>
      <c r="G10" s="24">
        <f ref="G10:G10" t="array">MIN(IF('Lookups'!$H$3:$H$250&gt;'Data'!G10,'Lookups'!$E$3:$E$250))*Area!G10</f>
        <v/>
      </c>
      <c r="H10" s="24">
        <f ref="H10:H10" t="array">MIN(IF('Lookups'!$H$3:$H$250&gt;'Data'!H10,'Lookups'!$E$3:$E$250))*Area!H10</f>
        <v/>
      </c>
      <c r="I10" s="24">
        <f ref="I10:I10" t="array">MIN(IF('Lookups'!$H$3:$H$250&gt;'Data'!I10,'Lookups'!$E$3:$E$250))*Area!I10</f>
        <v/>
      </c>
      <c r="J10" s="24">
        <f ref="J10:J10" t="array">MIN(IF('Lookups'!$H$3:$H$250&gt;'Data'!J10,'Lookups'!$E$3:$E$250))*Area!J10</f>
        <v/>
      </c>
      <c r="K10" s="24">
        <f ref="K10:K10" t="array">MIN(IF('Lookups'!$H$3:$H$250&gt;'Data'!K10,'Lookups'!$E$3:$E$250))*Area!K10</f>
        <v/>
      </c>
      <c r="L10" s="24">
        <f ref="L10:L10" t="array">MIN(IF('Lookups'!$H$3:$H$250&gt;'Data'!L10,'Lookups'!$E$3:$E$250))*Area!L10</f>
        <v/>
      </c>
    </row>
    <row r="11">
      <c r="A11" s="16">
        <f>'Capacity'!A11</f>
        <v/>
      </c>
      <c r="B11" s="16">
        <f>'Capacity'!B11</f>
        <v/>
      </c>
      <c r="C11" s="24">
        <f ref="C11:C11" t="array">MIN(IF('Lookups'!$H$3:$H$250&gt;'Data'!C11,'Lookups'!$E$3:$E$250))*Area!C11</f>
        <v/>
      </c>
      <c r="D11" s="24">
        <f ref="D11:D11" t="array">MIN(IF('Lookups'!$H$3:$H$250&gt;'Data'!D11,'Lookups'!$E$3:$E$250))*Area!D11</f>
        <v/>
      </c>
      <c r="E11" s="24">
        <f ref="E11:E11" t="array">MIN(IF('Lookups'!$H$3:$H$250&gt;'Data'!E11,'Lookups'!$E$3:$E$250))*Area!E11</f>
        <v/>
      </c>
      <c r="F11" s="24">
        <f ref="F11:F11" t="array">MIN(IF('Lookups'!$H$3:$H$250&gt;'Data'!F11,'Lookups'!$E$3:$E$250))*Area!F11</f>
        <v/>
      </c>
      <c r="G11" s="24">
        <f ref="G11:G11" t="array">MIN(IF('Lookups'!$H$3:$H$250&gt;'Data'!G11,'Lookups'!$E$3:$E$250))*Area!G11</f>
        <v/>
      </c>
      <c r="H11" s="24">
        <f ref="H11:H11" t="array">MIN(IF('Lookups'!$H$3:$H$250&gt;'Data'!H11,'Lookups'!$E$3:$E$250))*Area!H11</f>
        <v/>
      </c>
      <c r="I11" s="24">
        <f ref="I11:I11" t="array">MIN(IF('Lookups'!$H$3:$H$250&gt;'Data'!I11,'Lookups'!$E$3:$E$250))*Area!I11</f>
        <v/>
      </c>
      <c r="J11" s="24">
        <f ref="J11:J11" t="array">MIN(IF('Lookups'!$H$3:$H$250&gt;'Data'!J11,'Lookups'!$E$3:$E$250))*Area!J11</f>
        <v/>
      </c>
      <c r="K11" s="24">
        <f ref="K11:K11" t="array">MIN(IF('Lookups'!$H$3:$H$250&gt;'Data'!K11,'Lookups'!$E$3:$E$250))*Area!K11</f>
        <v/>
      </c>
      <c r="L11" s="24">
        <f ref="L11:L11" t="array">MIN(IF('Lookups'!$H$3:$H$250&gt;'Data'!L11,'Lookups'!$E$3:$E$250))*Area!L11</f>
        <v/>
      </c>
    </row>
    <row r="12">
      <c r="A12" s="16">
        <f>'Capacity'!A12</f>
        <v/>
      </c>
      <c r="B12" s="16">
        <f>'Capacity'!B12</f>
        <v/>
      </c>
      <c r="C12" s="24">
        <f ref="C12:C12" t="array">MIN(IF('Lookups'!$H$3:$H$250&gt;'Data'!C12,'Lookups'!$E$3:$E$250))*Area!C12</f>
        <v/>
      </c>
      <c r="D12" s="24">
        <f ref="D12:D12" t="array">MIN(IF('Lookups'!$H$3:$H$250&gt;'Data'!D12,'Lookups'!$E$3:$E$250))*Area!D12</f>
        <v/>
      </c>
      <c r="E12" s="24">
        <f ref="E12:E12" t="array">MIN(IF('Lookups'!$H$3:$H$250&gt;'Data'!E12,'Lookups'!$E$3:$E$250))*Area!E12</f>
        <v/>
      </c>
      <c r="F12" s="24">
        <f ref="F12:F12" t="array">MIN(IF('Lookups'!$H$3:$H$250&gt;'Data'!F12,'Lookups'!$E$3:$E$250))*Area!F12</f>
        <v/>
      </c>
      <c r="G12" s="24">
        <f ref="G12:G12" t="array">MIN(IF('Lookups'!$H$3:$H$250&gt;'Data'!G12,'Lookups'!$E$3:$E$250))*Area!G12</f>
        <v/>
      </c>
      <c r="H12" s="24">
        <f ref="H12:H12" t="array">MIN(IF('Lookups'!$H$3:$H$250&gt;'Data'!H12,'Lookups'!$E$3:$E$250))*Area!H12</f>
        <v/>
      </c>
      <c r="I12" s="24">
        <f ref="I12:I12" t="array">MIN(IF('Lookups'!$H$3:$H$250&gt;'Data'!I12,'Lookups'!$E$3:$E$250))*Area!I12</f>
        <v/>
      </c>
      <c r="J12" s="24">
        <f ref="J12:J12" t="array">MIN(IF('Lookups'!$H$3:$H$250&gt;'Data'!J12,'Lookups'!$E$3:$E$250))*Area!J12</f>
        <v/>
      </c>
      <c r="K12" s="24">
        <f ref="K12:K12" t="array">MIN(IF('Lookups'!$H$3:$H$250&gt;'Data'!K12,'Lookups'!$E$3:$E$250))*Area!K12</f>
        <v/>
      </c>
      <c r="L12" s="24">
        <f ref="L12:L12" t="array">MIN(IF('Lookups'!$H$3:$H$250&gt;'Data'!L12,'Lookups'!$E$3:$E$250))*Area!L12</f>
        <v/>
      </c>
    </row>
    <row r="13">
      <c r="A13" s="16">
        <f>'Capacity'!A13</f>
        <v/>
      </c>
      <c r="B13" s="16">
        <f>'Capacity'!B13</f>
        <v/>
      </c>
      <c r="C13" s="24">
        <f ref="C13:C13" t="array">MIN(IF('Lookups'!$H$3:$H$250&gt;'Data'!C13,'Lookups'!$E$3:$E$250))*Area!C13</f>
        <v/>
      </c>
      <c r="D13" s="24">
        <f ref="D13:D13" t="array">MIN(IF('Lookups'!$H$3:$H$250&gt;'Data'!D13,'Lookups'!$E$3:$E$250))*Area!D13</f>
        <v/>
      </c>
      <c r="E13" s="24">
        <f ref="E13:E13" t="array">MIN(IF('Lookups'!$H$3:$H$250&gt;'Data'!E13,'Lookups'!$E$3:$E$250))*Area!E13</f>
        <v/>
      </c>
      <c r="F13" s="24">
        <f ref="F13:F13" t="array">MIN(IF('Lookups'!$H$3:$H$250&gt;'Data'!F13,'Lookups'!$E$3:$E$250))*Area!F13</f>
        <v/>
      </c>
      <c r="G13" s="24">
        <f ref="G13:G13" t="array">MIN(IF('Lookups'!$H$3:$H$250&gt;'Data'!G13,'Lookups'!$E$3:$E$250))*Area!G13</f>
        <v/>
      </c>
      <c r="H13" s="24">
        <f ref="H13:H13" t="array">MIN(IF('Lookups'!$H$3:$H$250&gt;'Data'!H13,'Lookups'!$E$3:$E$250))*Area!H13</f>
        <v/>
      </c>
      <c r="I13" s="24">
        <f ref="I13:I13" t="array">MIN(IF('Lookups'!$H$3:$H$250&gt;'Data'!I13,'Lookups'!$E$3:$E$250))*Area!I13</f>
        <v/>
      </c>
      <c r="J13" s="24">
        <f ref="J13:J13" t="array">MIN(IF('Lookups'!$H$3:$H$250&gt;'Data'!J13,'Lookups'!$E$3:$E$250))*Area!J13</f>
        <v/>
      </c>
      <c r="K13" s="24">
        <f ref="K13:K13" t="array">MIN(IF('Lookups'!$H$3:$H$250&gt;'Data'!K13,'Lookups'!$E$3:$E$250))*Area!K13</f>
        <v/>
      </c>
      <c r="L13" s="24">
        <f ref="L13:L13" t="array">MIN(IF('Lookups'!$H$3:$H$250&gt;'Data'!L13,'Lookups'!$E$3:$E$250))*Area!L13</f>
        <v/>
      </c>
    </row>
    <row r="14">
      <c r="A14" s="16">
        <f>'Capacity'!A14</f>
        <v/>
      </c>
      <c r="B14" s="16">
        <f>'Capacity'!B14</f>
        <v/>
      </c>
      <c r="C14" s="24">
        <f ref="C14:C14" t="array">MIN(IF('Lookups'!$H$3:$H$250&gt;'Data'!C14,'Lookups'!$E$3:$E$250))*Area!C14</f>
        <v/>
      </c>
      <c r="D14" s="24">
        <f ref="D14:D14" t="array">MIN(IF('Lookups'!$H$3:$H$250&gt;'Data'!D14,'Lookups'!$E$3:$E$250))*Area!D14</f>
        <v/>
      </c>
      <c r="E14" s="24">
        <f ref="E14:E14" t="array">MIN(IF('Lookups'!$H$3:$H$250&gt;'Data'!E14,'Lookups'!$E$3:$E$250))*Area!E14</f>
        <v/>
      </c>
      <c r="F14" s="24">
        <f ref="F14:F14" t="array">MIN(IF('Lookups'!$H$3:$H$250&gt;'Data'!F14,'Lookups'!$E$3:$E$250))*Area!F14</f>
        <v/>
      </c>
      <c r="G14" s="24">
        <f ref="G14:G14" t="array">MIN(IF('Lookups'!$H$3:$H$250&gt;'Data'!G14,'Lookups'!$E$3:$E$250))*Area!G14</f>
        <v/>
      </c>
      <c r="H14" s="24">
        <f ref="H14:H14" t="array">MIN(IF('Lookups'!$H$3:$H$250&gt;'Data'!H14,'Lookups'!$E$3:$E$250))*Area!H14</f>
        <v/>
      </c>
      <c r="I14" s="24">
        <f ref="I14:I14" t="array">MIN(IF('Lookups'!$H$3:$H$250&gt;'Data'!I14,'Lookups'!$E$3:$E$250))*Area!I14</f>
        <v/>
      </c>
      <c r="J14" s="24">
        <f ref="J14:J14" t="array">MIN(IF('Lookups'!$H$3:$H$250&gt;'Data'!J14,'Lookups'!$E$3:$E$250))*Area!J14</f>
        <v/>
      </c>
      <c r="K14" s="24">
        <f ref="K14:K14" t="array">MIN(IF('Lookups'!$H$3:$H$250&gt;'Data'!K14,'Lookups'!$E$3:$E$250))*Area!K14</f>
        <v/>
      </c>
      <c r="L14" s="24">
        <f ref="L14:L14" t="array">MIN(IF('Lookups'!$H$3:$H$250&gt;'Data'!L14,'Lookups'!$E$3:$E$250))*Area!L14</f>
        <v/>
      </c>
    </row>
    <row r="15">
      <c r="A15" s="16">
        <f>'Capacity'!A15</f>
        <v/>
      </c>
      <c r="B15" s="16">
        <f>'Capacity'!B15</f>
        <v/>
      </c>
      <c r="C15" s="24">
        <f ref="C15:C15" t="array">MIN(IF('Lookups'!$H$3:$H$250&gt;'Data'!C15,'Lookups'!$E$3:$E$250))*Area!C15</f>
        <v/>
      </c>
      <c r="D15" s="24">
        <f ref="D15:D15" t="array">MIN(IF('Lookups'!$H$3:$H$250&gt;'Data'!D15,'Lookups'!$E$3:$E$250))*Area!D15</f>
        <v/>
      </c>
      <c r="E15" s="24">
        <f ref="E15:E15" t="array">MIN(IF('Lookups'!$H$3:$H$250&gt;'Data'!E15,'Lookups'!$E$3:$E$250))*Area!E15</f>
        <v/>
      </c>
      <c r="F15" s="24">
        <f ref="F15:F15" t="array">MIN(IF('Lookups'!$H$3:$H$250&gt;'Data'!F15,'Lookups'!$E$3:$E$250))*Area!F15</f>
        <v/>
      </c>
      <c r="G15" s="24">
        <f ref="G15:G15" t="array">MIN(IF('Lookups'!$H$3:$H$250&gt;'Data'!G15,'Lookups'!$E$3:$E$250))*Area!G15</f>
        <v/>
      </c>
      <c r="H15" s="24">
        <f ref="H15:H15" t="array">MIN(IF('Lookups'!$H$3:$H$250&gt;'Data'!H15,'Lookups'!$E$3:$E$250))*Area!H15</f>
        <v/>
      </c>
      <c r="I15" s="24">
        <f ref="I15:I15" t="array">MIN(IF('Lookups'!$H$3:$H$250&gt;'Data'!I15,'Lookups'!$E$3:$E$250))*Area!I15</f>
        <v/>
      </c>
      <c r="J15" s="24">
        <f ref="J15:J15" t="array">MIN(IF('Lookups'!$H$3:$H$250&gt;'Data'!J15,'Lookups'!$E$3:$E$250))*Area!J15</f>
        <v/>
      </c>
      <c r="K15" s="24">
        <f ref="K15:K15" t="array">MIN(IF('Lookups'!$H$3:$H$250&gt;'Data'!K15,'Lookups'!$E$3:$E$250))*Area!K15</f>
        <v/>
      </c>
      <c r="L15" s="24">
        <f ref="L15:L15" t="array">MIN(IF('Lookups'!$H$3:$H$250&gt;'Data'!L15,'Lookups'!$E$3:$E$250))*Area!L15</f>
        <v/>
      </c>
    </row>
    <row r="16">
      <c r="A16" s="16">
        <f>'Capacity'!A16</f>
        <v/>
      </c>
      <c r="B16" s="16">
        <f>'Capacity'!B16</f>
        <v/>
      </c>
      <c r="C16" s="24">
        <f ref="C16:C16" t="array">MIN(IF('Lookups'!$H$3:$H$250&gt;'Data'!C16,'Lookups'!$E$3:$E$250))*Area!C16</f>
        <v/>
      </c>
      <c r="D16" s="24">
        <f ref="D16:D16" t="array">MIN(IF('Lookups'!$H$3:$H$250&gt;'Data'!D16,'Lookups'!$E$3:$E$250))*Area!D16</f>
        <v/>
      </c>
      <c r="E16" s="24">
        <f ref="E16:E16" t="array">MIN(IF('Lookups'!$H$3:$H$250&gt;'Data'!E16,'Lookups'!$E$3:$E$250))*Area!E16</f>
        <v/>
      </c>
      <c r="F16" s="24">
        <f ref="F16:F16" t="array">MIN(IF('Lookups'!$H$3:$H$250&gt;'Data'!F16,'Lookups'!$E$3:$E$250))*Area!F16</f>
        <v/>
      </c>
      <c r="G16" s="24">
        <f ref="G16:G16" t="array">MIN(IF('Lookups'!$H$3:$H$250&gt;'Data'!G16,'Lookups'!$E$3:$E$250))*Area!G16</f>
        <v/>
      </c>
      <c r="H16" s="24">
        <f ref="H16:H16" t="array">MIN(IF('Lookups'!$H$3:$H$250&gt;'Data'!H16,'Lookups'!$E$3:$E$250))*Area!H16</f>
        <v/>
      </c>
      <c r="I16" s="24">
        <f ref="I16:I16" t="array">MIN(IF('Lookups'!$H$3:$H$250&gt;'Data'!I16,'Lookups'!$E$3:$E$250))*Area!I16</f>
        <v/>
      </c>
      <c r="J16" s="24">
        <f ref="J16:J16" t="array">MIN(IF('Lookups'!$H$3:$H$250&gt;'Data'!J16,'Lookups'!$E$3:$E$250))*Area!J16</f>
        <v/>
      </c>
      <c r="K16" s="24">
        <f ref="K16:K16" t="array">MIN(IF('Lookups'!$H$3:$H$250&gt;'Data'!K16,'Lookups'!$E$3:$E$250))*Area!K16</f>
        <v/>
      </c>
      <c r="L16" s="24">
        <f ref="L16:L16" t="array">MIN(IF('Lookups'!$H$3:$H$250&gt;'Data'!L16,'Lookups'!$E$3:$E$250))*Area!L16</f>
        <v/>
      </c>
    </row>
    <row r="17">
      <c r="A17" s="16">
        <f>'Capacity'!A17</f>
        <v/>
      </c>
      <c r="B17" s="16">
        <f>'Capacity'!B17</f>
        <v/>
      </c>
      <c r="C17" s="24">
        <f ref="C17:C17" t="array">MIN(IF('Lookups'!$H$3:$H$250&gt;'Data'!C17,'Lookups'!$E$3:$E$250))*Area!C17</f>
        <v/>
      </c>
      <c r="D17" s="24">
        <f ref="D17:D17" t="array">MIN(IF('Lookups'!$H$3:$H$250&gt;'Data'!D17,'Lookups'!$E$3:$E$250))*Area!D17</f>
        <v/>
      </c>
      <c r="E17" s="24">
        <f ref="E17:E17" t="array">MIN(IF('Lookups'!$H$3:$H$250&gt;'Data'!E17,'Lookups'!$E$3:$E$250))*Area!E17</f>
        <v/>
      </c>
      <c r="F17" s="24">
        <f ref="F17:F17" t="array">MIN(IF('Lookups'!$H$3:$H$250&gt;'Data'!F17,'Lookups'!$E$3:$E$250))*Area!F17</f>
        <v/>
      </c>
      <c r="G17" s="24">
        <f ref="G17:G17" t="array">MIN(IF('Lookups'!$H$3:$H$250&gt;'Data'!G17,'Lookups'!$E$3:$E$250))*Area!G17</f>
        <v/>
      </c>
      <c r="H17" s="24">
        <f ref="H17:H17" t="array">MIN(IF('Lookups'!$H$3:$H$250&gt;'Data'!H17,'Lookups'!$E$3:$E$250))*Area!H17</f>
        <v/>
      </c>
      <c r="I17" s="24">
        <f ref="I17:I17" t="array">MIN(IF('Lookups'!$H$3:$H$250&gt;'Data'!I17,'Lookups'!$E$3:$E$250))*Area!I17</f>
        <v/>
      </c>
      <c r="J17" s="24">
        <f ref="J17:J17" t="array">MIN(IF('Lookups'!$H$3:$H$250&gt;'Data'!J17,'Lookups'!$E$3:$E$250))*Area!J17</f>
        <v/>
      </c>
      <c r="K17" s="24">
        <f ref="K17:K17" t="array">MIN(IF('Lookups'!$H$3:$H$250&gt;'Data'!K17,'Lookups'!$E$3:$E$250))*Area!K17</f>
        <v/>
      </c>
      <c r="L17" s="24">
        <f ref="L17:L17" t="array">MIN(IF('Lookups'!$H$3:$H$250&gt;'Data'!L17,'Lookups'!$E$3:$E$250))*Area!L17</f>
        <v/>
      </c>
    </row>
    <row r="18">
      <c r="A18" s="16">
        <f>'Capacity'!A18</f>
        <v/>
      </c>
      <c r="B18" s="16">
        <f>'Capacity'!B18</f>
        <v/>
      </c>
      <c r="C18" s="24">
        <f ref="C18:C18" t="array">MIN(IF('Lookups'!$H$3:$H$250&gt;'Data'!C18,'Lookups'!$E$3:$E$250))*Area!C18</f>
        <v/>
      </c>
      <c r="D18" s="24">
        <f ref="D18:D18" t="array">MIN(IF('Lookups'!$H$3:$H$250&gt;'Data'!D18,'Lookups'!$E$3:$E$250))*Area!D18</f>
        <v/>
      </c>
      <c r="E18" s="24">
        <f ref="E18:E18" t="array">MIN(IF('Lookups'!$H$3:$H$250&gt;'Data'!E18,'Lookups'!$E$3:$E$250))*Area!E18</f>
        <v/>
      </c>
      <c r="F18" s="24">
        <f ref="F18:F18" t="array">MIN(IF('Lookups'!$H$3:$H$250&gt;'Data'!F18,'Lookups'!$E$3:$E$250))*Area!F18</f>
        <v/>
      </c>
      <c r="G18" s="24">
        <f ref="G18:G18" t="array">MIN(IF('Lookups'!$H$3:$H$250&gt;'Data'!G18,'Lookups'!$E$3:$E$250))*Area!G18</f>
        <v/>
      </c>
      <c r="H18" s="24">
        <f ref="H18:H18" t="array">MIN(IF('Lookups'!$H$3:$H$250&gt;'Data'!H18,'Lookups'!$E$3:$E$250))*Area!H18</f>
        <v/>
      </c>
      <c r="I18" s="24">
        <f ref="I18:I18" t="array">MIN(IF('Lookups'!$H$3:$H$250&gt;'Data'!I18,'Lookups'!$E$3:$E$250))*Area!I18</f>
        <v/>
      </c>
      <c r="J18" s="24">
        <f ref="J18:J18" t="array">MIN(IF('Lookups'!$H$3:$H$250&gt;'Data'!J18,'Lookups'!$E$3:$E$250))*Area!J18</f>
        <v/>
      </c>
      <c r="K18" s="24">
        <f ref="K18:K18" t="array">MIN(IF('Lookups'!$H$3:$H$250&gt;'Data'!K18,'Lookups'!$E$3:$E$250))*Area!K18</f>
        <v/>
      </c>
      <c r="L18" s="24">
        <f ref="L18:L18" t="array">MIN(IF('Lookups'!$H$3:$H$250&gt;'Data'!L18,'Lookups'!$E$3:$E$250))*Area!L18</f>
        <v/>
      </c>
    </row>
    <row r="19">
      <c r="A19" s="16">
        <f>'Capacity'!A19</f>
        <v/>
      </c>
      <c r="B19" s="16">
        <f>'Capacity'!B19</f>
        <v/>
      </c>
      <c r="C19" s="24">
        <f ref="C19:C19" t="array">MIN(IF('Lookups'!$H$3:$H$250&gt;'Data'!C19,'Lookups'!$E$3:$E$250))*Area!C19</f>
        <v/>
      </c>
      <c r="D19" s="24">
        <f ref="D19:D19" t="array">MIN(IF('Lookups'!$H$3:$H$250&gt;'Data'!D19,'Lookups'!$E$3:$E$250))*Area!D19</f>
        <v/>
      </c>
      <c r="E19" s="24">
        <f ref="E19:E19" t="array">MIN(IF('Lookups'!$H$3:$H$250&gt;'Data'!E19,'Lookups'!$E$3:$E$250))*Area!E19</f>
        <v/>
      </c>
      <c r="F19" s="24">
        <f ref="F19:F19" t="array">MIN(IF('Lookups'!$H$3:$H$250&gt;'Data'!F19,'Lookups'!$E$3:$E$250))*Area!F19</f>
        <v/>
      </c>
      <c r="G19" s="24">
        <f ref="G19:G19" t="array">MIN(IF('Lookups'!$H$3:$H$250&gt;'Data'!G19,'Lookups'!$E$3:$E$250))*Area!G19</f>
        <v/>
      </c>
      <c r="H19" s="24">
        <f ref="H19:H19" t="array">MIN(IF('Lookups'!$H$3:$H$250&gt;'Data'!H19,'Lookups'!$E$3:$E$250))*Area!H19</f>
        <v/>
      </c>
      <c r="I19" s="24">
        <f ref="I19:I19" t="array">MIN(IF('Lookups'!$H$3:$H$250&gt;'Data'!I19,'Lookups'!$E$3:$E$250))*Area!I19</f>
        <v/>
      </c>
      <c r="J19" s="24">
        <f ref="J19:J19" t="array">MIN(IF('Lookups'!$H$3:$H$250&gt;'Data'!J19,'Lookups'!$E$3:$E$250))*Area!J19</f>
        <v/>
      </c>
      <c r="K19" s="24">
        <f ref="K19:K19" t="array">MIN(IF('Lookups'!$H$3:$H$250&gt;'Data'!K19,'Lookups'!$E$3:$E$250))*Area!K19</f>
        <v/>
      </c>
      <c r="L19" s="24">
        <f ref="L19:L19" t="array">MIN(IF('Lookups'!$H$3:$H$250&gt;'Data'!L19,'Lookups'!$E$3:$E$250))*Area!L19</f>
        <v/>
      </c>
    </row>
    <row r="20">
      <c r="A20" s="16">
        <f>'Capacity'!A20</f>
        <v/>
      </c>
      <c r="B20" s="16">
        <f>'Capacity'!B20</f>
        <v/>
      </c>
      <c r="C20" s="24">
        <f ref="C20:C20" t="array">MIN(IF('Lookups'!$H$3:$H$250&gt;'Data'!C20,'Lookups'!$E$3:$E$250))*Area!C20</f>
        <v/>
      </c>
      <c r="D20" s="24">
        <f ref="D20:D20" t="array">MIN(IF('Lookups'!$H$3:$H$250&gt;'Data'!D20,'Lookups'!$E$3:$E$250))*Area!D20</f>
        <v/>
      </c>
      <c r="E20" s="24">
        <f ref="E20:E20" t="array">MIN(IF('Lookups'!$H$3:$H$250&gt;'Data'!E20,'Lookups'!$E$3:$E$250))*Area!E20</f>
        <v/>
      </c>
      <c r="F20" s="24">
        <f ref="F20:F20" t="array">MIN(IF('Lookups'!$H$3:$H$250&gt;'Data'!F20,'Lookups'!$E$3:$E$250))*Area!F20</f>
        <v/>
      </c>
      <c r="G20" s="24">
        <f ref="G20:G20" t="array">MIN(IF('Lookups'!$H$3:$H$250&gt;'Data'!G20,'Lookups'!$E$3:$E$250))*Area!G20</f>
        <v/>
      </c>
      <c r="H20" s="24">
        <f ref="H20:H20" t="array">MIN(IF('Lookups'!$H$3:$H$250&gt;'Data'!H20,'Lookups'!$E$3:$E$250))*Area!H20</f>
        <v/>
      </c>
      <c r="I20" s="24">
        <f ref="I20:I20" t="array">MIN(IF('Lookups'!$H$3:$H$250&gt;'Data'!I20,'Lookups'!$E$3:$E$250))*Area!I20</f>
        <v/>
      </c>
      <c r="J20" s="24">
        <f ref="J20:J20" t="array">MIN(IF('Lookups'!$H$3:$H$250&gt;'Data'!J20,'Lookups'!$E$3:$E$250))*Area!J20</f>
        <v/>
      </c>
      <c r="K20" s="24">
        <f ref="K20:K20" t="array">MIN(IF('Lookups'!$H$3:$H$250&gt;'Data'!K20,'Lookups'!$E$3:$E$250))*Area!K20</f>
        <v/>
      </c>
      <c r="L20" s="24">
        <f ref="L20:L20" t="array">MIN(IF('Lookups'!$H$3:$H$250&gt;'Data'!L20,'Lookups'!$E$3:$E$250))*Area!L20</f>
        <v/>
      </c>
    </row>
    <row r="21">
      <c r="A21" s="16">
        <f>'Capacity'!A21</f>
        <v/>
      </c>
      <c r="B21" s="16">
        <f>'Capacity'!B21</f>
        <v/>
      </c>
      <c r="C21" s="24">
        <f ref="C21:C21" t="array">MIN(IF('Lookups'!$H$3:$H$250&gt;'Data'!C21,'Lookups'!$E$3:$E$250))*Area!C21</f>
        <v/>
      </c>
      <c r="D21" s="24">
        <f ref="D21:D21" t="array">MIN(IF('Lookups'!$H$3:$H$250&gt;'Data'!D21,'Lookups'!$E$3:$E$250))*Area!D21</f>
        <v/>
      </c>
      <c r="E21" s="24">
        <f ref="E21:E21" t="array">MIN(IF('Lookups'!$H$3:$H$250&gt;'Data'!E21,'Lookups'!$E$3:$E$250))*Area!E21</f>
        <v/>
      </c>
      <c r="F21" s="24">
        <f ref="F21:F21" t="array">MIN(IF('Lookups'!$H$3:$H$250&gt;'Data'!F21,'Lookups'!$E$3:$E$250))*Area!F21</f>
        <v/>
      </c>
      <c r="G21" s="24">
        <f ref="G21:G21" t="array">MIN(IF('Lookups'!$H$3:$H$250&gt;'Data'!G21,'Lookups'!$E$3:$E$250))*Area!G21</f>
        <v/>
      </c>
      <c r="H21" s="24">
        <f ref="H21:H21" t="array">MIN(IF('Lookups'!$H$3:$H$250&gt;'Data'!H21,'Lookups'!$E$3:$E$250))*Area!H21</f>
        <v/>
      </c>
      <c r="I21" s="24">
        <f ref="I21:I21" t="array">MIN(IF('Lookups'!$H$3:$H$250&gt;'Data'!I21,'Lookups'!$E$3:$E$250))*Area!I21</f>
        <v/>
      </c>
      <c r="J21" s="24">
        <f ref="J21:J21" t="array">MIN(IF('Lookups'!$H$3:$H$250&gt;'Data'!J21,'Lookups'!$E$3:$E$250))*Area!J21</f>
        <v/>
      </c>
      <c r="K21" s="24">
        <f ref="K21:K21" t="array">MIN(IF('Lookups'!$H$3:$H$250&gt;'Data'!K21,'Lookups'!$E$3:$E$250))*Area!K21</f>
        <v/>
      </c>
      <c r="L21" s="24">
        <f ref="L21:L21" t="array">MIN(IF('Lookups'!$H$3:$H$250&gt;'Data'!L21,'Lookups'!$E$3:$E$250))*Area!L21</f>
        <v/>
      </c>
    </row>
    <row r="22">
      <c r="A22" s="16">
        <f>'Capacity'!A22</f>
        <v/>
      </c>
      <c r="B22" s="16">
        <f>'Capacity'!B22</f>
        <v/>
      </c>
      <c r="C22" s="24">
        <f ref="C22:C22" t="array">MIN(IF('Lookups'!$H$3:$H$250&gt;'Data'!C22,'Lookups'!$E$3:$E$250))*Area!C22</f>
        <v/>
      </c>
      <c r="D22" s="24">
        <f ref="D22:D22" t="array">MIN(IF('Lookups'!$H$3:$H$250&gt;'Data'!D22,'Lookups'!$E$3:$E$250))*Area!D22</f>
        <v/>
      </c>
      <c r="E22" s="24">
        <f ref="E22:E22" t="array">MIN(IF('Lookups'!$H$3:$H$250&gt;'Data'!E22,'Lookups'!$E$3:$E$250))*Area!E22</f>
        <v/>
      </c>
      <c r="F22" s="24">
        <f ref="F22:F22" t="array">MIN(IF('Lookups'!$H$3:$H$250&gt;'Data'!F22,'Lookups'!$E$3:$E$250))*Area!F22</f>
        <v/>
      </c>
      <c r="G22" s="24">
        <f ref="G22:G22" t="array">MIN(IF('Lookups'!$H$3:$H$250&gt;'Data'!G22,'Lookups'!$E$3:$E$250))*Area!G22</f>
        <v/>
      </c>
      <c r="H22" s="24">
        <f ref="H22:H22" t="array">MIN(IF('Lookups'!$H$3:$H$250&gt;'Data'!H22,'Lookups'!$E$3:$E$250))*Area!H22</f>
        <v/>
      </c>
      <c r="I22" s="24">
        <f ref="I22:I22" t="array">MIN(IF('Lookups'!$H$3:$H$250&gt;'Data'!I22,'Lookups'!$E$3:$E$250))*Area!I22</f>
        <v/>
      </c>
      <c r="J22" s="24">
        <f ref="J22:J22" t="array">MIN(IF('Lookups'!$H$3:$H$250&gt;'Data'!J22,'Lookups'!$E$3:$E$250))*Area!J22</f>
        <v/>
      </c>
      <c r="K22" s="24">
        <f ref="K22:K22" t="array">MIN(IF('Lookups'!$H$3:$H$250&gt;'Data'!K22,'Lookups'!$E$3:$E$250))*Area!K22</f>
        <v/>
      </c>
      <c r="L22" s="24">
        <f ref="L22:L22" t="array">MIN(IF('Lookups'!$H$3:$H$250&gt;'Data'!L22,'Lookups'!$E$3:$E$250))*Area!L22</f>
        <v/>
      </c>
    </row>
    <row r="23">
      <c r="A23" s="16">
        <f>'Capacity'!A23</f>
        <v/>
      </c>
      <c r="B23" s="16">
        <f>'Capacity'!B23</f>
        <v/>
      </c>
      <c r="C23" s="24">
        <f ref="C23:C23" t="array">MIN(IF('Lookups'!$H$3:$H$250&gt;'Data'!C23,'Lookups'!$E$3:$E$250))*Area!C23</f>
        <v/>
      </c>
      <c r="D23" s="24">
        <f ref="D23:D23" t="array">MIN(IF('Lookups'!$H$3:$H$250&gt;'Data'!D23,'Lookups'!$E$3:$E$250))*Area!D23</f>
        <v/>
      </c>
      <c r="E23" s="24">
        <f ref="E23:E23" t="array">MIN(IF('Lookups'!$H$3:$H$250&gt;'Data'!E23,'Lookups'!$E$3:$E$250))*Area!E23</f>
        <v/>
      </c>
      <c r="F23" s="24">
        <f ref="F23:F23" t="array">MIN(IF('Lookups'!$H$3:$H$250&gt;'Data'!F23,'Lookups'!$E$3:$E$250))*Area!F23</f>
        <v/>
      </c>
      <c r="G23" s="24">
        <f ref="G23:G23" t="array">MIN(IF('Lookups'!$H$3:$H$250&gt;'Data'!G23,'Lookups'!$E$3:$E$250))*Area!G23</f>
        <v/>
      </c>
      <c r="H23" s="24">
        <f ref="H23:H23" t="array">MIN(IF('Lookups'!$H$3:$H$250&gt;'Data'!H23,'Lookups'!$E$3:$E$250))*Area!H23</f>
        <v/>
      </c>
      <c r="I23" s="24">
        <f ref="I23:I23" t="array">MIN(IF('Lookups'!$H$3:$H$250&gt;'Data'!I23,'Lookups'!$E$3:$E$250))*Area!I23</f>
        <v/>
      </c>
      <c r="J23" s="24">
        <f ref="J23:J23" t="array">MIN(IF('Lookups'!$H$3:$H$250&gt;'Data'!J23,'Lookups'!$E$3:$E$250))*Area!J23</f>
        <v/>
      </c>
      <c r="K23" s="24">
        <f ref="K23:K23" t="array">MIN(IF('Lookups'!$H$3:$H$250&gt;'Data'!K23,'Lookups'!$E$3:$E$250))*Area!K23</f>
        <v/>
      </c>
      <c r="L23" s="24">
        <f ref="L23:L23" t="array">MIN(IF('Lookups'!$H$3:$H$250&gt;'Data'!L23,'Lookups'!$E$3:$E$250))*Area!L23</f>
        <v/>
      </c>
    </row>
    <row r="24">
      <c r="A24" s="16">
        <f>'Capacity'!A24</f>
        <v/>
      </c>
      <c r="B24" s="16">
        <f>'Capacity'!B24</f>
        <v/>
      </c>
      <c r="C24" s="24">
        <f ref="C24:C24" t="array">MIN(IF('Lookups'!$H$3:$H$250&gt;'Data'!C24,'Lookups'!$E$3:$E$250))*Area!C24</f>
        <v/>
      </c>
      <c r="D24" s="24">
        <f ref="D24:D24" t="array">MIN(IF('Lookups'!$H$3:$H$250&gt;'Data'!D24,'Lookups'!$E$3:$E$250))*Area!D24</f>
        <v/>
      </c>
      <c r="E24" s="24">
        <f ref="E24:E24" t="array">MIN(IF('Lookups'!$H$3:$H$250&gt;'Data'!E24,'Lookups'!$E$3:$E$250))*Area!E24</f>
        <v/>
      </c>
      <c r="F24" s="24">
        <f ref="F24:F24" t="array">MIN(IF('Lookups'!$H$3:$H$250&gt;'Data'!F24,'Lookups'!$E$3:$E$250))*Area!F24</f>
        <v/>
      </c>
      <c r="G24" s="24">
        <f ref="G24:G24" t="array">MIN(IF('Lookups'!$H$3:$H$250&gt;'Data'!G24,'Lookups'!$E$3:$E$250))*Area!G24</f>
        <v/>
      </c>
      <c r="H24" s="24">
        <f ref="H24:H24" t="array">MIN(IF('Lookups'!$H$3:$H$250&gt;'Data'!H24,'Lookups'!$E$3:$E$250))*Area!H24</f>
        <v/>
      </c>
      <c r="I24" s="24">
        <f ref="I24:I24" t="array">MIN(IF('Lookups'!$H$3:$H$250&gt;'Data'!I24,'Lookups'!$E$3:$E$250))*Area!I24</f>
        <v/>
      </c>
      <c r="J24" s="24">
        <f ref="J24:J24" t="array">MIN(IF('Lookups'!$H$3:$H$250&gt;'Data'!J24,'Lookups'!$E$3:$E$250))*Area!J24</f>
        <v/>
      </c>
      <c r="K24" s="24">
        <f ref="K24:K24" t="array">MIN(IF('Lookups'!$H$3:$H$250&gt;'Data'!K24,'Lookups'!$E$3:$E$250))*Area!K24</f>
        <v/>
      </c>
      <c r="L24" s="24">
        <f ref="L24:L24" t="array">MIN(IF('Lookups'!$H$3:$H$250&gt;'Data'!L24,'Lookups'!$E$3:$E$250))*Area!L24</f>
        <v/>
      </c>
    </row>
    <row r="25">
      <c r="A25" s="16">
        <f>'Capacity'!A25</f>
        <v/>
      </c>
      <c r="B25" s="16">
        <f>'Capacity'!B25</f>
        <v/>
      </c>
      <c r="C25" s="24">
        <f ref="C25:C25" t="array">MIN(IF('Lookups'!$H$3:$H$250&gt;'Data'!C25,'Lookups'!$E$3:$E$250))*Area!C25</f>
        <v/>
      </c>
      <c r="D25" s="24">
        <f ref="D25:D25" t="array">MIN(IF('Lookups'!$H$3:$H$250&gt;'Data'!D25,'Lookups'!$E$3:$E$250))*Area!D25</f>
        <v/>
      </c>
      <c r="E25" s="24">
        <f ref="E25:E25" t="array">MIN(IF('Lookups'!$H$3:$H$250&gt;'Data'!E25,'Lookups'!$E$3:$E$250))*Area!E25</f>
        <v/>
      </c>
      <c r="F25" s="24">
        <f ref="F25:F25" t="array">MIN(IF('Lookups'!$H$3:$H$250&gt;'Data'!F25,'Lookups'!$E$3:$E$250))*Area!F25</f>
        <v/>
      </c>
      <c r="G25" s="24">
        <f ref="G25:G25" t="array">MIN(IF('Lookups'!$H$3:$H$250&gt;'Data'!G25,'Lookups'!$E$3:$E$250))*Area!G25</f>
        <v/>
      </c>
      <c r="H25" s="24">
        <f ref="H25:H25" t="array">MIN(IF('Lookups'!$H$3:$H$250&gt;'Data'!H25,'Lookups'!$E$3:$E$250))*Area!H25</f>
        <v/>
      </c>
      <c r="I25" s="24">
        <f ref="I25:I25" t="array">MIN(IF('Lookups'!$H$3:$H$250&gt;'Data'!I25,'Lookups'!$E$3:$E$250))*Area!I25</f>
        <v/>
      </c>
      <c r="J25" s="24">
        <f ref="J25:J25" t="array">MIN(IF('Lookups'!$H$3:$H$250&gt;'Data'!J25,'Lookups'!$E$3:$E$250))*Area!J25</f>
        <v/>
      </c>
      <c r="K25" s="24">
        <f ref="K25:K25" t="array">MIN(IF('Lookups'!$H$3:$H$250&gt;'Data'!K25,'Lookups'!$E$3:$E$250))*Area!K25</f>
        <v/>
      </c>
      <c r="L25" s="24">
        <f ref="L25:L25" t="array">MIN(IF('Lookups'!$H$3:$H$250&gt;'Data'!L25,'Lookups'!$E$3:$E$250))*Area!L25</f>
        <v/>
      </c>
    </row>
    <row r="26">
      <c r="A26" s="16">
        <f>'Capacity'!A26</f>
        <v/>
      </c>
      <c r="B26" s="16">
        <f>'Capacity'!B26</f>
        <v/>
      </c>
      <c r="C26" s="24">
        <f ref="C26:C26" t="array">MIN(IF('Lookups'!$H$3:$H$250&gt;'Data'!C26,'Lookups'!$E$3:$E$250))*Area!C26</f>
        <v/>
      </c>
      <c r="D26" s="24">
        <f ref="D26:D26" t="array">MIN(IF('Lookups'!$H$3:$H$250&gt;'Data'!D26,'Lookups'!$E$3:$E$250))*Area!D26</f>
        <v/>
      </c>
      <c r="E26" s="24">
        <f ref="E26:E26" t="array">MIN(IF('Lookups'!$H$3:$H$250&gt;'Data'!E26,'Lookups'!$E$3:$E$250))*Area!E26</f>
        <v/>
      </c>
      <c r="F26" s="24">
        <f ref="F26:F26" t="array">MIN(IF('Lookups'!$H$3:$H$250&gt;'Data'!F26,'Lookups'!$E$3:$E$250))*Area!F26</f>
        <v/>
      </c>
      <c r="G26" s="24">
        <f ref="G26:G26" t="array">MIN(IF('Lookups'!$H$3:$H$250&gt;'Data'!G26,'Lookups'!$E$3:$E$250))*Area!G26</f>
        <v/>
      </c>
      <c r="H26" s="24">
        <f ref="H26:H26" t="array">MIN(IF('Lookups'!$H$3:$H$250&gt;'Data'!H26,'Lookups'!$E$3:$E$250))*Area!H26</f>
        <v/>
      </c>
      <c r="I26" s="24">
        <f ref="I26:I26" t="array">MIN(IF('Lookups'!$H$3:$H$250&gt;'Data'!I26,'Lookups'!$E$3:$E$250))*Area!I26</f>
        <v/>
      </c>
      <c r="J26" s="24">
        <f ref="J26:J26" t="array">MIN(IF('Lookups'!$H$3:$H$250&gt;'Data'!J26,'Lookups'!$E$3:$E$250))*Area!J26</f>
        <v/>
      </c>
      <c r="K26" s="24">
        <f ref="K26:K26" t="array">MIN(IF('Lookups'!$H$3:$H$250&gt;'Data'!K26,'Lookups'!$E$3:$E$250))*Area!K26</f>
        <v/>
      </c>
      <c r="L26" s="24">
        <f ref="L26:L26" t="array">MIN(IF('Lookups'!$H$3:$H$250&gt;'Data'!L26,'Lookups'!$E$3:$E$250))*Area!L26</f>
        <v/>
      </c>
    </row>
    <row r="27">
      <c r="A27" s="16">
        <f>'Capacity'!A27</f>
        <v/>
      </c>
      <c r="B27" s="16">
        <f>'Capacity'!B27</f>
        <v/>
      </c>
      <c r="C27" s="24">
        <f ref="C27:C27" t="array">MIN(IF('Lookups'!$H$3:$H$250&gt;'Data'!C27,'Lookups'!$E$3:$E$250))*Area!C27</f>
        <v/>
      </c>
      <c r="D27" s="24">
        <f ref="D27:D27" t="array">MIN(IF('Lookups'!$H$3:$H$250&gt;'Data'!D27,'Lookups'!$E$3:$E$250))*Area!D27</f>
        <v/>
      </c>
      <c r="E27" s="24">
        <f ref="E27:E27" t="array">MIN(IF('Lookups'!$H$3:$H$250&gt;'Data'!E27,'Lookups'!$E$3:$E$250))*Area!E27</f>
        <v/>
      </c>
      <c r="F27" s="24">
        <f ref="F27:F27" t="array">MIN(IF('Lookups'!$H$3:$H$250&gt;'Data'!F27,'Lookups'!$E$3:$E$250))*Area!F27</f>
        <v/>
      </c>
      <c r="G27" s="24">
        <f ref="G27:G27" t="array">MIN(IF('Lookups'!$H$3:$H$250&gt;'Data'!G27,'Lookups'!$E$3:$E$250))*Area!G27</f>
        <v/>
      </c>
      <c r="H27" s="24">
        <f ref="H27:H27" t="array">MIN(IF('Lookups'!$H$3:$H$250&gt;'Data'!H27,'Lookups'!$E$3:$E$250))*Area!H27</f>
        <v/>
      </c>
      <c r="I27" s="24">
        <f ref="I27:I27" t="array">MIN(IF('Lookups'!$H$3:$H$250&gt;'Data'!I27,'Lookups'!$E$3:$E$250))*Area!I27</f>
        <v/>
      </c>
      <c r="J27" s="24">
        <f ref="J27:J27" t="array">MIN(IF('Lookups'!$H$3:$H$250&gt;'Data'!J27,'Lookups'!$E$3:$E$250))*Area!J27</f>
        <v/>
      </c>
      <c r="K27" s="24">
        <f ref="K27:K27" t="array">MIN(IF('Lookups'!$H$3:$H$250&gt;'Data'!K27,'Lookups'!$E$3:$E$250))*Area!K27</f>
        <v/>
      </c>
      <c r="L27" s="24">
        <f ref="L27:L27" t="array">MIN(IF('Lookups'!$H$3:$H$250&gt;'Data'!L27,'Lookups'!$E$3:$E$250))*Area!L27</f>
        <v/>
      </c>
    </row>
    <row r="28">
      <c r="A28" s="16">
        <f>'Capacity'!A28</f>
        <v/>
      </c>
      <c r="B28" s="16">
        <f>'Capacity'!B28</f>
        <v/>
      </c>
      <c r="C28" s="24">
        <f ref="C28:C28" t="array">MIN(IF('Lookups'!$H$3:$H$250&gt;'Data'!C28,'Lookups'!$E$3:$E$250))*Area!C28</f>
        <v/>
      </c>
      <c r="D28" s="24">
        <f ref="D28:D28" t="array">MIN(IF('Lookups'!$H$3:$H$250&gt;'Data'!D28,'Lookups'!$E$3:$E$250))*Area!D28</f>
        <v/>
      </c>
      <c r="E28" s="24">
        <f ref="E28:E28" t="array">MIN(IF('Lookups'!$H$3:$H$250&gt;'Data'!E28,'Lookups'!$E$3:$E$250))*Area!E28</f>
        <v/>
      </c>
      <c r="F28" s="24">
        <f ref="F28:F28" t="array">MIN(IF('Lookups'!$H$3:$H$250&gt;'Data'!F28,'Lookups'!$E$3:$E$250))*Area!F28</f>
        <v/>
      </c>
      <c r="G28" s="24">
        <f ref="G28:G28" t="array">MIN(IF('Lookups'!$H$3:$H$250&gt;'Data'!G28,'Lookups'!$E$3:$E$250))*Area!G28</f>
        <v/>
      </c>
      <c r="H28" s="24">
        <f ref="H28:H28" t="array">MIN(IF('Lookups'!$H$3:$H$250&gt;'Data'!H28,'Lookups'!$E$3:$E$250))*Area!H28</f>
        <v/>
      </c>
      <c r="I28" s="24">
        <f ref="I28:I28" t="array">MIN(IF('Lookups'!$H$3:$H$250&gt;'Data'!I28,'Lookups'!$E$3:$E$250))*Area!I28</f>
        <v/>
      </c>
      <c r="J28" s="24">
        <f ref="J28:J28" t="array">MIN(IF('Lookups'!$H$3:$H$250&gt;'Data'!J28,'Lookups'!$E$3:$E$250))*Area!J28</f>
        <v/>
      </c>
      <c r="K28" s="24">
        <f ref="K28:K28" t="array">MIN(IF('Lookups'!$H$3:$H$250&gt;'Data'!K28,'Lookups'!$E$3:$E$250))*Area!K28</f>
        <v/>
      </c>
      <c r="L28" s="24">
        <f ref="L28:L28" t="array">MIN(IF('Lookups'!$H$3:$H$250&gt;'Data'!L28,'Lookups'!$E$3:$E$250))*Area!L28</f>
        <v/>
      </c>
    </row>
    <row r="29">
      <c r="A29" s="16">
        <f>'Capacity'!A29</f>
        <v/>
      </c>
      <c r="B29" s="16">
        <f>'Capacity'!B29</f>
        <v/>
      </c>
      <c r="C29" s="24">
        <f ref="C29:C29" t="array">MIN(IF('Lookups'!$H$3:$H$250&gt;'Data'!C29,'Lookups'!$E$3:$E$250))*Area!C29</f>
        <v/>
      </c>
      <c r="D29" s="24">
        <f ref="D29:D29" t="array">MIN(IF('Lookups'!$H$3:$H$250&gt;'Data'!D29,'Lookups'!$E$3:$E$250))*Area!D29</f>
        <v/>
      </c>
      <c r="E29" s="24">
        <f ref="E29:E29" t="array">MIN(IF('Lookups'!$H$3:$H$250&gt;'Data'!E29,'Lookups'!$E$3:$E$250))*Area!E29</f>
        <v/>
      </c>
      <c r="F29" s="24">
        <f ref="F29:F29" t="array">MIN(IF('Lookups'!$H$3:$H$250&gt;'Data'!F29,'Lookups'!$E$3:$E$250))*Area!F29</f>
        <v/>
      </c>
      <c r="G29" s="24">
        <f ref="G29:G29" t="array">MIN(IF('Lookups'!$H$3:$H$250&gt;'Data'!G29,'Lookups'!$E$3:$E$250))*Area!G29</f>
        <v/>
      </c>
      <c r="H29" s="24">
        <f ref="H29:H29" t="array">MIN(IF('Lookups'!$H$3:$H$250&gt;'Data'!H29,'Lookups'!$E$3:$E$250))*Area!H29</f>
        <v/>
      </c>
      <c r="I29" s="24">
        <f ref="I29:I29" t="array">MIN(IF('Lookups'!$H$3:$H$250&gt;'Data'!I29,'Lookups'!$E$3:$E$250))*Area!I29</f>
        <v/>
      </c>
      <c r="J29" s="24">
        <f ref="J29:J29" t="array">MIN(IF('Lookups'!$H$3:$H$250&gt;'Data'!J29,'Lookups'!$E$3:$E$250))*Area!J29</f>
        <v/>
      </c>
      <c r="K29" s="24">
        <f ref="K29:K29" t="array">MIN(IF('Lookups'!$H$3:$H$250&gt;'Data'!K29,'Lookups'!$E$3:$E$250))*Area!K29</f>
        <v/>
      </c>
      <c r="L29" s="24">
        <f ref="L29:L29" t="array">MIN(IF('Lookups'!$H$3:$H$250&gt;'Data'!L29,'Lookups'!$E$3:$E$250))*Area!L29</f>
        <v/>
      </c>
    </row>
    <row r="30">
      <c r="A30" s="16">
        <f>'Capacity'!A30</f>
        <v/>
      </c>
      <c r="B30" s="16">
        <f>'Capacity'!B30</f>
        <v/>
      </c>
      <c r="C30" s="24">
        <f ref="C30:C30" t="array">MIN(IF('Lookups'!$H$3:$H$250&gt;'Data'!C30,'Lookups'!$E$3:$E$250))*Area!C30</f>
        <v/>
      </c>
      <c r="D30" s="24">
        <f ref="D30:D30" t="array">MIN(IF('Lookups'!$H$3:$H$250&gt;'Data'!D30,'Lookups'!$E$3:$E$250))*Area!D30</f>
        <v/>
      </c>
      <c r="E30" s="24">
        <f ref="E30:E30" t="array">MIN(IF('Lookups'!$H$3:$H$250&gt;'Data'!E30,'Lookups'!$E$3:$E$250))*Area!E30</f>
        <v/>
      </c>
      <c r="F30" s="24">
        <f ref="F30:F30" t="array">MIN(IF('Lookups'!$H$3:$H$250&gt;'Data'!F30,'Lookups'!$E$3:$E$250))*Area!F30</f>
        <v/>
      </c>
      <c r="G30" s="24">
        <f ref="G30:G30" t="array">MIN(IF('Lookups'!$H$3:$H$250&gt;'Data'!G30,'Lookups'!$E$3:$E$250))*Area!G30</f>
        <v/>
      </c>
      <c r="H30" s="24">
        <f ref="H30:H30" t="array">MIN(IF('Lookups'!$H$3:$H$250&gt;'Data'!H30,'Lookups'!$E$3:$E$250))*Area!H30</f>
        <v/>
      </c>
      <c r="I30" s="24">
        <f ref="I30:I30" t="array">MIN(IF('Lookups'!$H$3:$H$250&gt;'Data'!I30,'Lookups'!$E$3:$E$250))*Area!I30</f>
        <v/>
      </c>
      <c r="J30" s="24">
        <f ref="J30:J30" t="array">MIN(IF('Lookups'!$H$3:$H$250&gt;'Data'!J30,'Lookups'!$E$3:$E$250))*Area!J30</f>
        <v/>
      </c>
      <c r="K30" s="24">
        <f ref="K30:K30" t="array">MIN(IF('Lookups'!$H$3:$H$250&gt;'Data'!K30,'Lookups'!$E$3:$E$250))*Area!K30</f>
        <v/>
      </c>
      <c r="L30" s="24">
        <f ref="L30:L30" t="array">MIN(IF('Lookups'!$H$3:$H$250&gt;'Data'!L30,'Lookups'!$E$3:$E$250))*Area!L30</f>
        <v/>
      </c>
    </row>
    <row r="31">
      <c r="A31" s="16">
        <f>'Capacity'!A31</f>
        <v/>
      </c>
      <c r="B31" s="16">
        <f>'Capacity'!B31</f>
        <v/>
      </c>
      <c r="C31" s="24">
        <f ref="C31:C31" t="array">MIN(IF('Lookups'!$H$3:$H$250&gt;'Data'!C31,'Lookups'!$E$3:$E$250))*Area!C31</f>
        <v/>
      </c>
      <c r="D31" s="24">
        <f ref="D31:D31" t="array">MIN(IF('Lookups'!$H$3:$H$250&gt;'Data'!D31,'Lookups'!$E$3:$E$250))*Area!D31</f>
        <v/>
      </c>
      <c r="E31" s="24">
        <f ref="E31:E31" t="array">MIN(IF('Lookups'!$H$3:$H$250&gt;'Data'!E31,'Lookups'!$E$3:$E$250))*Area!E31</f>
        <v/>
      </c>
      <c r="F31" s="24">
        <f ref="F31:F31" t="array">MIN(IF('Lookups'!$H$3:$H$250&gt;'Data'!F31,'Lookups'!$E$3:$E$250))*Area!F31</f>
        <v/>
      </c>
      <c r="G31" s="24">
        <f ref="G31:G31" t="array">MIN(IF('Lookups'!$H$3:$H$250&gt;'Data'!G31,'Lookups'!$E$3:$E$250))*Area!G31</f>
        <v/>
      </c>
      <c r="H31" s="24">
        <f ref="H31:H31" t="array">MIN(IF('Lookups'!$H$3:$H$250&gt;'Data'!H31,'Lookups'!$E$3:$E$250))*Area!H31</f>
        <v/>
      </c>
      <c r="I31" s="24">
        <f ref="I31:I31" t="array">MIN(IF('Lookups'!$H$3:$H$250&gt;'Data'!I31,'Lookups'!$E$3:$E$250))*Area!I31</f>
        <v/>
      </c>
      <c r="J31" s="24">
        <f ref="J31:J31" t="array">MIN(IF('Lookups'!$H$3:$H$250&gt;'Data'!J31,'Lookups'!$E$3:$E$250))*Area!J31</f>
        <v/>
      </c>
      <c r="K31" s="24">
        <f ref="K31:K31" t="array">MIN(IF('Lookups'!$H$3:$H$250&gt;'Data'!K31,'Lookups'!$E$3:$E$250))*Area!K31</f>
        <v/>
      </c>
      <c r="L31" s="24">
        <f ref="L31:L31" t="array">MIN(IF('Lookups'!$H$3:$H$250&gt;'Data'!L31,'Lookups'!$E$3:$E$250))*Area!L31</f>
        <v/>
      </c>
    </row>
    <row r="32">
      <c r="A32" s="16">
        <f>'Capacity'!A32</f>
        <v/>
      </c>
      <c r="B32" s="16">
        <f>'Capacity'!B32</f>
        <v/>
      </c>
      <c r="C32" s="24">
        <f ref="C32:C32" t="array">MIN(IF('Lookups'!$H$3:$H$250&gt;'Data'!C32,'Lookups'!$E$3:$E$250))*Area!C32</f>
        <v/>
      </c>
      <c r="D32" s="24">
        <f ref="D32:D32" t="array">MIN(IF('Lookups'!$H$3:$H$250&gt;'Data'!D32,'Lookups'!$E$3:$E$250))*Area!D32</f>
        <v/>
      </c>
      <c r="E32" s="24">
        <f ref="E32:E32" t="array">MIN(IF('Lookups'!$H$3:$H$250&gt;'Data'!E32,'Lookups'!$E$3:$E$250))*Area!E32</f>
        <v/>
      </c>
      <c r="F32" s="24">
        <f ref="F32:F32" t="array">MIN(IF('Lookups'!$H$3:$H$250&gt;'Data'!F32,'Lookups'!$E$3:$E$250))*Area!F32</f>
        <v/>
      </c>
      <c r="G32" s="24">
        <f ref="G32:G32" t="array">MIN(IF('Lookups'!$H$3:$H$250&gt;'Data'!G32,'Lookups'!$E$3:$E$250))*Area!G32</f>
        <v/>
      </c>
      <c r="H32" s="24">
        <f ref="H32:H32" t="array">MIN(IF('Lookups'!$H$3:$H$250&gt;'Data'!H32,'Lookups'!$E$3:$E$250))*Area!H32</f>
        <v/>
      </c>
      <c r="I32" s="24">
        <f ref="I32:I32" t="array">MIN(IF('Lookups'!$H$3:$H$250&gt;'Data'!I32,'Lookups'!$E$3:$E$250))*Area!I32</f>
        <v/>
      </c>
      <c r="J32" s="24">
        <f ref="J32:J32" t="array">MIN(IF('Lookups'!$H$3:$H$250&gt;'Data'!J32,'Lookups'!$E$3:$E$250))*Area!J32</f>
        <v/>
      </c>
      <c r="K32" s="24">
        <f ref="K32:K32" t="array">MIN(IF('Lookups'!$H$3:$H$250&gt;'Data'!K32,'Lookups'!$E$3:$E$250))*Area!K32</f>
        <v/>
      </c>
      <c r="L32" s="24">
        <f ref="L32:L32" t="array">MIN(IF('Lookups'!$H$3:$H$250&gt;'Data'!L32,'Lookups'!$E$3:$E$250))*Area!L32</f>
        <v/>
      </c>
    </row>
    <row r="33">
      <c r="A33" s="16">
        <f>'Capacity'!A33</f>
        <v/>
      </c>
      <c r="B33" s="16">
        <f>'Capacity'!B33</f>
        <v/>
      </c>
      <c r="C33" s="24">
        <f ref="C33:C33" t="array">MIN(IF('Lookups'!$H$3:$H$250&gt;'Data'!C33,'Lookups'!$E$3:$E$250))*Area!C33</f>
        <v/>
      </c>
      <c r="D33" s="24">
        <f ref="D33:D33" t="array">MIN(IF('Lookups'!$H$3:$H$250&gt;'Data'!D33,'Lookups'!$E$3:$E$250))*Area!D33</f>
        <v/>
      </c>
      <c r="E33" s="24">
        <f ref="E33:E33" t="array">MIN(IF('Lookups'!$H$3:$H$250&gt;'Data'!E33,'Lookups'!$E$3:$E$250))*Area!E33</f>
        <v/>
      </c>
      <c r="F33" s="24">
        <f ref="F33:F33" t="array">MIN(IF('Lookups'!$H$3:$H$250&gt;'Data'!F33,'Lookups'!$E$3:$E$250))*Area!F33</f>
        <v/>
      </c>
      <c r="G33" s="24">
        <f ref="G33:G33" t="array">MIN(IF('Lookups'!$H$3:$H$250&gt;'Data'!G33,'Lookups'!$E$3:$E$250))*Area!G33</f>
        <v/>
      </c>
      <c r="H33" s="24">
        <f ref="H33:H33" t="array">MIN(IF('Lookups'!$H$3:$H$250&gt;'Data'!H33,'Lookups'!$E$3:$E$250))*Area!H33</f>
        <v/>
      </c>
      <c r="I33" s="24">
        <f ref="I33:I33" t="array">MIN(IF('Lookups'!$H$3:$H$250&gt;'Data'!I33,'Lookups'!$E$3:$E$250))*Area!I33</f>
        <v/>
      </c>
      <c r="J33" s="24">
        <f ref="J33:J33" t="array">MIN(IF('Lookups'!$H$3:$H$250&gt;'Data'!J33,'Lookups'!$E$3:$E$250))*Area!J33</f>
        <v/>
      </c>
      <c r="K33" s="24">
        <f ref="K33:K33" t="array">MIN(IF('Lookups'!$H$3:$H$250&gt;'Data'!K33,'Lookups'!$E$3:$E$250))*Area!K33</f>
        <v/>
      </c>
      <c r="L33" s="24">
        <f ref="L33:L33" t="array">MIN(IF('Lookups'!$H$3:$H$250&gt;'Data'!L33,'Lookups'!$E$3:$E$250))*Area!L33</f>
        <v/>
      </c>
    </row>
    <row r="34">
      <c r="A34" s="16">
        <f>'Capacity'!A34</f>
        <v/>
      </c>
      <c r="B34" s="16">
        <f>'Capacity'!B34</f>
        <v/>
      </c>
      <c r="C34" s="24">
        <f ref="C34:C34" t="array">MIN(IF('Lookups'!$H$3:$H$250&gt;'Data'!C34,'Lookups'!$E$3:$E$250))*Area!C34</f>
        <v/>
      </c>
      <c r="D34" s="24">
        <f ref="D34:D34" t="array">MIN(IF('Lookups'!$H$3:$H$250&gt;'Data'!D34,'Lookups'!$E$3:$E$250))*Area!D34</f>
        <v/>
      </c>
      <c r="E34" s="24">
        <f ref="E34:E34" t="array">MIN(IF('Lookups'!$H$3:$H$250&gt;'Data'!E34,'Lookups'!$E$3:$E$250))*Area!E34</f>
        <v/>
      </c>
      <c r="F34" s="24">
        <f ref="F34:F34" t="array">MIN(IF('Lookups'!$H$3:$H$250&gt;'Data'!F34,'Lookups'!$E$3:$E$250))*Area!F34</f>
        <v/>
      </c>
      <c r="G34" s="24">
        <f ref="G34:G34" t="array">MIN(IF('Lookups'!$H$3:$H$250&gt;'Data'!G34,'Lookups'!$E$3:$E$250))*Area!G34</f>
        <v/>
      </c>
      <c r="H34" s="24">
        <f ref="H34:H34" t="array">MIN(IF('Lookups'!$H$3:$H$250&gt;'Data'!H34,'Lookups'!$E$3:$E$250))*Area!H34</f>
        <v/>
      </c>
      <c r="I34" s="24">
        <f ref="I34:I34" t="array">MIN(IF('Lookups'!$H$3:$H$250&gt;'Data'!I34,'Lookups'!$E$3:$E$250))*Area!I34</f>
        <v/>
      </c>
      <c r="J34" s="24">
        <f ref="J34:J34" t="array">MIN(IF('Lookups'!$H$3:$H$250&gt;'Data'!J34,'Lookups'!$E$3:$E$250))*Area!J34</f>
        <v/>
      </c>
      <c r="K34" s="24">
        <f ref="K34:K34" t="array">MIN(IF('Lookups'!$H$3:$H$250&gt;'Data'!K34,'Lookups'!$E$3:$E$250))*Area!K34</f>
        <v/>
      </c>
      <c r="L34" s="24">
        <f ref="L34:L34" t="array">MIN(IF('Lookups'!$H$3:$H$250&gt;'Data'!L34,'Lookups'!$E$3:$E$250))*Area!L34</f>
        <v/>
      </c>
    </row>
    <row r="35">
      <c r="A35" s="16">
        <f>'Capacity'!A35</f>
        <v/>
      </c>
      <c r="B35" s="16">
        <f>'Capacity'!B35</f>
        <v/>
      </c>
      <c r="C35" s="24">
        <f ref="C35:C35" t="array">MIN(IF('Lookups'!$H$3:$H$250&gt;'Data'!C35,'Lookups'!$E$3:$E$250))*Area!C35</f>
        <v/>
      </c>
      <c r="D35" s="24">
        <f ref="D35:D35" t="array">MIN(IF('Lookups'!$H$3:$H$250&gt;'Data'!D35,'Lookups'!$E$3:$E$250))*Area!D35</f>
        <v/>
      </c>
      <c r="E35" s="24">
        <f ref="E35:E35" t="array">MIN(IF('Lookups'!$H$3:$H$250&gt;'Data'!E35,'Lookups'!$E$3:$E$250))*Area!E35</f>
        <v/>
      </c>
      <c r="F35" s="24">
        <f ref="F35:F35" t="array">MIN(IF('Lookups'!$H$3:$H$250&gt;'Data'!F35,'Lookups'!$E$3:$E$250))*Area!F35</f>
        <v/>
      </c>
      <c r="G35" s="24">
        <f ref="G35:G35" t="array">MIN(IF('Lookups'!$H$3:$H$250&gt;'Data'!G35,'Lookups'!$E$3:$E$250))*Area!G35</f>
        <v/>
      </c>
      <c r="H35" s="24">
        <f ref="H35:H35" t="array">MIN(IF('Lookups'!$H$3:$H$250&gt;'Data'!H35,'Lookups'!$E$3:$E$250))*Area!H35</f>
        <v/>
      </c>
      <c r="I35" s="24">
        <f ref="I35:I35" t="array">MIN(IF('Lookups'!$H$3:$H$250&gt;'Data'!I35,'Lookups'!$E$3:$E$250))*Area!I35</f>
        <v/>
      </c>
      <c r="J35" s="24">
        <f ref="J35:J35" t="array">MIN(IF('Lookups'!$H$3:$H$250&gt;'Data'!J35,'Lookups'!$E$3:$E$250))*Area!J35</f>
        <v/>
      </c>
      <c r="K35" s="24">
        <f ref="K35:K35" t="array">MIN(IF('Lookups'!$H$3:$H$250&gt;'Data'!K35,'Lookups'!$E$3:$E$250))*Area!K35</f>
        <v/>
      </c>
      <c r="L35" s="24">
        <f ref="L35:L35" t="array">MIN(IF('Lookups'!$H$3:$H$250&gt;'Data'!L35,'Lookups'!$E$3:$E$250))*Area!L35</f>
        <v/>
      </c>
    </row>
    <row r="36">
      <c r="A36" s="16">
        <f>'Capacity'!A36</f>
        <v/>
      </c>
      <c r="B36" s="16">
        <f>'Capacity'!B36</f>
        <v/>
      </c>
      <c r="C36" s="24">
        <f ref="C36:C36" t="array">MIN(IF('Lookups'!$H$3:$H$250&gt;'Data'!C36,'Lookups'!$E$3:$E$250))*Area!C36</f>
        <v/>
      </c>
      <c r="D36" s="24">
        <f ref="D36:D36" t="array">MIN(IF('Lookups'!$H$3:$H$250&gt;'Data'!D36,'Lookups'!$E$3:$E$250))*Area!D36</f>
        <v/>
      </c>
      <c r="E36" s="24">
        <f ref="E36:E36" t="array">MIN(IF('Lookups'!$H$3:$H$250&gt;'Data'!E36,'Lookups'!$E$3:$E$250))*Area!E36</f>
        <v/>
      </c>
      <c r="F36" s="24">
        <f ref="F36:F36" t="array">MIN(IF('Lookups'!$H$3:$H$250&gt;'Data'!F36,'Lookups'!$E$3:$E$250))*Area!F36</f>
        <v/>
      </c>
      <c r="G36" s="24">
        <f ref="G36:G36" t="array">MIN(IF('Lookups'!$H$3:$H$250&gt;'Data'!G36,'Lookups'!$E$3:$E$250))*Area!G36</f>
        <v/>
      </c>
      <c r="H36" s="24">
        <f ref="H36:H36" t="array">MIN(IF('Lookups'!$H$3:$H$250&gt;'Data'!H36,'Lookups'!$E$3:$E$250))*Area!H36</f>
        <v/>
      </c>
      <c r="I36" s="24">
        <f ref="I36:I36" t="array">MIN(IF('Lookups'!$H$3:$H$250&gt;'Data'!I36,'Lookups'!$E$3:$E$250))*Area!I36</f>
        <v/>
      </c>
      <c r="J36" s="24">
        <f ref="J36:J36" t="array">MIN(IF('Lookups'!$H$3:$H$250&gt;'Data'!J36,'Lookups'!$E$3:$E$250))*Area!J36</f>
        <v/>
      </c>
      <c r="K36" s="24">
        <f ref="K36:K36" t="array">MIN(IF('Lookups'!$H$3:$H$250&gt;'Data'!K36,'Lookups'!$E$3:$E$250))*Area!K36</f>
        <v/>
      </c>
      <c r="L36" s="24">
        <f ref="L36:L36" t="array">MIN(IF('Lookups'!$H$3:$H$250&gt;'Data'!L36,'Lookups'!$E$3:$E$250))*Area!L36</f>
        <v/>
      </c>
    </row>
    <row r="37">
      <c r="A37" s="16">
        <f>'Capacity'!A37</f>
        <v/>
      </c>
      <c r="B37" s="16">
        <f>'Capacity'!B37</f>
        <v/>
      </c>
      <c r="C37" s="24">
        <f ref="C37:C37" t="array">MIN(IF('Lookups'!$H$3:$H$250&gt;'Data'!C37,'Lookups'!$E$3:$E$250))*Area!C37</f>
        <v/>
      </c>
      <c r="D37" s="24">
        <f ref="D37:D37" t="array">MIN(IF('Lookups'!$H$3:$H$250&gt;'Data'!D37,'Lookups'!$E$3:$E$250))*Area!D37</f>
        <v/>
      </c>
      <c r="E37" s="24">
        <f ref="E37:E37" t="array">MIN(IF('Lookups'!$H$3:$H$250&gt;'Data'!E37,'Lookups'!$E$3:$E$250))*Area!E37</f>
        <v/>
      </c>
      <c r="F37" s="24">
        <f ref="F37:F37" t="array">MIN(IF('Lookups'!$H$3:$H$250&gt;'Data'!F37,'Lookups'!$E$3:$E$250))*Area!F37</f>
        <v/>
      </c>
      <c r="G37" s="24">
        <f ref="G37:G37" t="array">MIN(IF('Lookups'!$H$3:$H$250&gt;'Data'!G37,'Lookups'!$E$3:$E$250))*Area!G37</f>
        <v/>
      </c>
      <c r="H37" s="24">
        <f ref="H37:H37" t="array">MIN(IF('Lookups'!$H$3:$H$250&gt;'Data'!H37,'Lookups'!$E$3:$E$250))*Area!H37</f>
        <v/>
      </c>
      <c r="I37" s="24">
        <f ref="I37:I37" t="array">MIN(IF('Lookups'!$H$3:$H$250&gt;'Data'!I37,'Lookups'!$E$3:$E$250))*Area!I37</f>
        <v/>
      </c>
      <c r="J37" s="24">
        <f ref="J37:J37" t="array">MIN(IF('Lookups'!$H$3:$H$250&gt;'Data'!J37,'Lookups'!$E$3:$E$250))*Area!J37</f>
        <v/>
      </c>
      <c r="K37" s="24">
        <f ref="K37:K37" t="array">MIN(IF('Lookups'!$H$3:$H$250&gt;'Data'!K37,'Lookups'!$E$3:$E$250))*Area!K37</f>
        <v/>
      </c>
      <c r="L37" s="24">
        <f ref="L37:L37" t="array">MIN(IF('Lookups'!$H$3:$H$250&gt;'Data'!L37,'Lookups'!$E$3:$E$250))*Area!L37</f>
        <v/>
      </c>
    </row>
    <row r="38">
      <c r="A38" s="16">
        <f>'Capacity'!A38</f>
        <v/>
      </c>
      <c r="B38" s="16">
        <f>'Capacity'!B38</f>
        <v/>
      </c>
      <c r="C38" s="24">
        <f ref="C38:C38" t="array">MIN(IF('Lookups'!$H$3:$H$250&gt;'Data'!C38,'Lookups'!$E$3:$E$250))*Area!C38</f>
        <v/>
      </c>
      <c r="D38" s="24">
        <f ref="D38:D38" t="array">MIN(IF('Lookups'!$H$3:$H$250&gt;'Data'!D38,'Lookups'!$E$3:$E$250))*Area!D38</f>
        <v/>
      </c>
      <c r="E38" s="24">
        <f ref="E38:E38" t="array">MIN(IF('Lookups'!$H$3:$H$250&gt;'Data'!E38,'Lookups'!$E$3:$E$250))*Area!E38</f>
        <v/>
      </c>
      <c r="F38" s="24">
        <f ref="F38:F38" t="array">MIN(IF('Lookups'!$H$3:$H$250&gt;'Data'!F38,'Lookups'!$E$3:$E$250))*Area!F38</f>
        <v/>
      </c>
      <c r="G38" s="24">
        <f ref="G38:G38" t="array">MIN(IF('Lookups'!$H$3:$H$250&gt;'Data'!G38,'Lookups'!$E$3:$E$250))*Area!G38</f>
        <v/>
      </c>
      <c r="H38" s="24">
        <f ref="H38:H38" t="array">MIN(IF('Lookups'!$H$3:$H$250&gt;'Data'!H38,'Lookups'!$E$3:$E$250))*Area!H38</f>
        <v/>
      </c>
      <c r="I38" s="24">
        <f ref="I38:I38" t="array">MIN(IF('Lookups'!$H$3:$H$250&gt;'Data'!I38,'Lookups'!$E$3:$E$250))*Area!I38</f>
        <v/>
      </c>
      <c r="J38" s="24">
        <f ref="J38:J38" t="array">MIN(IF('Lookups'!$H$3:$H$250&gt;'Data'!J38,'Lookups'!$E$3:$E$250))*Area!J38</f>
        <v/>
      </c>
      <c r="K38" s="24">
        <f ref="K38:K38" t="array">MIN(IF('Lookups'!$H$3:$H$250&gt;'Data'!K38,'Lookups'!$E$3:$E$250))*Area!K38</f>
        <v/>
      </c>
      <c r="L38" s="24">
        <f ref="L38:L38" t="array">MIN(IF('Lookups'!$H$3:$H$250&gt;'Data'!L38,'Lookups'!$E$3:$E$250))*Area!L38</f>
        <v/>
      </c>
    </row>
    <row r="39">
      <c r="A39" s="16">
        <f>'Capacity'!A39</f>
        <v/>
      </c>
      <c r="B39" s="16">
        <f>'Capacity'!B39</f>
        <v/>
      </c>
      <c r="C39" s="24">
        <f ref="C39:C39" t="array">MIN(IF('Lookups'!$H$3:$H$250&gt;'Data'!C39,'Lookups'!$E$3:$E$250))*Area!C39</f>
        <v/>
      </c>
      <c r="D39" s="24">
        <f ref="D39:D39" t="array">MIN(IF('Lookups'!$H$3:$H$250&gt;'Data'!D39,'Lookups'!$E$3:$E$250))*Area!D39</f>
        <v/>
      </c>
      <c r="E39" s="24">
        <f ref="E39:E39" t="array">MIN(IF('Lookups'!$H$3:$H$250&gt;'Data'!E39,'Lookups'!$E$3:$E$250))*Area!E39</f>
        <v/>
      </c>
      <c r="F39" s="24">
        <f ref="F39:F39" t="array">MIN(IF('Lookups'!$H$3:$H$250&gt;'Data'!F39,'Lookups'!$E$3:$E$250))*Area!F39</f>
        <v/>
      </c>
      <c r="G39" s="24">
        <f ref="G39:G39" t="array">MIN(IF('Lookups'!$H$3:$H$250&gt;'Data'!G39,'Lookups'!$E$3:$E$250))*Area!G39</f>
        <v/>
      </c>
      <c r="H39" s="24">
        <f ref="H39:H39" t="array">MIN(IF('Lookups'!$H$3:$H$250&gt;'Data'!H39,'Lookups'!$E$3:$E$250))*Area!H39</f>
        <v/>
      </c>
      <c r="I39" s="24">
        <f ref="I39:I39" t="array">MIN(IF('Lookups'!$H$3:$H$250&gt;'Data'!I39,'Lookups'!$E$3:$E$250))*Area!I39</f>
        <v/>
      </c>
      <c r="J39" s="24">
        <f ref="J39:J39" t="array">MIN(IF('Lookups'!$H$3:$H$250&gt;'Data'!J39,'Lookups'!$E$3:$E$250))*Area!J39</f>
        <v/>
      </c>
      <c r="K39" s="24">
        <f ref="K39:K39" t="array">MIN(IF('Lookups'!$H$3:$H$250&gt;'Data'!K39,'Lookups'!$E$3:$E$250))*Area!K39</f>
        <v/>
      </c>
      <c r="L39" s="24">
        <f ref="L39:L39" t="array">MIN(IF('Lookups'!$H$3:$H$250&gt;'Data'!L39,'Lookups'!$E$3:$E$250))*Area!L39</f>
        <v/>
      </c>
    </row>
    <row r="40">
      <c r="A40" s="16">
        <f>'Capacity'!A40</f>
        <v/>
      </c>
      <c r="B40" s="16">
        <f>'Capacity'!B40</f>
        <v/>
      </c>
      <c r="C40" s="24">
        <f ref="C40:C40" t="array">MIN(IF('Lookups'!$H$3:$H$250&gt;'Data'!C40,'Lookups'!$E$3:$E$250))*Area!C40</f>
        <v/>
      </c>
      <c r="D40" s="24">
        <f ref="D40:D40" t="array">MIN(IF('Lookups'!$H$3:$H$250&gt;'Data'!D40,'Lookups'!$E$3:$E$250))*Area!D40</f>
        <v/>
      </c>
      <c r="E40" s="24">
        <f ref="E40:E40" t="array">MIN(IF('Lookups'!$H$3:$H$250&gt;'Data'!E40,'Lookups'!$E$3:$E$250))*Area!E40</f>
        <v/>
      </c>
      <c r="F40" s="24">
        <f ref="F40:F40" t="array">MIN(IF('Lookups'!$H$3:$H$250&gt;'Data'!F40,'Lookups'!$E$3:$E$250))*Area!F40</f>
        <v/>
      </c>
      <c r="G40" s="24">
        <f ref="G40:G40" t="array">MIN(IF('Lookups'!$H$3:$H$250&gt;'Data'!G40,'Lookups'!$E$3:$E$250))*Area!G40</f>
        <v/>
      </c>
      <c r="H40" s="24">
        <f ref="H40:H40" t="array">MIN(IF('Lookups'!$H$3:$H$250&gt;'Data'!H40,'Lookups'!$E$3:$E$250))*Area!H40</f>
        <v/>
      </c>
      <c r="I40" s="24">
        <f ref="I40:I40" t="array">MIN(IF('Lookups'!$H$3:$H$250&gt;'Data'!I40,'Lookups'!$E$3:$E$250))*Area!I40</f>
        <v/>
      </c>
      <c r="J40" s="24">
        <f ref="J40:J40" t="array">MIN(IF('Lookups'!$H$3:$H$250&gt;'Data'!J40,'Lookups'!$E$3:$E$250))*Area!J40</f>
        <v/>
      </c>
      <c r="K40" s="24">
        <f ref="K40:K40" t="array">MIN(IF('Lookups'!$H$3:$H$250&gt;'Data'!K40,'Lookups'!$E$3:$E$250))*Area!K40</f>
        <v/>
      </c>
      <c r="L40" s="24">
        <f ref="L40:L40" t="array">MIN(IF('Lookups'!$H$3:$H$250&gt;'Data'!L40,'Lookups'!$E$3:$E$250))*Area!L40</f>
        <v/>
      </c>
    </row>
    <row r="41">
      <c r="A41" s="16">
        <f>'Capacity'!A41</f>
        <v/>
      </c>
      <c r="B41" s="16">
        <f>'Capacity'!B41</f>
        <v/>
      </c>
      <c r="C41" s="24">
        <f ref="C41:C41" t="array">MIN(IF('Lookups'!$H$3:$H$250&gt;'Data'!C41,'Lookups'!$E$3:$E$250))*Area!C41</f>
        <v/>
      </c>
      <c r="D41" s="24">
        <f ref="D41:D41" t="array">MIN(IF('Lookups'!$H$3:$H$250&gt;'Data'!D41,'Lookups'!$E$3:$E$250))*Area!D41</f>
        <v/>
      </c>
      <c r="E41" s="24">
        <f ref="E41:E41" t="array">MIN(IF('Lookups'!$H$3:$H$250&gt;'Data'!E41,'Lookups'!$E$3:$E$250))*Area!E41</f>
        <v/>
      </c>
      <c r="F41" s="24">
        <f ref="F41:F41" t="array">MIN(IF('Lookups'!$H$3:$H$250&gt;'Data'!F41,'Lookups'!$E$3:$E$250))*Area!F41</f>
        <v/>
      </c>
      <c r="G41" s="24">
        <f ref="G41:G41" t="array">MIN(IF('Lookups'!$H$3:$H$250&gt;'Data'!G41,'Lookups'!$E$3:$E$250))*Area!G41</f>
        <v/>
      </c>
      <c r="H41" s="24">
        <f ref="H41:H41" t="array">MIN(IF('Lookups'!$H$3:$H$250&gt;'Data'!H41,'Lookups'!$E$3:$E$250))*Area!H41</f>
        <v/>
      </c>
      <c r="I41" s="24">
        <f ref="I41:I41" t="array">MIN(IF('Lookups'!$H$3:$H$250&gt;'Data'!I41,'Lookups'!$E$3:$E$250))*Area!I41</f>
        <v/>
      </c>
      <c r="J41" s="24">
        <f ref="J41:J41" t="array">MIN(IF('Lookups'!$H$3:$H$250&gt;'Data'!J41,'Lookups'!$E$3:$E$250))*Area!J41</f>
        <v/>
      </c>
      <c r="K41" s="24">
        <f ref="K41:K41" t="array">MIN(IF('Lookups'!$H$3:$H$250&gt;'Data'!K41,'Lookups'!$E$3:$E$250))*Area!K41</f>
        <v/>
      </c>
      <c r="L41" s="24">
        <f ref="L41:L41" t="array">MIN(IF('Lookups'!$H$3:$H$250&gt;'Data'!L41,'Lookups'!$E$3:$E$250))*Area!L41</f>
        <v/>
      </c>
    </row>
    <row r="42">
      <c r="A42" s="16">
        <f>'Capacity'!A42</f>
        <v/>
      </c>
      <c r="B42" s="16">
        <f>'Capacity'!B42</f>
        <v/>
      </c>
      <c r="C42" s="24">
        <f ref="C42:C42" t="array">MIN(IF('Lookups'!$H$3:$H$250&gt;'Data'!C42,'Lookups'!$E$3:$E$250))*Area!C42</f>
        <v/>
      </c>
      <c r="D42" s="24">
        <f ref="D42:D42" t="array">MIN(IF('Lookups'!$H$3:$H$250&gt;'Data'!D42,'Lookups'!$E$3:$E$250))*Area!D42</f>
        <v/>
      </c>
      <c r="E42" s="24">
        <f ref="E42:E42" t="array">MIN(IF('Lookups'!$H$3:$H$250&gt;'Data'!E42,'Lookups'!$E$3:$E$250))*Area!E42</f>
        <v/>
      </c>
      <c r="F42" s="24">
        <f ref="F42:F42" t="array">MIN(IF('Lookups'!$H$3:$H$250&gt;'Data'!F42,'Lookups'!$E$3:$E$250))*Area!F42</f>
        <v/>
      </c>
      <c r="G42" s="24">
        <f ref="G42:G42" t="array">MIN(IF('Lookups'!$H$3:$H$250&gt;'Data'!G42,'Lookups'!$E$3:$E$250))*Area!G42</f>
        <v/>
      </c>
      <c r="H42" s="24">
        <f ref="H42:H42" t="array">MIN(IF('Lookups'!$H$3:$H$250&gt;'Data'!H42,'Lookups'!$E$3:$E$250))*Area!H42</f>
        <v/>
      </c>
      <c r="I42" s="24">
        <f ref="I42:I42" t="array">MIN(IF('Lookups'!$H$3:$H$250&gt;'Data'!I42,'Lookups'!$E$3:$E$250))*Area!I42</f>
        <v/>
      </c>
      <c r="J42" s="24">
        <f ref="J42:J42" t="array">MIN(IF('Lookups'!$H$3:$H$250&gt;'Data'!J42,'Lookups'!$E$3:$E$250))*Area!J42</f>
        <v/>
      </c>
      <c r="K42" s="24">
        <f ref="K42:K42" t="array">MIN(IF('Lookups'!$H$3:$H$250&gt;'Data'!K42,'Lookups'!$E$3:$E$250))*Area!K42</f>
        <v/>
      </c>
      <c r="L42" s="24">
        <f ref="L42:L42" t="array">MIN(IF('Lookups'!$H$3:$H$250&gt;'Data'!L42,'Lookups'!$E$3:$E$250))*Area!L42</f>
        <v/>
      </c>
    </row>
    <row r="43">
      <c r="A43" s="16">
        <f>'Capacity'!A43</f>
        <v/>
      </c>
      <c r="B43" s="16">
        <f>'Capacity'!B43</f>
        <v/>
      </c>
      <c r="C43" s="24">
        <f ref="C43:C43" t="array">MIN(IF('Lookups'!$H$3:$H$250&gt;'Data'!C43,'Lookups'!$E$3:$E$250))*Area!C43</f>
        <v/>
      </c>
      <c r="D43" s="24">
        <f ref="D43:D43" t="array">MIN(IF('Lookups'!$H$3:$H$250&gt;'Data'!D43,'Lookups'!$E$3:$E$250))*Area!D43</f>
        <v/>
      </c>
      <c r="E43" s="24">
        <f ref="E43:E43" t="array">MIN(IF('Lookups'!$H$3:$H$250&gt;'Data'!E43,'Lookups'!$E$3:$E$250))*Area!E43</f>
        <v/>
      </c>
      <c r="F43" s="24">
        <f ref="F43:F43" t="array">MIN(IF('Lookups'!$H$3:$H$250&gt;'Data'!F43,'Lookups'!$E$3:$E$250))*Area!F43</f>
        <v/>
      </c>
      <c r="G43" s="24">
        <f ref="G43:G43" t="array">MIN(IF('Lookups'!$H$3:$H$250&gt;'Data'!G43,'Lookups'!$E$3:$E$250))*Area!G43</f>
        <v/>
      </c>
      <c r="H43" s="24">
        <f ref="H43:H43" t="array">MIN(IF('Lookups'!$H$3:$H$250&gt;'Data'!H43,'Lookups'!$E$3:$E$250))*Area!H43</f>
        <v/>
      </c>
      <c r="I43" s="24">
        <f ref="I43:I43" t="array">MIN(IF('Lookups'!$H$3:$H$250&gt;'Data'!I43,'Lookups'!$E$3:$E$250))*Area!I43</f>
        <v/>
      </c>
      <c r="J43" s="24">
        <f ref="J43:J43" t="array">MIN(IF('Lookups'!$H$3:$H$250&gt;'Data'!J43,'Lookups'!$E$3:$E$250))*Area!J43</f>
        <v/>
      </c>
      <c r="K43" s="24">
        <f ref="K43:K43" t="array">MIN(IF('Lookups'!$H$3:$H$250&gt;'Data'!K43,'Lookups'!$E$3:$E$250))*Area!K43</f>
        <v/>
      </c>
      <c r="L43" s="24">
        <f ref="L43:L43" t="array">MIN(IF('Lookups'!$H$3:$H$250&gt;'Data'!L43,'Lookups'!$E$3:$E$250))*Area!L43</f>
        <v/>
      </c>
    </row>
    <row r="44">
      <c r="A44" s="16">
        <f>'Capacity'!A44</f>
        <v/>
      </c>
      <c r="B44" s="16">
        <f>'Capacity'!B44</f>
        <v/>
      </c>
      <c r="C44" s="24">
        <f ref="C44:C44" t="array">MIN(IF('Lookups'!$H$3:$H$250&gt;'Data'!C44,'Lookups'!$E$3:$E$250))*Area!C44</f>
        <v/>
      </c>
      <c r="D44" s="24">
        <f ref="D44:D44" t="array">MIN(IF('Lookups'!$H$3:$H$250&gt;'Data'!D44,'Lookups'!$E$3:$E$250))*Area!D44</f>
        <v/>
      </c>
      <c r="E44" s="24">
        <f ref="E44:E44" t="array">MIN(IF('Lookups'!$H$3:$H$250&gt;'Data'!E44,'Lookups'!$E$3:$E$250))*Area!E44</f>
        <v/>
      </c>
      <c r="F44" s="24">
        <f ref="F44:F44" t="array">MIN(IF('Lookups'!$H$3:$H$250&gt;'Data'!F44,'Lookups'!$E$3:$E$250))*Area!F44</f>
        <v/>
      </c>
      <c r="G44" s="24">
        <f ref="G44:G44" t="array">MIN(IF('Lookups'!$H$3:$H$250&gt;'Data'!G44,'Lookups'!$E$3:$E$250))*Area!G44</f>
        <v/>
      </c>
      <c r="H44" s="24">
        <f ref="H44:H44" t="array">MIN(IF('Lookups'!$H$3:$H$250&gt;'Data'!H44,'Lookups'!$E$3:$E$250))*Area!H44</f>
        <v/>
      </c>
      <c r="I44" s="24">
        <f ref="I44:I44" t="array">MIN(IF('Lookups'!$H$3:$H$250&gt;'Data'!I44,'Lookups'!$E$3:$E$250))*Area!I44</f>
        <v/>
      </c>
      <c r="J44" s="24">
        <f ref="J44:J44" t="array">MIN(IF('Lookups'!$H$3:$H$250&gt;'Data'!J44,'Lookups'!$E$3:$E$250))*Area!J44</f>
        <v/>
      </c>
      <c r="K44" s="24">
        <f ref="K44:K44" t="array">MIN(IF('Lookups'!$H$3:$H$250&gt;'Data'!K44,'Lookups'!$E$3:$E$250))*Area!K44</f>
        <v/>
      </c>
      <c r="L44" s="24">
        <f ref="L44:L44" t="array">MIN(IF('Lookups'!$H$3:$H$250&gt;'Data'!L44,'Lookups'!$E$3:$E$250))*Area!L44</f>
        <v/>
      </c>
    </row>
    <row r="45">
      <c r="A45" s="16">
        <f>'Capacity'!A45</f>
        <v/>
      </c>
      <c r="B45" s="16">
        <f>'Capacity'!B45</f>
        <v/>
      </c>
      <c r="C45" s="24">
        <f ref="C45:C45" t="array">MIN(IF('Lookups'!$H$3:$H$250&gt;'Data'!C45,'Lookups'!$E$3:$E$250))*Area!C45</f>
        <v/>
      </c>
      <c r="D45" s="24">
        <f ref="D45:D45" t="array">MIN(IF('Lookups'!$H$3:$H$250&gt;'Data'!D45,'Lookups'!$E$3:$E$250))*Area!D45</f>
        <v/>
      </c>
      <c r="E45" s="24">
        <f ref="E45:E45" t="array">MIN(IF('Lookups'!$H$3:$H$250&gt;'Data'!E45,'Lookups'!$E$3:$E$250))*Area!E45</f>
        <v/>
      </c>
      <c r="F45" s="24">
        <f ref="F45:F45" t="array">MIN(IF('Lookups'!$H$3:$H$250&gt;'Data'!F45,'Lookups'!$E$3:$E$250))*Area!F45</f>
        <v/>
      </c>
      <c r="G45" s="24">
        <f ref="G45:G45" t="array">MIN(IF('Lookups'!$H$3:$H$250&gt;'Data'!G45,'Lookups'!$E$3:$E$250))*Area!G45</f>
        <v/>
      </c>
      <c r="H45" s="24">
        <f ref="H45:H45" t="array">MIN(IF('Lookups'!$H$3:$H$250&gt;'Data'!H45,'Lookups'!$E$3:$E$250))*Area!H45</f>
        <v/>
      </c>
      <c r="I45" s="24">
        <f ref="I45:I45" t="array">MIN(IF('Lookups'!$H$3:$H$250&gt;'Data'!I45,'Lookups'!$E$3:$E$250))*Area!I45</f>
        <v/>
      </c>
      <c r="J45" s="24">
        <f ref="J45:J45" t="array">MIN(IF('Lookups'!$H$3:$H$250&gt;'Data'!J45,'Lookups'!$E$3:$E$250))*Area!J45</f>
        <v/>
      </c>
      <c r="K45" s="24">
        <f ref="K45:K45" t="array">MIN(IF('Lookups'!$H$3:$H$250&gt;'Data'!K45,'Lookups'!$E$3:$E$250))*Area!K45</f>
        <v/>
      </c>
      <c r="L45" s="24">
        <f ref="L45:L45" t="array">MIN(IF('Lookups'!$H$3:$H$250&gt;'Data'!L45,'Lookups'!$E$3:$E$250))*Area!L45</f>
        <v/>
      </c>
    </row>
    <row r="46">
      <c r="A46" s="16">
        <f>'Capacity'!A46</f>
        <v/>
      </c>
      <c r="B46" s="16">
        <f>'Capacity'!B46</f>
        <v/>
      </c>
      <c r="C46" s="24">
        <f ref="C46:C46" t="array">MIN(IF('Lookups'!$H$3:$H$250&gt;'Data'!C46,'Lookups'!$E$3:$E$250))*Area!C46</f>
        <v/>
      </c>
      <c r="D46" s="24">
        <f ref="D46:D46" t="array">MIN(IF('Lookups'!$H$3:$H$250&gt;'Data'!D46,'Lookups'!$E$3:$E$250))*Area!D46</f>
        <v/>
      </c>
      <c r="E46" s="24">
        <f ref="E46:E46" t="array">MIN(IF('Lookups'!$H$3:$H$250&gt;'Data'!E46,'Lookups'!$E$3:$E$250))*Area!E46</f>
        <v/>
      </c>
      <c r="F46" s="24">
        <f ref="F46:F46" t="array">MIN(IF('Lookups'!$H$3:$H$250&gt;'Data'!F46,'Lookups'!$E$3:$E$250))*Area!F46</f>
        <v/>
      </c>
      <c r="G46" s="24">
        <f ref="G46:G46" t="array">MIN(IF('Lookups'!$H$3:$H$250&gt;'Data'!G46,'Lookups'!$E$3:$E$250))*Area!G46</f>
        <v/>
      </c>
      <c r="H46" s="24">
        <f ref="H46:H46" t="array">MIN(IF('Lookups'!$H$3:$H$250&gt;'Data'!H46,'Lookups'!$E$3:$E$250))*Area!H46</f>
        <v/>
      </c>
      <c r="I46" s="24">
        <f ref="I46:I46" t="array">MIN(IF('Lookups'!$H$3:$H$250&gt;'Data'!I46,'Lookups'!$E$3:$E$250))*Area!I46</f>
        <v/>
      </c>
      <c r="J46" s="24">
        <f ref="J46:J46" t="array">MIN(IF('Lookups'!$H$3:$H$250&gt;'Data'!J46,'Lookups'!$E$3:$E$250))*Area!J46</f>
        <v/>
      </c>
      <c r="K46" s="24">
        <f ref="K46:K46" t="array">MIN(IF('Lookups'!$H$3:$H$250&gt;'Data'!K46,'Lookups'!$E$3:$E$250))*Area!K46</f>
        <v/>
      </c>
      <c r="L46" s="24">
        <f ref="L46:L46" t="array">MIN(IF('Lookups'!$H$3:$H$250&gt;'Data'!L46,'Lookups'!$E$3:$E$250))*Area!L46</f>
        <v/>
      </c>
    </row>
    <row r="47">
      <c r="A47" s="16">
        <f>'Capacity'!A47</f>
        <v/>
      </c>
      <c r="B47" s="16">
        <f>'Capacity'!B47</f>
        <v/>
      </c>
      <c r="C47" s="24">
        <f ref="C47:C47" t="array">MIN(IF('Lookups'!$H$3:$H$250&gt;'Data'!C47,'Lookups'!$E$3:$E$250))*Area!C47</f>
        <v/>
      </c>
      <c r="D47" s="24">
        <f ref="D47:D47" t="array">MIN(IF('Lookups'!$H$3:$H$250&gt;'Data'!D47,'Lookups'!$E$3:$E$250))*Area!D47</f>
        <v/>
      </c>
      <c r="E47" s="24">
        <f ref="E47:E47" t="array">MIN(IF('Lookups'!$H$3:$H$250&gt;'Data'!E47,'Lookups'!$E$3:$E$250))*Area!E47</f>
        <v/>
      </c>
      <c r="F47" s="24">
        <f ref="F47:F47" t="array">MIN(IF('Lookups'!$H$3:$H$250&gt;'Data'!F47,'Lookups'!$E$3:$E$250))*Area!F47</f>
        <v/>
      </c>
      <c r="G47" s="24">
        <f ref="G47:G47" t="array">MIN(IF('Lookups'!$H$3:$H$250&gt;'Data'!G47,'Lookups'!$E$3:$E$250))*Area!G47</f>
        <v/>
      </c>
      <c r="H47" s="24">
        <f ref="H47:H47" t="array">MIN(IF('Lookups'!$H$3:$H$250&gt;'Data'!H47,'Lookups'!$E$3:$E$250))*Area!H47</f>
        <v/>
      </c>
      <c r="I47" s="24">
        <f ref="I47:I47" t="array">MIN(IF('Lookups'!$H$3:$H$250&gt;'Data'!I47,'Lookups'!$E$3:$E$250))*Area!I47</f>
        <v/>
      </c>
      <c r="J47" s="24">
        <f ref="J47:J47" t="array">MIN(IF('Lookups'!$H$3:$H$250&gt;'Data'!J47,'Lookups'!$E$3:$E$250))*Area!J47</f>
        <v/>
      </c>
      <c r="K47" s="24">
        <f ref="K47:K47" t="array">MIN(IF('Lookups'!$H$3:$H$250&gt;'Data'!K47,'Lookups'!$E$3:$E$250))*Area!K47</f>
        <v/>
      </c>
      <c r="L47" s="24">
        <f ref="L47:L47" t="array">MIN(IF('Lookups'!$H$3:$H$250&gt;'Data'!L47,'Lookups'!$E$3:$E$250))*Area!L47</f>
        <v/>
      </c>
    </row>
    <row r="48">
      <c r="A48" s="16">
        <f>'Capacity'!A48</f>
        <v/>
      </c>
      <c r="B48" s="16">
        <f>'Capacity'!B48</f>
        <v/>
      </c>
      <c r="C48" s="24">
        <f ref="C48:C48" t="array">MIN(IF('Lookups'!$H$3:$H$250&gt;'Data'!C48,'Lookups'!$E$3:$E$250))*Area!C48</f>
        <v/>
      </c>
      <c r="D48" s="24">
        <f ref="D48:D48" t="array">MIN(IF('Lookups'!$H$3:$H$250&gt;'Data'!D48,'Lookups'!$E$3:$E$250))*Area!D48</f>
        <v/>
      </c>
      <c r="E48" s="24">
        <f ref="E48:E48" t="array">MIN(IF('Lookups'!$H$3:$H$250&gt;'Data'!E48,'Lookups'!$E$3:$E$250))*Area!E48</f>
        <v/>
      </c>
      <c r="F48" s="24">
        <f ref="F48:F48" t="array">MIN(IF('Lookups'!$H$3:$H$250&gt;'Data'!F48,'Lookups'!$E$3:$E$250))*Area!F48</f>
        <v/>
      </c>
      <c r="G48" s="24">
        <f ref="G48:G48" t="array">MIN(IF('Lookups'!$H$3:$H$250&gt;'Data'!G48,'Lookups'!$E$3:$E$250))*Area!G48</f>
        <v/>
      </c>
      <c r="H48" s="24">
        <f ref="H48:H48" t="array">MIN(IF('Lookups'!$H$3:$H$250&gt;'Data'!H48,'Lookups'!$E$3:$E$250))*Area!H48</f>
        <v/>
      </c>
      <c r="I48" s="24">
        <f ref="I48:I48" t="array">MIN(IF('Lookups'!$H$3:$H$250&gt;'Data'!I48,'Lookups'!$E$3:$E$250))*Area!I48</f>
        <v/>
      </c>
      <c r="J48" s="24">
        <f ref="J48:J48" t="array">MIN(IF('Lookups'!$H$3:$H$250&gt;'Data'!J48,'Lookups'!$E$3:$E$250))*Area!J48</f>
        <v/>
      </c>
      <c r="K48" s="24">
        <f ref="K48:K48" t="array">MIN(IF('Lookups'!$H$3:$H$250&gt;'Data'!K48,'Lookups'!$E$3:$E$250))*Area!K48</f>
        <v/>
      </c>
      <c r="L48" s="24">
        <f ref="L48:L48" t="array">MIN(IF('Lookups'!$H$3:$H$250&gt;'Data'!L48,'Lookups'!$E$3:$E$250))*Area!L48</f>
        <v/>
      </c>
    </row>
    <row r="49">
      <c r="A49" s="16">
        <f>'Capacity'!A49</f>
        <v/>
      </c>
      <c r="B49" s="16">
        <f>'Capacity'!B49</f>
        <v/>
      </c>
      <c r="C49" s="24">
        <f ref="C49:C49" t="array">MIN(IF('Lookups'!$H$3:$H$250&gt;'Data'!C49,'Lookups'!$E$3:$E$250))*Area!C49</f>
        <v/>
      </c>
      <c r="D49" s="24">
        <f ref="D49:D49" t="array">MIN(IF('Lookups'!$H$3:$H$250&gt;'Data'!D49,'Lookups'!$E$3:$E$250))*Area!D49</f>
        <v/>
      </c>
      <c r="E49" s="24">
        <f ref="E49:E49" t="array">MIN(IF('Lookups'!$H$3:$H$250&gt;'Data'!E49,'Lookups'!$E$3:$E$250))*Area!E49</f>
        <v/>
      </c>
      <c r="F49" s="24">
        <f ref="F49:F49" t="array">MIN(IF('Lookups'!$H$3:$H$250&gt;'Data'!F49,'Lookups'!$E$3:$E$250))*Area!F49</f>
        <v/>
      </c>
      <c r="G49" s="24">
        <f ref="G49:G49" t="array">MIN(IF('Lookups'!$H$3:$H$250&gt;'Data'!G49,'Lookups'!$E$3:$E$250))*Area!G49</f>
        <v/>
      </c>
      <c r="H49" s="24">
        <f ref="H49:H49" t="array">MIN(IF('Lookups'!$H$3:$H$250&gt;'Data'!H49,'Lookups'!$E$3:$E$250))*Area!H49</f>
        <v/>
      </c>
      <c r="I49" s="24">
        <f ref="I49:I49" t="array">MIN(IF('Lookups'!$H$3:$H$250&gt;'Data'!I49,'Lookups'!$E$3:$E$250))*Area!I49</f>
        <v/>
      </c>
      <c r="J49" s="24">
        <f ref="J49:J49" t="array">MIN(IF('Lookups'!$H$3:$H$250&gt;'Data'!J49,'Lookups'!$E$3:$E$250))*Area!J49</f>
        <v/>
      </c>
      <c r="K49" s="24">
        <f ref="K49:K49" t="array">MIN(IF('Lookups'!$H$3:$H$250&gt;'Data'!K49,'Lookups'!$E$3:$E$250))*Area!K49</f>
        <v/>
      </c>
      <c r="L49" s="24">
        <f ref="L49:L49" t="array">MIN(IF('Lookups'!$H$3:$H$250&gt;'Data'!L49,'Lookups'!$E$3:$E$250))*Area!L49</f>
        <v/>
      </c>
    </row>
    <row r="50">
      <c r="A50" s="16">
        <f>'Capacity'!A50</f>
        <v/>
      </c>
      <c r="B50" s="16">
        <f>'Capacity'!B50</f>
        <v/>
      </c>
      <c r="C50" s="24">
        <f ref="C50:C50" t="array">MIN(IF('Lookups'!$H$3:$H$250&gt;'Data'!C50,'Lookups'!$E$3:$E$250))*Area!C50</f>
        <v/>
      </c>
      <c r="D50" s="24">
        <f ref="D50:D50" t="array">MIN(IF('Lookups'!$H$3:$H$250&gt;'Data'!D50,'Lookups'!$E$3:$E$250))*Area!D50</f>
        <v/>
      </c>
      <c r="E50" s="24">
        <f ref="E50:E50" t="array">MIN(IF('Lookups'!$H$3:$H$250&gt;'Data'!E50,'Lookups'!$E$3:$E$250))*Area!E50</f>
        <v/>
      </c>
      <c r="F50" s="24">
        <f ref="F50:F50" t="array">MIN(IF('Lookups'!$H$3:$H$250&gt;'Data'!F50,'Lookups'!$E$3:$E$250))*Area!F50</f>
        <v/>
      </c>
      <c r="G50" s="24">
        <f ref="G50:G50" t="array">MIN(IF('Lookups'!$H$3:$H$250&gt;'Data'!G50,'Lookups'!$E$3:$E$250))*Area!G50</f>
        <v/>
      </c>
      <c r="H50" s="24">
        <f ref="H50:H50" t="array">MIN(IF('Lookups'!$H$3:$H$250&gt;'Data'!H50,'Lookups'!$E$3:$E$250))*Area!H50</f>
        <v/>
      </c>
      <c r="I50" s="24">
        <f ref="I50:I50" t="array">MIN(IF('Lookups'!$H$3:$H$250&gt;'Data'!I50,'Lookups'!$E$3:$E$250))*Area!I50</f>
        <v/>
      </c>
      <c r="J50" s="24">
        <f ref="J50:J50" t="array">MIN(IF('Lookups'!$H$3:$H$250&gt;'Data'!J50,'Lookups'!$E$3:$E$250))*Area!J50</f>
        <v/>
      </c>
      <c r="K50" s="24">
        <f ref="K50:K50" t="array">MIN(IF('Lookups'!$H$3:$H$250&gt;'Data'!K50,'Lookups'!$E$3:$E$250))*Area!K50</f>
        <v/>
      </c>
      <c r="L50" s="24">
        <f ref="L50:L50" t="array">MIN(IF('Lookups'!$H$3:$H$250&gt;'Data'!L50,'Lookups'!$E$3:$E$250))*Area!L50</f>
        <v/>
      </c>
    </row>
    <row r="51">
      <c r="A51" s="16">
        <f>'Capacity'!A51</f>
        <v/>
      </c>
      <c r="B51" s="16">
        <f>'Capacity'!B51</f>
        <v/>
      </c>
      <c r="C51" s="24">
        <f ref="C51:C51" t="array">MIN(IF('Lookups'!$H$3:$H$250&gt;'Data'!C51,'Lookups'!$E$3:$E$250))*Area!C51</f>
        <v/>
      </c>
      <c r="D51" s="24">
        <f ref="D51:D51" t="array">MIN(IF('Lookups'!$H$3:$H$250&gt;'Data'!D51,'Lookups'!$E$3:$E$250))*Area!D51</f>
        <v/>
      </c>
      <c r="E51" s="24">
        <f ref="E51:E51" t="array">MIN(IF('Lookups'!$H$3:$H$250&gt;'Data'!E51,'Lookups'!$E$3:$E$250))*Area!E51</f>
        <v/>
      </c>
      <c r="F51" s="24">
        <f ref="F51:F51" t="array">MIN(IF('Lookups'!$H$3:$H$250&gt;'Data'!F51,'Lookups'!$E$3:$E$250))*Area!F51</f>
        <v/>
      </c>
      <c r="G51" s="24">
        <f ref="G51:G51" t="array">MIN(IF('Lookups'!$H$3:$H$250&gt;'Data'!G51,'Lookups'!$E$3:$E$250))*Area!G51</f>
        <v/>
      </c>
      <c r="H51" s="24">
        <f ref="H51:H51" t="array">MIN(IF('Lookups'!$H$3:$H$250&gt;'Data'!H51,'Lookups'!$E$3:$E$250))*Area!H51</f>
        <v/>
      </c>
      <c r="I51" s="24">
        <f ref="I51:I51" t="array">MIN(IF('Lookups'!$H$3:$H$250&gt;'Data'!I51,'Lookups'!$E$3:$E$250))*Area!I51</f>
        <v/>
      </c>
      <c r="J51" s="24">
        <f ref="J51:J51" t="array">MIN(IF('Lookups'!$H$3:$H$250&gt;'Data'!J51,'Lookups'!$E$3:$E$250))*Area!J51</f>
        <v/>
      </c>
      <c r="K51" s="24">
        <f ref="K51:K51" t="array">MIN(IF('Lookups'!$H$3:$H$250&gt;'Data'!K51,'Lookups'!$E$3:$E$250))*Area!K51</f>
        <v/>
      </c>
      <c r="L51" s="24">
        <f ref="L51:L51" t="array">MIN(IF('Lookups'!$H$3:$H$250&gt;'Data'!L51,'Lookups'!$E$3:$E$250))*Area!L51</f>
        <v/>
      </c>
    </row>
    <row r="52">
      <c r="A52" s="16">
        <f>'Capacity'!A52</f>
        <v/>
      </c>
      <c r="B52" s="16">
        <f>'Capacity'!B52</f>
        <v/>
      </c>
      <c r="C52" s="24">
        <f ref="C52:C52" t="array">MIN(IF('Lookups'!$H$3:$H$250&gt;'Data'!C52,'Lookups'!$E$3:$E$250))*Area!C52</f>
        <v/>
      </c>
      <c r="D52" s="24">
        <f ref="D52:D52" t="array">MIN(IF('Lookups'!$H$3:$H$250&gt;'Data'!D52,'Lookups'!$E$3:$E$250))*Area!D52</f>
        <v/>
      </c>
      <c r="E52" s="24">
        <f ref="E52:E52" t="array">MIN(IF('Lookups'!$H$3:$H$250&gt;'Data'!E52,'Lookups'!$E$3:$E$250))*Area!E52</f>
        <v/>
      </c>
      <c r="F52" s="24">
        <f ref="F52:F52" t="array">MIN(IF('Lookups'!$H$3:$H$250&gt;'Data'!F52,'Lookups'!$E$3:$E$250))*Area!F52</f>
        <v/>
      </c>
      <c r="G52" s="24">
        <f ref="G52:G52" t="array">MIN(IF('Lookups'!$H$3:$H$250&gt;'Data'!G52,'Lookups'!$E$3:$E$250))*Area!G52</f>
        <v/>
      </c>
      <c r="H52" s="24">
        <f ref="H52:H52" t="array">MIN(IF('Lookups'!$H$3:$H$250&gt;'Data'!H52,'Lookups'!$E$3:$E$250))*Area!H52</f>
        <v/>
      </c>
      <c r="I52" s="24">
        <f ref="I52:I52" t="array">MIN(IF('Lookups'!$H$3:$H$250&gt;'Data'!I52,'Lookups'!$E$3:$E$250))*Area!I52</f>
        <v/>
      </c>
      <c r="J52" s="24">
        <f ref="J52:J52" t="array">MIN(IF('Lookups'!$H$3:$H$250&gt;'Data'!J52,'Lookups'!$E$3:$E$250))*Area!J52</f>
        <v/>
      </c>
      <c r="K52" s="24">
        <f ref="K52:K52" t="array">MIN(IF('Lookups'!$H$3:$H$250&gt;'Data'!K52,'Lookups'!$E$3:$E$250))*Area!K52</f>
        <v/>
      </c>
      <c r="L52" s="24">
        <f ref="L52:L52" t="array">MIN(IF('Lookups'!$H$3:$H$250&gt;'Data'!L52,'Lookups'!$E$3:$E$250))*Area!L52</f>
        <v/>
      </c>
    </row>
    <row r="53">
      <c r="A53" s="16">
        <f>'Capacity'!A53</f>
        <v/>
      </c>
      <c r="B53" s="16">
        <f>'Capacity'!B53</f>
        <v/>
      </c>
      <c r="C53" s="24">
        <f ref="C53:C53" t="array">MIN(IF('Lookups'!$H$3:$H$250&gt;'Data'!C53,'Lookups'!$E$3:$E$250))*Area!C53</f>
        <v/>
      </c>
      <c r="D53" s="24">
        <f ref="D53:D53" t="array">MIN(IF('Lookups'!$H$3:$H$250&gt;'Data'!D53,'Lookups'!$E$3:$E$250))*Area!D53</f>
        <v/>
      </c>
      <c r="E53" s="24">
        <f ref="E53:E53" t="array">MIN(IF('Lookups'!$H$3:$H$250&gt;'Data'!E53,'Lookups'!$E$3:$E$250))*Area!E53</f>
        <v/>
      </c>
      <c r="F53" s="24">
        <f ref="F53:F53" t="array">MIN(IF('Lookups'!$H$3:$H$250&gt;'Data'!F53,'Lookups'!$E$3:$E$250))*Area!F53</f>
        <v/>
      </c>
      <c r="G53" s="24">
        <f ref="G53:G53" t="array">MIN(IF('Lookups'!$H$3:$H$250&gt;'Data'!G53,'Lookups'!$E$3:$E$250))*Area!G53</f>
        <v/>
      </c>
      <c r="H53" s="24">
        <f ref="H53:H53" t="array">MIN(IF('Lookups'!$H$3:$H$250&gt;'Data'!H53,'Lookups'!$E$3:$E$250))*Area!H53</f>
        <v/>
      </c>
      <c r="I53" s="24">
        <f ref="I53:I53" t="array">MIN(IF('Lookups'!$H$3:$H$250&gt;'Data'!I53,'Lookups'!$E$3:$E$250))*Area!I53</f>
        <v/>
      </c>
      <c r="J53" s="24">
        <f ref="J53:J53" t="array">MIN(IF('Lookups'!$H$3:$H$250&gt;'Data'!J53,'Lookups'!$E$3:$E$250))*Area!J53</f>
        <v/>
      </c>
      <c r="K53" s="24">
        <f ref="K53:K53" t="array">MIN(IF('Lookups'!$H$3:$H$250&gt;'Data'!K53,'Lookups'!$E$3:$E$250))*Area!K53</f>
        <v/>
      </c>
      <c r="L53" s="24">
        <f ref="L53:L53" t="array">MIN(IF('Lookups'!$H$3:$H$250&gt;'Data'!L53,'Lookups'!$E$3:$E$250))*Area!L53</f>
        <v/>
      </c>
    </row>
    <row r="54">
      <c r="A54" s="16">
        <f>'Capacity'!A54</f>
        <v/>
      </c>
      <c r="B54" s="16">
        <f>'Capacity'!B54</f>
        <v/>
      </c>
      <c r="C54" s="24">
        <f ref="C54:C54" t="array">MIN(IF('Lookups'!$H$3:$H$250&gt;'Data'!C54,'Lookups'!$E$3:$E$250))*Area!C54</f>
        <v/>
      </c>
      <c r="D54" s="24">
        <f ref="D54:D54" t="array">MIN(IF('Lookups'!$H$3:$H$250&gt;'Data'!D54,'Lookups'!$E$3:$E$250))*Area!D54</f>
        <v/>
      </c>
      <c r="E54" s="24">
        <f ref="E54:E54" t="array">MIN(IF('Lookups'!$H$3:$H$250&gt;'Data'!E54,'Lookups'!$E$3:$E$250))*Area!E54</f>
        <v/>
      </c>
      <c r="F54" s="24">
        <f ref="F54:F54" t="array">MIN(IF('Lookups'!$H$3:$H$250&gt;'Data'!F54,'Lookups'!$E$3:$E$250))*Area!F54</f>
        <v/>
      </c>
      <c r="G54" s="24">
        <f ref="G54:G54" t="array">MIN(IF('Lookups'!$H$3:$H$250&gt;'Data'!G54,'Lookups'!$E$3:$E$250))*Area!G54</f>
        <v/>
      </c>
      <c r="H54" s="24">
        <f ref="H54:H54" t="array">MIN(IF('Lookups'!$H$3:$H$250&gt;'Data'!H54,'Lookups'!$E$3:$E$250))*Area!H54</f>
        <v/>
      </c>
      <c r="I54" s="24">
        <f ref="I54:I54" t="array">MIN(IF('Lookups'!$H$3:$H$250&gt;'Data'!I54,'Lookups'!$E$3:$E$250))*Area!I54</f>
        <v/>
      </c>
      <c r="J54" s="24">
        <f ref="J54:J54" t="array">MIN(IF('Lookups'!$H$3:$H$250&gt;'Data'!J54,'Lookups'!$E$3:$E$250))*Area!J54</f>
        <v/>
      </c>
      <c r="K54" s="24">
        <f ref="K54:K54" t="array">MIN(IF('Lookups'!$H$3:$H$250&gt;'Data'!K54,'Lookups'!$E$3:$E$250))*Area!K54</f>
        <v/>
      </c>
      <c r="L54" s="24">
        <f ref="L54:L54" t="array">MIN(IF('Lookups'!$H$3:$H$250&gt;'Data'!L54,'Lookups'!$E$3:$E$250))*Area!L54</f>
        <v/>
      </c>
    </row>
    <row r="55">
      <c r="A55" s="16">
        <f>'Capacity'!A55</f>
        <v/>
      </c>
      <c r="B55" s="16">
        <f>'Capacity'!B55</f>
        <v/>
      </c>
      <c r="C55" s="24">
        <f ref="C55:C55" t="array">MIN(IF('Lookups'!$H$3:$H$250&gt;'Data'!C55,'Lookups'!$E$3:$E$250))*Area!C55</f>
        <v/>
      </c>
      <c r="D55" s="24">
        <f ref="D55:D55" t="array">MIN(IF('Lookups'!$H$3:$H$250&gt;'Data'!D55,'Lookups'!$E$3:$E$250))*Area!D55</f>
        <v/>
      </c>
      <c r="E55" s="24">
        <f ref="E55:E55" t="array">MIN(IF('Lookups'!$H$3:$H$250&gt;'Data'!E55,'Lookups'!$E$3:$E$250))*Area!E55</f>
        <v/>
      </c>
      <c r="F55" s="24">
        <f ref="F55:F55" t="array">MIN(IF('Lookups'!$H$3:$H$250&gt;'Data'!F55,'Lookups'!$E$3:$E$250))*Area!F55</f>
        <v/>
      </c>
      <c r="G55" s="24">
        <f ref="G55:G55" t="array">MIN(IF('Lookups'!$H$3:$H$250&gt;'Data'!G55,'Lookups'!$E$3:$E$250))*Area!G55</f>
        <v/>
      </c>
      <c r="H55" s="24">
        <f ref="H55:H55" t="array">MIN(IF('Lookups'!$H$3:$H$250&gt;'Data'!H55,'Lookups'!$E$3:$E$250))*Area!H55</f>
        <v/>
      </c>
      <c r="I55" s="24">
        <f ref="I55:I55" t="array">MIN(IF('Lookups'!$H$3:$H$250&gt;'Data'!I55,'Lookups'!$E$3:$E$250))*Area!I55</f>
        <v/>
      </c>
      <c r="J55" s="24">
        <f ref="J55:J55" t="array">MIN(IF('Lookups'!$H$3:$H$250&gt;'Data'!J55,'Lookups'!$E$3:$E$250))*Area!J55</f>
        <v/>
      </c>
      <c r="K55" s="24">
        <f ref="K55:K55" t="array">MIN(IF('Lookups'!$H$3:$H$250&gt;'Data'!K55,'Lookups'!$E$3:$E$250))*Area!K55</f>
        <v/>
      </c>
      <c r="L55" s="24">
        <f ref="L55:L55" t="array">MIN(IF('Lookups'!$H$3:$H$250&gt;'Data'!L55,'Lookups'!$E$3:$E$250))*Area!L55</f>
        <v/>
      </c>
    </row>
    <row r="56">
      <c r="A56" s="16">
        <f>'Capacity'!A56</f>
        <v/>
      </c>
      <c r="B56" s="16">
        <f>'Capacity'!B56</f>
        <v/>
      </c>
      <c r="C56" s="24">
        <f ref="C56:C56" t="array">MIN(IF('Lookups'!$H$3:$H$250&gt;'Data'!C56,'Lookups'!$E$3:$E$250))*Area!C56</f>
        <v/>
      </c>
      <c r="D56" s="24">
        <f ref="D56:D56" t="array">MIN(IF('Lookups'!$H$3:$H$250&gt;'Data'!D56,'Lookups'!$E$3:$E$250))*Area!D56</f>
        <v/>
      </c>
      <c r="E56" s="24">
        <f ref="E56:E56" t="array">MIN(IF('Lookups'!$H$3:$H$250&gt;'Data'!E56,'Lookups'!$E$3:$E$250))*Area!E56</f>
        <v/>
      </c>
      <c r="F56" s="24">
        <f ref="F56:F56" t="array">MIN(IF('Lookups'!$H$3:$H$250&gt;'Data'!F56,'Lookups'!$E$3:$E$250))*Area!F56</f>
        <v/>
      </c>
      <c r="G56" s="24">
        <f ref="G56:G56" t="array">MIN(IF('Lookups'!$H$3:$H$250&gt;'Data'!G56,'Lookups'!$E$3:$E$250))*Area!G56</f>
        <v/>
      </c>
      <c r="H56" s="24">
        <f ref="H56:H56" t="array">MIN(IF('Lookups'!$H$3:$H$250&gt;'Data'!H56,'Lookups'!$E$3:$E$250))*Area!H56</f>
        <v/>
      </c>
      <c r="I56" s="24">
        <f ref="I56:I56" t="array">MIN(IF('Lookups'!$H$3:$H$250&gt;'Data'!I56,'Lookups'!$E$3:$E$250))*Area!I56</f>
        <v/>
      </c>
      <c r="J56" s="24">
        <f ref="J56:J56" t="array">MIN(IF('Lookups'!$H$3:$H$250&gt;'Data'!J56,'Lookups'!$E$3:$E$250))*Area!J56</f>
        <v/>
      </c>
      <c r="K56" s="24">
        <f ref="K56:K56" t="array">MIN(IF('Lookups'!$H$3:$H$250&gt;'Data'!K56,'Lookups'!$E$3:$E$250))*Area!K56</f>
        <v/>
      </c>
      <c r="L56" s="24">
        <f ref="L56:L56" t="array">MIN(IF('Lookups'!$H$3:$H$250&gt;'Data'!L56,'Lookups'!$E$3:$E$250))*Area!L56</f>
        <v/>
      </c>
    </row>
    <row r="57">
      <c r="A57" s="16">
        <f>'Capacity'!A57</f>
        <v/>
      </c>
      <c r="B57" s="16">
        <f>'Capacity'!B57</f>
        <v/>
      </c>
      <c r="C57" s="24">
        <f ref="C57:C57" t="array">MIN(IF('Lookups'!$H$3:$H$250&gt;'Data'!C57,'Lookups'!$E$3:$E$250))*Area!C57</f>
        <v/>
      </c>
      <c r="D57" s="24">
        <f ref="D57:D57" t="array">MIN(IF('Lookups'!$H$3:$H$250&gt;'Data'!D57,'Lookups'!$E$3:$E$250))*Area!D57</f>
        <v/>
      </c>
      <c r="E57" s="24">
        <f ref="E57:E57" t="array">MIN(IF('Lookups'!$H$3:$H$250&gt;'Data'!E57,'Lookups'!$E$3:$E$250))*Area!E57</f>
        <v/>
      </c>
      <c r="F57" s="24">
        <f ref="F57:F57" t="array">MIN(IF('Lookups'!$H$3:$H$250&gt;'Data'!F57,'Lookups'!$E$3:$E$250))*Area!F57</f>
        <v/>
      </c>
      <c r="G57" s="24">
        <f ref="G57:G57" t="array">MIN(IF('Lookups'!$H$3:$H$250&gt;'Data'!G57,'Lookups'!$E$3:$E$250))*Area!G57</f>
        <v/>
      </c>
      <c r="H57" s="24">
        <f ref="H57:H57" t="array">MIN(IF('Lookups'!$H$3:$H$250&gt;'Data'!H57,'Lookups'!$E$3:$E$250))*Area!H57</f>
        <v/>
      </c>
      <c r="I57" s="24">
        <f ref="I57:I57" t="array">MIN(IF('Lookups'!$H$3:$H$250&gt;'Data'!I57,'Lookups'!$E$3:$E$250))*Area!I57</f>
        <v/>
      </c>
      <c r="J57" s="24">
        <f ref="J57:J57" t="array">MIN(IF('Lookups'!$H$3:$H$250&gt;'Data'!J57,'Lookups'!$E$3:$E$250))*Area!J57</f>
        <v/>
      </c>
      <c r="K57" s="24">
        <f ref="K57:K57" t="array">MIN(IF('Lookups'!$H$3:$H$250&gt;'Data'!K57,'Lookups'!$E$3:$E$250))*Area!K57</f>
        <v/>
      </c>
      <c r="L57" s="24">
        <f ref="L57:L57" t="array">MIN(IF('Lookups'!$H$3:$H$250&gt;'Data'!L57,'Lookups'!$E$3:$E$250))*Area!L57</f>
        <v/>
      </c>
    </row>
    <row r="58">
      <c r="A58" s="16">
        <f>'Capacity'!A58</f>
        <v/>
      </c>
      <c r="B58" s="16">
        <f>'Capacity'!B58</f>
        <v/>
      </c>
      <c r="C58" s="24">
        <f ref="C58:C58" t="array">MIN(IF('Lookups'!$H$3:$H$250&gt;'Data'!C58,'Lookups'!$E$3:$E$250))*Area!C58</f>
        <v/>
      </c>
      <c r="D58" s="24">
        <f ref="D58:D58" t="array">MIN(IF('Lookups'!$H$3:$H$250&gt;'Data'!D58,'Lookups'!$E$3:$E$250))*Area!D58</f>
        <v/>
      </c>
      <c r="E58" s="24">
        <f ref="E58:E58" t="array">MIN(IF('Lookups'!$H$3:$H$250&gt;'Data'!E58,'Lookups'!$E$3:$E$250))*Area!E58</f>
        <v/>
      </c>
      <c r="F58" s="24">
        <f ref="F58:F58" t="array">MIN(IF('Lookups'!$H$3:$H$250&gt;'Data'!F58,'Lookups'!$E$3:$E$250))*Area!F58</f>
        <v/>
      </c>
      <c r="G58" s="24">
        <f ref="G58:G58" t="array">MIN(IF('Lookups'!$H$3:$H$250&gt;'Data'!G58,'Lookups'!$E$3:$E$250))*Area!G58</f>
        <v/>
      </c>
      <c r="H58" s="24">
        <f ref="H58:H58" t="array">MIN(IF('Lookups'!$H$3:$H$250&gt;'Data'!H58,'Lookups'!$E$3:$E$250))*Area!H58</f>
        <v/>
      </c>
      <c r="I58" s="24">
        <f ref="I58:I58" t="array">MIN(IF('Lookups'!$H$3:$H$250&gt;'Data'!I58,'Lookups'!$E$3:$E$250))*Area!I58</f>
        <v/>
      </c>
      <c r="J58" s="24">
        <f ref="J58:J58" t="array">MIN(IF('Lookups'!$H$3:$H$250&gt;'Data'!J58,'Lookups'!$E$3:$E$250))*Area!J58</f>
        <v/>
      </c>
      <c r="K58" s="24">
        <f ref="K58:K58" t="array">MIN(IF('Lookups'!$H$3:$H$250&gt;'Data'!K58,'Lookups'!$E$3:$E$250))*Area!K58</f>
        <v/>
      </c>
      <c r="L58" s="24">
        <f ref="L58:L58" t="array">MIN(IF('Lookups'!$H$3:$H$250&gt;'Data'!L58,'Lookups'!$E$3:$E$250))*Area!L58</f>
        <v/>
      </c>
    </row>
    <row r="59">
      <c r="A59" s="16">
        <f>'Capacity'!A59</f>
        <v/>
      </c>
      <c r="B59" s="16">
        <f>'Capacity'!B59</f>
        <v/>
      </c>
      <c r="C59" s="24">
        <f ref="C59:C59" t="array">MIN(IF('Lookups'!$H$3:$H$250&gt;'Data'!C59,'Lookups'!$E$3:$E$250))*Area!C59</f>
        <v/>
      </c>
      <c r="D59" s="24">
        <f ref="D59:D59" t="array">MIN(IF('Lookups'!$H$3:$H$250&gt;'Data'!D59,'Lookups'!$E$3:$E$250))*Area!D59</f>
        <v/>
      </c>
      <c r="E59" s="24">
        <f ref="E59:E59" t="array">MIN(IF('Lookups'!$H$3:$H$250&gt;'Data'!E59,'Lookups'!$E$3:$E$250))*Area!E59</f>
        <v/>
      </c>
      <c r="F59" s="24">
        <f ref="F59:F59" t="array">MIN(IF('Lookups'!$H$3:$H$250&gt;'Data'!F59,'Lookups'!$E$3:$E$250))*Area!F59</f>
        <v/>
      </c>
      <c r="G59" s="24">
        <f ref="G59:G59" t="array">MIN(IF('Lookups'!$H$3:$H$250&gt;'Data'!G59,'Lookups'!$E$3:$E$250))*Area!G59</f>
        <v/>
      </c>
      <c r="H59" s="24">
        <f ref="H59:H59" t="array">MIN(IF('Lookups'!$H$3:$H$250&gt;'Data'!H59,'Lookups'!$E$3:$E$250))*Area!H59</f>
        <v/>
      </c>
      <c r="I59" s="24">
        <f ref="I59:I59" t="array">MIN(IF('Lookups'!$H$3:$H$250&gt;'Data'!I59,'Lookups'!$E$3:$E$250))*Area!I59</f>
        <v/>
      </c>
      <c r="J59" s="24">
        <f ref="J59:J59" t="array">MIN(IF('Lookups'!$H$3:$H$250&gt;'Data'!J59,'Lookups'!$E$3:$E$250))*Area!J59</f>
        <v/>
      </c>
      <c r="K59" s="24">
        <f ref="K59:K59" t="array">MIN(IF('Lookups'!$H$3:$H$250&gt;'Data'!K59,'Lookups'!$E$3:$E$250))*Area!K59</f>
        <v/>
      </c>
      <c r="L59" s="24">
        <f ref="L59:L59" t="array">MIN(IF('Lookups'!$H$3:$H$250&gt;'Data'!L59,'Lookups'!$E$3:$E$250))*Area!L59</f>
        <v/>
      </c>
    </row>
    <row r="60">
      <c r="A60" s="16">
        <f>'Capacity'!A60</f>
        <v/>
      </c>
      <c r="B60" s="16">
        <f>'Capacity'!B60</f>
        <v/>
      </c>
      <c r="C60" s="24">
        <f ref="C60:C60" t="array">MIN(IF('Lookups'!$H$3:$H$250&gt;'Data'!C60,'Lookups'!$E$3:$E$250))*Area!C60</f>
        <v/>
      </c>
      <c r="D60" s="24">
        <f ref="D60:D60" t="array">MIN(IF('Lookups'!$H$3:$H$250&gt;'Data'!D60,'Lookups'!$E$3:$E$250))*Area!D60</f>
        <v/>
      </c>
      <c r="E60" s="24">
        <f ref="E60:E60" t="array">MIN(IF('Lookups'!$H$3:$H$250&gt;'Data'!E60,'Lookups'!$E$3:$E$250))*Area!E60</f>
        <v/>
      </c>
      <c r="F60" s="24">
        <f ref="F60:F60" t="array">MIN(IF('Lookups'!$H$3:$H$250&gt;'Data'!F60,'Lookups'!$E$3:$E$250))*Area!F60</f>
        <v/>
      </c>
      <c r="G60" s="24">
        <f ref="G60:G60" t="array">MIN(IF('Lookups'!$H$3:$H$250&gt;'Data'!G60,'Lookups'!$E$3:$E$250))*Area!G60</f>
        <v/>
      </c>
      <c r="H60" s="24">
        <f ref="H60:H60" t="array">MIN(IF('Lookups'!$H$3:$H$250&gt;'Data'!H60,'Lookups'!$E$3:$E$250))*Area!H60</f>
        <v/>
      </c>
      <c r="I60" s="24">
        <f ref="I60:I60" t="array">MIN(IF('Lookups'!$H$3:$H$250&gt;'Data'!I60,'Lookups'!$E$3:$E$250))*Area!I60</f>
        <v/>
      </c>
      <c r="J60" s="24">
        <f ref="J60:J60" t="array">MIN(IF('Lookups'!$H$3:$H$250&gt;'Data'!J60,'Lookups'!$E$3:$E$250))*Area!J60</f>
        <v/>
      </c>
      <c r="K60" s="24">
        <f ref="K60:K60" t="array">MIN(IF('Lookups'!$H$3:$H$250&gt;'Data'!K60,'Lookups'!$E$3:$E$250))*Area!K60</f>
        <v/>
      </c>
      <c r="L60" s="24">
        <f ref="L60:L60" t="array">MIN(IF('Lookups'!$H$3:$H$250&gt;'Data'!L60,'Lookups'!$E$3:$E$250))*Area!L60</f>
        <v/>
      </c>
    </row>
    <row r="61">
      <c r="A61" s="16">
        <f>'Capacity'!A61</f>
        <v/>
      </c>
      <c r="B61" s="16">
        <f>'Capacity'!B61</f>
        <v/>
      </c>
      <c r="C61" s="24">
        <f ref="C61:C61" t="array">MIN(IF('Lookups'!$H$3:$H$250&gt;'Data'!C61,'Lookups'!$E$3:$E$250))*Area!C61</f>
        <v/>
      </c>
      <c r="D61" s="24">
        <f ref="D61:D61" t="array">MIN(IF('Lookups'!$H$3:$H$250&gt;'Data'!D61,'Lookups'!$E$3:$E$250))*Area!D61</f>
        <v/>
      </c>
      <c r="E61" s="24">
        <f ref="E61:E61" t="array">MIN(IF('Lookups'!$H$3:$H$250&gt;'Data'!E61,'Lookups'!$E$3:$E$250))*Area!E61</f>
        <v/>
      </c>
      <c r="F61" s="24">
        <f ref="F61:F61" t="array">MIN(IF('Lookups'!$H$3:$H$250&gt;'Data'!F61,'Lookups'!$E$3:$E$250))*Area!F61</f>
        <v/>
      </c>
      <c r="G61" s="24">
        <f ref="G61:G61" t="array">MIN(IF('Lookups'!$H$3:$H$250&gt;'Data'!G61,'Lookups'!$E$3:$E$250))*Area!G61</f>
        <v/>
      </c>
      <c r="H61" s="24">
        <f ref="H61:H61" t="array">MIN(IF('Lookups'!$H$3:$H$250&gt;'Data'!H61,'Lookups'!$E$3:$E$250))*Area!H61</f>
        <v/>
      </c>
      <c r="I61" s="24">
        <f ref="I61:I61" t="array">MIN(IF('Lookups'!$H$3:$H$250&gt;'Data'!I61,'Lookups'!$E$3:$E$250))*Area!I61</f>
        <v/>
      </c>
      <c r="J61" s="24">
        <f ref="J61:J61" t="array">MIN(IF('Lookups'!$H$3:$H$250&gt;'Data'!J61,'Lookups'!$E$3:$E$250))*Area!J61</f>
        <v/>
      </c>
      <c r="K61" s="24">
        <f ref="K61:K61" t="array">MIN(IF('Lookups'!$H$3:$H$250&gt;'Data'!K61,'Lookups'!$E$3:$E$250))*Area!K61</f>
        <v/>
      </c>
      <c r="L61" s="24">
        <f ref="L61:L61" t="array">MIN(IF('Lookups'!$H$3:$H$250&gt;'Data'!L61,'Lookups'!$E$3:$E$250))*Area!L61</f>
        <v/>
      </c>
    </row>
    <row r="62">
      <c r="A62" s="16">
        <f>'Capacity'!A62</f>
        <v/>
      </c>
      <c r="B62" s="16">
        <f>'Capacity'!B62</f>
        <v/>
      </c>
      <c r="C62" s="24">
        <f ref="C62:C62" t="array">MIN(IF('Lookups'!$H$3:$H$250&gt;'Data'!C62,'Lookups'!$E$3:$E$250))*Area!C62</f>
        <v/>
      </c>
      <c r="D62" s="24">
        <f ref="D62:D62" t="array">MIN(IF('Lookups'!$H$3:$H$250&gt;'Data'!D62,'Lookups'!$E$3:$E$250))*Area!D62</f>
        <v/>
      </c>
      <c r="E62" s="24">
        <f ref="E62:E62" t="array">MIN(IF('Lookups'!$H$3:$H$250&gt;'Data'!E62,'Lookups'!$E$3:$E$250))*Area!E62</f>
        <v/>
      </c>
      <c r="F62" s="24">
        <f ref="F62:F62" t="array">MIN(IF('Lookups'!$H$3:$H$250&gt;'Data'!F62,'Lookups'!$E$3:$E$250))*Area!F62</f>
        <v/>
      </c>
      <c r="G62" s="24">
        <f ref="G62:G62" t="array">MIN(IF('Lookups'!$H$3:$H$250&gt;'Data'!G62,'Lookups'!$E$3:$E$250))*Area!G62</f>
        <v/>
      </c>
      <c r="H62" s="24">
        <f ref="H62:H62" t="array">MIN(IF('Lookups'!$H$3:$H$250&gt;'Data'!H62,'Lookups'!$E$3:$E$250))*Area!H62</f>
        <v/>
      </c>
      <c r="I62" s="24">
        <f ref="I62:I62" t="array">MIN(IF('Lookups'!$H$3:$H$250&gt;'Data'!I62,'Lookups'!$E$3:$E$250))*Area!I62</f>
        <v/>
      </c>
      <c r="J62" s="24">
        <f ref="J62:J62" t="array">MIN(IF('Lookups'!$H$3:$H$250&gt;'Data'!J62,'Lookups'!$E$3:$E$250))*Area!J62</f>
        <v/>
      </c>
      <c r="K62" s="24">
        <f ref="K62:K62" t="array">MIN(IF('Lookups'!$H$3:$H$250&gt;'Data'!K62,'Lookups'!$E$3:$E$250))*Area!K62</f>
        <v/>
      </c>
      <c r="L62" s="24">
        <f ref="L62:L62" t="array">MIN(IF('Lookups'!$H$3:$H$250&gt;'Data'!L62,'Lookups'!$E$3:$E$250))*Area!L62</f>
        <v/>
      </c>
    </row>
    <row r="63">
      <c r="A63" s="16">
        <f>'Capacity'!A63</f>
        <v/>
      </c>
      <c r="B63" s="16">
        <f>'Capacity'!B63</f>
        <v/>
      </c>
      <c r="C63" s="24">
        <f ref="C63:C63" t="array">MIN(IF('Lookups'!$H$3:$H$250&gt;'Data'!C63,'Lookups'!$E$3:$E$250))*Area!C63</f>
        <v/>
      </c>
      <c r="D63" s="24">
        <f ref="D63:D63" t="array">MIN(IF('Lookups'!$H$3:$H$250&gt;'Data'!D63,'Lookups'!$E$3:$E$250))*Area!D63</f>
        <v/>
      </c>
      <c r="E63" s="24">
        <f ref="E63:E63" t="array">MIN(IF('Lookups'!$H$3:$H$250&gt;'Data'!E63,'Lookups'!$E$3:$E$250))*Area!E63</f>
        <v/>
      </c>
      <c r="F63" s="24">
        <f ref="F63:F63" t="array">MIN(IF('Lookups'!$H$3:$H$250&gt;'Data'!F63,'Lookups'!$E$3:$E$250))*Area!F63</f>
        <v/>
      </c>
      <c r="G63" s="24">
        <f ref="G63:G63" t="array">MIN(IF('Lookups'!$H$3:$H$250&gt;'Data'!G63,'Lookups'!$E$3:$E$250))*Area!G63</f>
        <v/>
      </c>
      <c r="H63" s="24">
        <f ref="H63:H63" t="array">MIN(IF('Lookups'!$H$3:$H$250&gt;'Data'!H63,'Lookups'!$E$3:$E$250))*Area!H63</f>
        <v/>
      </c>
      <c r="I63" s="24">
        <f ref="I63:I63" t="array">MIN(IF('Lookups'!$H$3:$H$250&gt;'Data'!I63,'Lookups'!$E$3:$E$250))*Area!I63</f>
        <v/>
      </c>
      <c r="J63" s="24">
        <f ref="J63:J63" t="array">MIN(IF('Lookups'!$H$3:$H$250&gt;'Data'!J63,'Lookups'!$E$3:$E$250))*Area!J63</f>
        <v/>
      </c>
      <c r="K63" s="24">
        <f ref="K63:K63" t="array">MIN(IF('Lookups'!$H$3:$H$250&gt;'Data'!K63,'Lookups'!$E$3:$E$250))*Area!K63</f>
        <v/>
      </c>
      <c r="L63" s="24">
        <f ref="L63:L63" t="array">MIN(IF('Lookups'!$H$3:$H$250&gt;'Data'!L63,'Lookups'!$E$3:$E$250))*Area!L63</f>
        <v/>
      </c>
    </row>
    <row r="64">
      <c r="A64" s="16">
        <f>'Capacity'!A64</f>
        <v/>
      </c>
      <c r="B64" s="16">
        <f>'Capacity'!B64</f>
        <v/>
      </c>
      <c r="C64" s="24">
        <f ref="C64:C64" t="array">MIN(IF('Lookups'!$H$3:$H$250&gt;'Data'!C64,'Lookups'!$E$3:$E$250))*Area!C64</f>
        <v/>
      </c>
      <c r="D64" s="24">
        <f ref="D64:D64" t="array">MIN(IF('Lookups'!$H$3:$H$250&gt;'Data'!D64,'Lookups'!$E$3:$E$250))*Area!D64</f>
        <v/>
      </c>
      <c r="E64" s="24">
        <f ref="E64:E64" t="array">MIN(IF('Lookups'!$H$3:$H$250&gt;'Data'!E64,'Lookups'!$E$3:$E$250))*Area!E64</f>
        <v/>
      </c>
      <c r="F64" s="24">
        <f ref="F64:F64" t="array">MIN(IF('Lookups'!$H$3:$H$250&gt;'Data'!F64,'Lookups'!$E$3:$E$250))*Area!F64</f>
        <v/>
      </c>
      <c r="G64" s="24">
        <f ref="G64:G64" t="array">MIN(IF('Lookups'!$H$3:$H$250&gt;'Data'!G64,'Lookups'!$E$3:$E$250))*Area!G64</f>
        <v/>
      </c>
      <c r="H64" s="24">
        <f ref="H64:H64" t="array">MIN(IF('Lookups'!$H$3:$H$250&gt;'Data'!H64,'Lookups'!$E$3:$E$250))*Area!H64</f>
        <v/>
      </c>
      <c r="I64" s="24">
        <f ref="I64:I64" t="array">MIN(IF('Lookups'!$H$3:$H$250&gt;'Data'!I64,'Lookups'!$E$3:$E$250))*Area!I64</f>
        <v/>
      </c>
      <c r="J64" s="24">
        <f ref="J64:J64" t="array">MIN(IF('Lookups'!$H$3:$H$250&gt;'Data'!J64,'Lookups'!$E$3:$E$250))*Area!J64</f>
        <v/>
      </c>
      <c r="K64" s="24">
        <f ref="K64:K64" t="array">MIN(IF('Lookups'!$H$3:$H$250&gt;'Data'!K64,'Lookups'!$E$3:$E$250))*Area!K64</f>
        <v/>
      </c>
      <c r="L64" s="24">
        <f ref="L64:L64" t="array">MIN(IF('Lookups'!$H$3:$H$250&gt;'Data'!L64,'Lookups'!$E$3:$E$250))*Area!L64</f>
        <v/>
      </c>
    </row>
    <row r="65">
      <c r="A65" s="16">
        <f>'Capacity'!A65</f>
        <v/>
      </c>
      <c r="B65" s="16">
        <f>'Capacity'!B65</f>
        <v/>
      </c>
      <c r="C65" s="24">
        <f ref="C65:C65" t="array">MIN(IF('Lookups'!$H$3:$H$250&gt;'Data'!C65,'Lookups'!$E$3:$E$250))*Area!C65</f>
        <v/>
      </c>
      <c r="D65" s="24">
        <f ref="D65:D65" t="array">MIN(IF('Lookups'!$H$3:$H$250&gt;'Data'!D65,'Lookups'!$E$3:$E$250))*Area!D65</f>
        <v/>
      </c>
      <c r="E65" s="24">
        <f ref="E65:E65" t="array">MIN(IF('Lookups'!$H$3:$H$250&gt;'Data'!E65,'Lookups'!$E$3:$E$250))*Area!E65</f>
        <v/>
      </c>
      <c r="F65" s="24">
        <f ref="F65:F65" t="array">MIN(IF('Lookups'!$H$3:$H$250&gt;'Data'!F65,'Lookups'!$E$3:$E$250))*Area!F65</f>
        <v/>
      </c>
      <c r="G65" s="24">
        <f ref="G65:G65" t="array">MIN(IF('Lookups'!$H$3:$H$250&gt;'Data'!G65,'Lookups'!$E$3:$E$250))*Area!G65</f>
        <v/>
      </c>
      <c r="H65" s="24">
        <f ref="H65:H65" t="array">MIN(IF('Lookups'!$H$3:$H$250&gt;'Data'!H65,'Lookups'!$E$3:$E$250))*Area!H65</f>
        <v/>
      </c>
      <c r="I65" s="24">
        <f ref="I65:I65" t="array">MIN(IF('Lookups'!$H$3:$H$250&gt;'Data'!I65,'Lookups'!$E$3:$E$250))*Area!I65</f>
        <v/>
      </c>
      <c r="J65" s="24">
        <f ref="J65:J65" t="array">MIN(IF('Lookups'!$H$3:$H$250&gt;'Data'!J65,'Lookups'!$E$3:$E$250))*Area!J65</f>
        <v/>
      </c>
      <c r="K65" s="24">
        <f ref="K65:K65" t="array">MIN(IF('Lookups'!$H$3:$H$250&gt;'Data'!K65,'Lookups'!$E$3:$E$250))*Area!K65</f>
        <v/>
      </c>
      <c r="L65" s="24">
        <f ref="L65:L65" t="array">MIN(IF('Lookups'!$H$3:$H$250&gt;'Data'!L65,'Lookups'!$E$3:$E$250))*Area!L65</f>
        <v/>
      </c>
    </row>
    <row r="66">
      <c r="A66" s="16">
        <f>'Capacity'!A66</f>
        <v/>
      </c>
      <c r="B66" s="16">
        <f>'Capacity'!B66</f>
        <v/>
      </c>
      <c r="C66" s="24">
        <f ref="C66:C66" t="array">MIN(IF('Lookups'!$H$3:$H$250&gt;'Data'!C66,'Lookups'!$E$3:$E$250))*Area!C66</f>
        <v/>
      </c>
      <c r="D66" s="24">
        <f ref="D66:D66" t="array">MIN(IF('Lookups'!$H$3:$H$250&gt;'Data'!D66,'Lookups'!$E$3:$E$250))*Area!D66</f>
        <v/>
      </c>
      <c r="E66" s="24">
        <f ref="E66:E66" t="array">MIN(IF('Lookups'!$H$3:$H$250&gt;'Data'!E66,'Lookups'!$E$3:$E$250))*Area!E66</f>
        <v/>
      </c>
      <c r="F66" s="24">
        <f ref="F66:F66" t="array">MIN(IF('Lookups'!$H$3:$H$250&gt;'Data'!F66,'Lookups'!$E$3:$E$250))*Area!F66</f>
        <v/>
      </c>
      <c r="G66" s="24">
        <f ref="G66:G66" t="array">MIN(IF('Lookups'!$H$3:$H$250&gt;'Data'!G66,'Lookups'!$E$3:$E$250))*Area!G66</f>
        <v/>
      </c>
      <c r="H66" s="24">
        <f ref="H66:H66" t="array">MIN(IF('Lookups'!$H$3:$H$250&gt;'Data'!H66,'Lookups'!$E$3:$E$250))*Area!H66</f>
        <v/>
      </c>
      <c r="I66" s="24">
        <f ref="I66:I66" t="array">MIN(IF('Lookups'!$H$3:$H$250&gt;'Data'!I66,'Lookups'!$E$3:$E$250))*Area!I66</f>
        <v/>
      </c>
      <c r="J66" s="24">
        <f ref="J66:J66" t="array">MIN(IF('Lookups'!$H$3:$H$250&gt;'Data'!J66,'Lookups'!$E$3:$E$250))*Area!J66</f>
        <v/>
      </c>
      <c r="K66" s="24">
        <f ref="K66:K66" t="array">MIN(IF('Lookups'!$H$3:$H$250&gt;'Data'!K66,'Lookups'!$E$3:$E$250))*Area!K66</f>
        <v/>
      </c>
      <c r="L66" s="24">
        <f ref="L66:L66" t="array">MIN(IF('Lookups'!$H$3:$H$250&gt;'Data'!L66,'Lookups'!$E$3:$E$250))*Area!L66</f>
        <v/>
      </c>
    </row>
    <row r="67">
      <c r="A67" s="16">
        <f>'Capacity'!A67</f>
        <v/>
      </c>
      <c r="B67" s="16">
        <f>'Capacity'!B67</f>
        <v/>
      </c>
      <c r="C67" s="24">
        <f ref="C67:C67" t="array">MIN(IF('Lookups'!$H$3:$H$250&gt;'Data'!C67,'Lookups'!$E$3:$E$250))*Area!C67</f>
        <v/>
      </c>
      <c r="D67" s="24">
        <f ref="D67:D67" t="array">MIN(IF('Lookups'!$H$3:$H$250&gt;'Data'!D67,'Lookups'!$E$3:$E$250))*Area!D67</f>
        <v/>
      </c>
      <c r="E67" s="24">
        <f ref="E67:E67" t="array">MIN(IF('Lookups'!$H$3:$H$250&gt;'Data'!E67,'Lookups'!$E$3:$E$250))*Area!E67</f>
        <v/>
      </c>
      <c r="F67" s="24">
        <f ref="F67:F67" t="array">MIN(IF('Lookups'!$H$3:$H$250&gt;'Data'!F67,'Lookups'!$E$3:$E$250))*Area!F67</f>
        <v/>
      </c>
      <c r="G67" s="24">
        <f ref="G67:G67" t="array">MIN(IF('Lookups'!$H$3:$H$250&gt;'Data'!G67,'Lookups'!$E$3:$E$250))*Area!G67</f>
        <v/>
      </c>
      <c r="H67" s="24">
        <f ref="H67:H67" t="array">MIN(IF('Lookups'!$H$3:$H$250&gt;'Data'!H67,'Lookups'!$E$3:$E$250))*Area!H67</f>
        <v/>
      </c>
      <c r="I67" s="24">
        <f ref="I67:I67" t="array">MIN(IF('Lookups'!$H$3:$H$250&gt;'Data'!I67,'Lookups'!$E$3:$E$250))*Area!I67</f>
        <v/>
      </c>
      <c r="J67" s="24">
        <f ref="J67:J67" t="array">MIN(IF('Lookups'!$H$3:$H$250&gt;'Data'!J67,'Lookups'!$E$3:$E$250))*Area!J67</f>
        <v/>
      </c>
      <c r="K67" s="24">
        <f ref="K67:K67" t="array">MIN(IF('Lookups'!$H$3:$H$250&gt;'Data'!K67,'Lookups'!$E$3:$E$250))*Area!K67</f>
        <v/>
      </c>
      <c r="L67" s="24">
        <f ref="L67:L67" t="array">MIN(IF('Lookups'!$H$3:$H$250&gt;'Data'!L67,'Lookups'!$E$3:$E$250))*Area!L67</f>
        <v/>
      </c>
    </row>
    <row r="68">
      <c r="A68" s="16">
        <f>'Capacity'!A68</f>
        <v/>
      </c>
      <c r="B68" s="16">
        <f>'Capacity'!B68</f>
        <v/>
      </c>
      <c r="C68" s="24">
        <f ref="C68:C68" t="array">MIN(IF('Lookups'!$H$3:$H$250&gt;'Data'!C68,'Lookups'!$E$3:$E$250))*Area!C68</f>
        <v/>
      </c>
      <c r="D68" s="24">
        <f ref="D68:D68" t="array">MIN(IF('Lookups'!$H$3:$H$250&gt;'Data'!D68,'Lookups'!$E$3:$E$250))*Area!D68</f>
        <v/>
      </c>
      <c r="E68" s="24">
        <f ref="E68:E68" t="array">MIN(IF('Lookups'!$H$3:$H$250&gt;'Data'!E68,'Lookups'!$E$3:$E$250))*Area!E68</f>
        <v/>
      </c>
      <c r="F68" s="24">
        <f ref="F68:F68" t="array">MIN(IF('Lookups'!$H$3:$H$250&gt;'Data'!F68,'Lookups'!$E$3:$E$250))*Area!F68</f>
        <v/>
      </c>
      <c r="G68" s="24">
        <f ref="G68:G68" t="array">MIN(IF('Lookups'!$H$3:$H$250&gt;'Data'!G68,'Lookups'!$E$3:$E$250))*Area!G68</f>
        <v/>
      </c>
      <c r="H68" s="24">
        <f ref="H68:H68" t="array">MIN(IF('Lookups'!$H$3:$H$250&gt;'Data'!H68,'Lookups'!$E$3:$E$250))*Area!H68</f>
        <v/>
      </c>
      <c r="I68" s="24">
        <f ref="I68:I68" t="array">MIN(IF('Lookups'!$H$3:$H$250&gt;'Data'!I68,'Lookups'!$E$3:$E$250))*Area!I68</f>
        <v/>
      </c>
      <c r="J68" s="24">
        <f ref="J68:J68" t="array">MIN(IF('Lookups'!$H$3:$H$250&gt;'Data'!J68,'Lookups'!$E$3:$E$250))*Area!J68</f>
        <v/>
      </c>
      <c r="K68" s="24">
        <f ref="K68:K68" t="array">MIN(IF('Lookups'!$H$3:$H$250&gt;'Data'!K68,'Lookups'!$E$3:$E$250))*Area!K68</f>
        <v/>
      </c>
      <c r="L68" s="24">
        <f ref="L68:L68" t="array">MIN(IF('Lookups'!$H$3:$H$250&gt;'Data'!L68,'Lookups'!$E$3:$E$250))*Area!L68</f>
        <v/>
      </c>
    </row>
    <row r="69">
      <c r="A69" s="16">
        <f>'Capacity'!A69</f>
        <v/>
      </c>
      <c r="B69" s="16">
        <f>'Capacity'!B69</f>
        <v/>
      </c>
      <c r="C69" s="24">
        <f ref="C69:C69" t="array">MIN(IF('Lookups'!$H$3:$H$250&gt;'Data'!C69,'Lookups'!$E$3:$E$250))*Area!C69</f>
        <v/>
      </c>
      <c r="D69" s="24">
        <f ref="D69:D69" t="array">MIN(IF('Lookups'!$H$3:$H$250&gt;'Data'!D69,'Lookups'!$E$3:$E$250))*Area!D69</f>
        <v/>
      </c>
      <c r="E69" s="24">
        <f ref="E69:E69" t="array">MIN(IF('Lookups'!$H$3:$H$250&gt;'Data'!E69,'Lookups'!$E$3:$E$250))*Area!E69</f>
        <v/>
      </c>
      <c r="F69" s="24">
        <f ref="F69:F69" t="array">MIN(IF('Lookups'!$H$3:$H$250&gt;'Data'!F69,'Lookups'!$E$3:$E$250))*Area!F69</f>
        <v/>
      </c>
      <c r="G69" s="24">
        <f ref="G69:G69" t="array">MIN(IF('Lookups'!$H$3:$H$250&gt;'Data'!G69,'Lookups'!$E$3:$E$250))*Area!G69</f>
        <v/>
      </c>
      <c r="H69" s="24">
        <f ref="H69:H69" t="array">MIN(IF('Lookups'!$H$3:$H$250&gt;'Data'!H69,'Lookups'!$E$3:$E$250))*Area!H69</f>
        <v/>
      </c>
      <c r="I69" s="24">
        <f ref="I69:I69" t="array">MIN(IF('Lookups'!$H$3:$H$250&gt;'Data'!I69,'Lookups'!$E$3:$E$250))*Area!I69</f>
        <v/>
      </c>
      <c r="J69" s="24">
        <f ref="J69:J69" t="array">MIN(IF('Lookups'!$H$3:$H$250&gt;'Data'!J69,'Lookups'!$E$3:$E$250))*Area!J69</f>
        <v/>
      </c>
      <c r="K69" s="24">
        <f ref="K69:K69" t="array">MIN(IF('Lookups'!$H$3:$H$250&gt;'Data'!K69,'Lookups'!$E$3:$E$250))*Area!K69</f>
        <v/>
      </c>
      <c r="L69" s="24">
        <f ref="L69:L69" t="array">MIN(IF('Lookups'!$H$3:$H$250&gt;'Data'!L69,'Lookups'!$E$3:$E$250))*Area!L69</f>
        <v/>
      </c>
    </row>
    <row r="70">
      <c r="A70" s="16">
        <f>'Capacity'!A70</f>
        <v/>
      </c>
      <c r="B70" s="16">
        <f>'Capacity'!B70</f>
        <v/>
      </c>
      <c r="C70" s="24">
        <f ref="C70:C70" t="array">MIN(IF('Lookups'!$H$3:$H$250&gt;'Data'!C70,'Lookups'!$E$3:$E$250))*Area!C70</f>
        <v/>
      </c>
      <c r="D70" s="24">
        <f ref="D70:D70" t="array">MIN(IF('Lookups'!$H$3:$H$250&gt;'Data'!D70,'Lookups'!$E$3:$E$250))*Area!D70</f>
        <v/>
      </c>
      <c r="E70" s="24">
        <f ref="E70:E70" t="array">MIN(IF('Lookups'!$H$3:$H$250&gt;'Data'!E70,'Lookups'!$E$3:$E$250))*Area!E70</f>
        <v/>
      </c>
      <c r="F70" s="24">
        <f ref="F70:F70" t="array">MIN(IF('Lookups'!$H$3:$H$250&gt;'Data'!F70,'Lookups'!$E$3:$E$250))*Area!F70</f>
        <v/>
      </c>
      <c r="G70" s="24">
        <f ref="G70:G70" t="array">MIN(IF('Lookups'!$H$3:$H$250&gt;'Data'!G70,'Lookups'!$E$3:$E$250))*Area!G70</f>
        <v/>
      </c>
      <c r="H70" s="24">
        <f ref="H70:H70" t="array">MIN(IF('Lookups'!$H$3:$H$250&gt;'Data'!H70,'Lookups'!$E$3:$E$250))*Area!H70</f>
        <v/>
      </c>
      <c r="I70" s="24">
        <f ref="I70:I70" t="array">MIN(IF('Lookups'!$H$3:$H$250&gt;'Data'!I70,'Lookups'!$E$3:$E$250))*Area!I70</f>
        <v/>
      </c>
      <c r="J70" s="24">
        <f ref="J70:J70" t="array">MIN(IF('Lookups'!$H$3:$H$250&gt;'Data'!J70,'Lookups'!$E$3:$E$250))*Area!J70</f>
        <v/>
      </c>
      <c r="K70" s="24">
        <f ref="K70:K70" t="array">MIN(IF('Lookups'!$H$3:$H$250&gt;'Data'!K70,'Lookups'!$E$3:$E$250))*Area!K70</f>
        <v/>
      </c>
      <c r="L70" s="24">
        <f ref="L70:L70" t="array">MIN(IF('Lookups'!$H$3:$H$250&gt;'Data'!L70,'Lookups'!$E$3:$E$250))*Area!L70</f>
        <v/>
      </c>
    </row>
    <row r="71">
      <c r="A71" s="16">
        <f>'Capacity'!A71</f>
        <v/>
      </c>
      <c r="B71" s="16">
        <f>'Capacity'!B71</f>
        <v/>
      </c>
      <c r="C71" s="24">
        <f ref="C71:C71" t="array">MIN(IF('Lookups'!$H$3:$H$250&gt;'Data'!C71,'Lookups'!$E$3:$E$250))*Area!C71</f>
        <v/>
      </c>
      <c r="D71" s="24">
        <f ref="D71:D71" t="array">MIN(IF('Lookups'!$H$3:$H$250&gt;'Data'!D71,'Lookups'!$E$3:$E$250))*Area!D71</f>
        <v/>
      </c>
      <c r="E71" s="24">
        <f ref="E71:E71" t="array">MIN(IF('Lookups'!$H$3:$H$250&gt;'Data'!E71,'Lookups'!$E$3:$E$250))*Area!E71</f>
        <v/>
      </c>
      <c r="F71" s="24">
        <f ref="F71:F71" t="array">MIN(IF('Lookups'!$H$3:$H$250&gt;'Data'!F71,'Lookups'!$E$3:$E$250))*Area!F71</f>
        <v/>
      </c>
      <c r="G71" s="24">
        <f ref="G71:G71" t="array">MIN(IF('Lookups'!$H$3:$H$250&gt;'Data'!G71,'Lookups'!$E$3:$E$250))*Area!G71</f>
        <v/>
      </c>
      <c r="H71" s="24">
        <f ref="H71:H71" t="array">MIN(IF('Lookups'!$H$3:$H$250&gt;'Data'!H71,'Lookups'!$E$3:$E$250))*Area!H71</f>
        <v/>
      </c>
      <c r="I71" s="24">
        <f ref="I71:I71" t="array">MIN(IF('Lookups'!$H$3:$H$250&gt;'Data'!I71,'Lookups'!$E$3:$E$250))*Area!I71</f>
        <v/>
      </c>
      <c r="J71" s="24">
        <f ref="J71:J71" t="array">MIN(IF('Lookups'!$H$3:$H$250&gt;'Data'!J71,'Lookups'!$E$3:$E$250))*Area!J71</f>
        <v/>
      </c>
      <c r="K71" s="24">
        <f ref="K71:K71" t="array">MIN(IF('Lookups'!$H$3:$H$250&gt;'Data'!K71,'Lookups'!$E$3:$E$250))*Area!K71</f>
        <v/>
      </c>
      <c r="L71" s="24">
        <f ref="L71:L71" t="array">MIN(IF('Lookups'!$H$3:$H$250&gt;'Data'!L71,'Lookups'!$E$3:$E$250))*Area!L71</f>
        <v/>
      </c>
    </row>
    <row r="72">
      <c r="A72" s="16">
        <f>'Capacity'!A72</f>
        <v/>
      </c>
      <c r="B72" s="16">
        <f>'Capacity'!B72</f>
        <v/>
      </c>
      <c r="C72" s="24">
        <f ref="C72:C72" t="array">MIN(IF('Lookups'!$H$3:$H$250&gt;'Data'!C72,'Lookups'!$E$3:$E$250))*Area!C72</f>
        <v/>
      </c>
      <c r="D72" s="24">
        <f ref="D72:D72" t="array">MIN(IF('Lookups'!$H$3:$H$250&gt;'Data'!D72,'Lookups'!$E$3:$E$250))*Area!D72</f>
        <v/>
      </c>
      <c r="E72" s="24">
        <f ref="E72:E72" t="array">MIN(IF('Lookups'!$H$3:$H$250&gt;'Data'!E72,'Lookups'!$E$3:$E$250))*Area!E72</f>
        <v/>
      </c>
      <c r="F72" s="24">
        <f ref="F72:F72" t="array">MIN(IF('Lookups'!$H$3:$H$250&gt;'Data'!F72,'Lookups'!$E$3:$E$250))*Area!F72</f>
        <v/>
      </c>
      <c r="G72" s="24">
        <f ref="G72:G72" t="array">MIN(IF('Lookups'!$H$3:$H$250&gt;'Data'!G72,'Lookups'!$E$3:$E$250))*Area!G72</f>
        <v/>
      </c>
      <c r="H72" s="24">
        <f ref="H72:H72" t="array">MIN(IF('Lookups'!$H$3:$H$250&gt;'Data'!H72,'Lookups'!$E$3:$E$250))*Area!H72</f>
        <v/>
      </c>
      <c r="I72" s="24">
        <f ref="I72:I72" t="array">MIN(IF('Lookups'!$H$3:$H$250&gt;'Data'!I72,'Lookups'!$E$3:$E$250))*Area!I72</f>
        <v/>
      </c>
      <c r="J72" s="24">
        <f ref="J72:J72" t="array">MIN(IF('Lookups'!$H$3:$H$250&gt;'Data'!J72,'Lookups'!$E$3:$E$250))*Area!J72</f>
        <v/>
      </c>
      <c r="K72" s="24">
        <f ref="K72:K72" t="array">MIN(IF('Lookups'!$H$3:$H$250&gt;'Data'!K72,'Lookups'!$E$3:$E$250))*Area!K72</f>
        <v/>
      </c>
      <c r="L72" s="24">
        <f ref="L72:L72" t="array">MIN(IF('Lookups'!$H$3:$H$250&gt;'Data'!L72,'Lookups'!$E$3:$E$250))*Area!L72</f>
        <v/>
      </c>
    </row>
    <row r="73">
      <c r="A73" s="16">
        <f>'Capacity'!A73</f>
        <v/>
      </c>
      <c r="B73" s="16">
        <f>'Capacity'!B73</f>
        <v/>
      </c>
      <c r="C73" s="24">
        <f ref="C73:C73" t="array">MIN(IF('Lookups'!$H$3:$H$250&gt;'Data'!C73,'Lookups'!$E$3:$E$250))*Area!C73</f>
        <v/>
      </c>
      <c r="D73" s="24">
        <f ref="D73:D73" t="array">MIN(IF('Lookups'!$H$3:$H$250&gt;'Data'!D73,'Lookups'!$E$3:$E$250))*Area!D73</f>
        <v/>
      </c>
      <c r="E73" s="24">
        <f ref="E73:E73" t="array">MIN(IF('Lookups'!$H$3:$H$250&gt;'Data'!E73,'Lookups'!$E$3:$E$250))*Area!E73</f>
        <v/>
      </c>
      <c r="F73" s="24">
        <f ref="F73:F73" t="array">MIN(IF('Lookups'!$H$3:$H$250&gt;'Data'!F73,'Lookups'!$E$3:$E$250))*Area!F73</f>
        <v/>
      </c>
      <c r="G73" s="24">
        <f ref="G73:G73" t="array">MIN(IF('Lookups'!$H$3:$H$250&gt;'Data'!G73,'Lookups'!$E$3:$E$250))*Area!G73</f>
        <v/>
      </c>
      <c r="H73" s="24">
        <f ref="H73:H73" t="array">MIN(IF('Lookups'!$H$3:$H$250&gt;'Data'!H73,'Lookups'!$E$3:$E$250))*Area!H73</f>
        <v/>
      </c>
      <c r="I73" s="24">
        <f ref="I73:I73" t="array">MIN(IF('Lookups'!$H$3:$H$250&gt;'Data'!I73,'Lookups'!$E$3:$E$250))*Area!I73</f>
        <v/>
      </c>
      <c r="J73" s="24">
        <f ref="J73:J73" t="array">MIN(IF('Lookups'!$H$3:$H$250&gt;'Data'!J73,'Lookups'!$E$3:$E$250))*Area!J73</f>
        <v/>
      </c>
      <c r="K73" s="24">
        <f ref="K73:K73" t="array">MIN(IF('Lookups'!$H$3:$H$250&gt;'Data'!K73,'Lookups'!$E$3:$E$250))*Area!K73</f>
        <v/>
      </c>
      <c r="L73" s="24">
        <f ref="L73:L73" t="array">MIN(IF('Lookups'!$H$3:$H$250&gt;'Data'!L73,'Lookups'!$E$3:$E$250))*Area!L73</f>
        <v/>
      </c>
    </row>
    <row r="74">
      <c r="A74" s="16">
        <f>'Capacity'!A74</f>
        <v/>
      </c>
      <c r="B74" s="16">
        <f>'Capacity'!B74</f>
        <v/>
      </c>
      <c r="C74" s="24">
        <f ref="C74:C74" t="array">MIN(IF('Lookups'!$H$3:$H$250&gt;'Data'!C74,'Lookups'!$E$3:$E$250))*Area!C74</f>
        <v/>
      </c>
      <c r="D74" s="24">
        <f ref="D74:D74" t="array">MIN(IF('Lookups'!$H$3:$H$250&gt;'Data'!D74,'Lookups'!$E$3:$E$250))*Area!D74</f>
        <v/>
      </c>
      <c r="E74" s="24">
        <f ref="E74:E74" t="array">MIN(IF('Lookups'!$H$3:$H$250&gt;'Data'!E74,'Lookups'!$E$3:$E$250))*Area!E74</f>
        <v/>
      </c>
      <c r="F74" s="24">
        <f ref="F74:F74" t="array">MIN(IF('Lookups'!$H$3:$H$250&gt;'Data'!F74,'Lookups'!$E$3:$E$250))*Area!F74</f>
        <v/>
      </c>
      <c r="G74" s="24">
        <f ref="G74:G74" t="array">MIN(IF('Lookups'!$H$3:$H$250&gt;'Data'!G74,'Lookups'!$E$3:$E$250))*Area!G74</f>
        <v/>
      </c>
      <c r="H74" s="24">
        <f ref="H74:H74" t="array">MIN(IF('Lookups'!$H$3:$H$250&gt;'Data'!H74,'Lookups'!$E$3:$E$250))*Area!H74</f>
        <v/>
      </c>
      <c r="I74" s="24">
        <f ref="I74:I74" t="array">MIN(IF('Lookups'!$H$3:$H$250&gt;'Data'!I74,'Lookups'!$E$3:$E$250))*Area!I74</f>
        <v/>
      </c>
      <c r="J74" s="24">
        <f ref="J74:J74" t="array">MIN(IF('Lookups'!$H$3:$H$250&gt;'Data'!J74,'Lookups'!$E$3:$E$250))*Area!J74</f>
        <v/>
      </c>
      <c r="K74" s="24">
        <f ref="K74:K74" t="array">MIN(IF('Lookups'!$H$3:$H$250&gt;'Data'!K74,'Lookups'!$E$3:$E$250))*Area!K74</f>
        <v/>
      </c>
      <c r="L74" s="24">
        <f ref="L74:L74" t="array">MIN(IF('Lookups'!$H$3:$H$250&gt;'Data'!L74,'Lookups'!$E$3:$E$250))*Area!L74</f>
        <v/>
      </c>
    </row>
    <row r="75">
      <c r="A75" s="16">
        <f>'Capacity'!A75</f>
        <v/>
      </c>
      <c r="B75" s="16">
        <f>'Capacity'!B75</f>
        <v/>
      </c>
      <c r="C75" s="24">
        <f ref="C75:C75" t="array">MIN(IF('Lookups'!$H$3:$H$250&gt;'Data'!C75,'Lookups'!$E$3:$E$250))*Area!C75</f>
        <v/>
      </c>
      <c r="D75" s="24">
        <f ref="D75:D75" t="array">MIN(IF('Lookups'!$H$3:$H$250&gt;'Data'!D75,'Lookups'!$E$3:$E$250))*Area!D75</f>
        <v/>
      </c>
      <c r="E75" s="24">
        <f ref="E75:E75" t="array">MIN(IF('Lookups'!$H$3:$H$250&gt;'Data'!E75,'Lookups'!$E$3:$E$250))*Area!E75</f>
        <v/>
      </c>
      <c r="F75" s="24">
        <f ref="F75:F75" t="array">MIN(IF('Lookups'!$H$3:$H$250&gt;'Data'!F75,'Lookups'!$E$3:$E$250))*Area!F75</f>
        <v/>
      </c>
      <c r="G75" s="24">
        <f ref="G75:G75" t="array">MIN(IF('Lookups'!$H$3:$H$250&gt;'Data'!G75,'Lookups'!$E$3:$E$250))*Area!G75</f>
        <v/>
      </c>
      <c r="H75" s="24">
        <f ref="H75:H75" t="array">MIN(IF('Lookups'!$H$3:$H$250&gt;'Data'!H75,'Lookups'!$E$3:$E$250))*Area!H75</f>
        <v/>
      </c>
      <c r="I75" s="24">
        <f ref="I75:I75" t="array">MIN(IF('Lookups'!$H$3:$H$250&gt;'Data'!I75,'Lookups'!$E$3:$E$250))*Area!I75</f>
        <v/>
      </c>
      <c r="J75" s="24">
        <f ref="J75:J75" t="array">MIN(IF('Lookups'!$H$3:$H$250&gt;'Data'!J75,'Lookups'!$E$3:$E$250))*Area!J75</f>
        <v/>
      </c>
      <c r="K75" s="24">
        <f ref="K75:K75" t="array">MIN(IF('Lookups'!$H$3:$H$250&gt;'Data'!K75,'Lookups'!$E$3:$E$250))*Area!K75</f>
        <v/>
      </c>
      <c r="L75" s="24">
        <f ref="L75:L75" t="array">MIN(IF('Lookups'!$H$3:$H$250&gt;'Data'!L75,'Lookups'!$E$3:$E$250))*Area!L75</f>
        <v/>
      </c>
    </row>
    <row r="76">
      <c r="A76" s="16">
        <f>'Capacity'!A76</f>
        <v/>
      </c>
      <c r="B76" s="16">
        <f>'Capacity'!B76</f>
        <v/>
      </c>
      <c r="C76" s="24">
        <f ref="C76:C76" t="array">MIN(IF('Lookups'!$H$3:$H$250&gt;'Data'!C76,'Lookups'!$E$3:$E$250))*Area!C76</f>
        <v/>
      </c>
      <c r="D76" s="24">
        <f ref="D76:D76" t="array">MIN(IF('Lookups'!$H$3:$H$250&gt;'Data'!D76,'Lookups'!$E$3:$E$250))*Area!D76</f>
        <v/>
      </c>
      <c r="E76" s="24">
        <f ref="E76:E76" t="array">MIN(IF('Lookups'!$H$3:$H$250&gt;'Data'!E76,'Lookups'!$E$3:$E$250))*Area!E76</f>
        <v/>
      </c>
      <c r="F76" s="24">
        <f ref="F76:F76" t="array">MIN(IF('Lookups'!$H$3:$H$250&gt;'Data'!F76,'Lookups'!$E$3:$E$250))*Area!F76</f>
        <v/>
      </c>
      <c r="G76" s="24">
        <f ref="G76:G76" t="array">MIN(IF('Lookups'!$H$3:$H$250&gt;'Data'!G76,'Lookups'!$E$3:$E$250))*Area!G76</f>
        <v/>
      </c>
      <c r="H76" s="24">
        <f ref="H76:H76" t="array">MIN(IF('Lookups'!$H$3:$H$250&gt;'Data'!H76,'Lookups'!$E$3:$E$250))*Area!H76</f>
        <v/>
      </c>
      <c r="I76" s="24">
        <f ref="I76:I76" t="array">MIN(IF('Lookups'!$H$3:$H$250&gt;'Data'!I76,'Lookups'!$E$3:$E$250))*Area!I76</f>
        <v/>
      </c>
      <c r="J76" s="24">
        <f ref="J76:J76" t="array">MIN(IF('Lookups'!$H$3:$H$250&gt;'Data'!J76,'Lookups'!$E$3:$E$250))*Area!J76</f>
        <v/>
      </c>
      <c r="K76" s="24">
        <f ref="K76:K76" t="array">MIN(IF('Lookups'!$H$3:$H$250&gt;'Data'!K76,'Lookups'!$E$3:$E$250))*Area!K76</f>
        <v/>
      </c>
      <c r="L76" s="24">
        <f ref="L76:L76" t="array">MIN(IF('Lookups'!$H$3:$H$250&gt;'Data'!L76,'Lookups'!$E$3:$E$250))*Area!L76</f>
        <v/>
      </c>
    </row>
    <row r="77">
      <c r="A77" s="16">
        <f>'Capacity'!A77</f>
        <v/>
      </c>
      <c r="B77" s="16">
        <f>'Capacity'!B77</f>
        <v/>
      </c>
      <c r="C77" s="24">
        <f ref="C77:C77" t="array">MIN(IF('Lookups'!$H$3:$H$250&gt;'Data'!C77,'Lookups'!$E$3:$E$250))*Area!C77</f>
        <v/>
      </c>
      <c r="D77" s="24">
        <f ref="D77:D77" t="array">MIN(IF('Lookups'!$H$3:$H$250&gt;'Data'!D77,'Lookups'!$E$3:$E$250))*Area!D77</f>
        <v/>
      </c>
      <c r="E77" s="24">
        <f ref="E77:E77" t="array">MIN(IF('Lookups'!$H$3:$H$250&gt;'Data'!E77,'Lookups'!$E$3:$E$250))*Area!E77</f>
        <v/>
      </c>
      <c r="F77" s="24">
        <f ref="F77:F77" t="array">MIN(IF('Lookups'!$H$3:$H$250&gt;'Data'!F77,'Lookups'!$E$3:$E$250))*Area!F77</f>
        <v/>
      </c>
      <c r="G77" s="24">
        <f ref="G77:G77" t="array">MIN(IF('Lookups'!$H$3:$H$250&gt;'Data'!G77,'Lookups'!$E$3:$E$250))*Area!G77</f>
        <v/>
      </c>
      <c r="H77" s="24">
        <f ref="H77:H77" t="array">MIN(IF('Lookups'!$H$3:$H$250&gt;'Data'!H77,'Lookups'!$E$3:$E$250))*Area!H77</f>
        <v/>
      </c>
      <c r="I77" s="24">
        <f ref="I77:I77" t="array">MIN(IF('Lookups'!$H$3:$H$250&gt;'Data'!I77,'Lookups'!$E$3:$E$250))*Area!I77</f>
        <v/>
      </c>
      <c r="J77" s="24">
        <f ref="J77:J77" t="array">MIN(IF('Lookups'!$H$3:$H$250&gt;'Data'!J77,'Lookups'!$E$3:$E$250))*Area!J77</f>
        <v/>
      </c>
      <c r="K77" s="24">
        <f ref="K77:K77" t="array">MIN(IF('Lookups'!$H$3:$H$250&gt;'Data'!K77,'Lookups'!$E$3:$E$250))*Area!K77</f>
        <v/>
      </c>
      <c r="L77" s="24">
        <f ref="L77:L77" t="array">MIN(IF('Lookups'!$H$3:$H$250&gt;'Data'!L77,'Lookups'!$E$3:$E$250))*Area!L77</f>
        <v/>
      </c>
    </row>
    <row r="78">
      <c r="A78" s="16">
        <f>'Capacity'!A78</f>
        <v/>
      </c>
      <c r="B78" s="16">
        <f>'Capacity'!B78</f>
        <v/>
      </c>
      <c r="C78" s="24">
        <f ref="C78:C78" t="array">MIN(IF('Lookups'!$H$3:$H$250&gt;'Data'!C78,'Lookups'!$E$3:$E$250))*Area!C78</f>
        <v/>
      </c>
      <c r="D78" s="24">
        <f ref="D78:D78" t="array">MIN(IF('Lookups'!$H$3:$H$250&gt;'Data'!D78,'Lookups'!$E$3:$E$250))*Area!D78</f>
        <v/>
      </c>
      <c r="E78" s="24">
        <f ref="E78:E78" t="array">MIN(IF('Lookups'!$H$3:$H$250&gt;'Data'!E78,'Lookups'!$E$3:$E$250))*Area!E78</f>
        <v/>
      </c>
      <c r="F78" s="24">
        <f ref="F78:F78" t="array">MIN(IF('Lookups'!$H$3:$H$250&gt;'Data'!F78,'Lookups'!$E$3:$E$250))*Area!F78</f>
        <v/>
      </c>
      <c r="G78" s="24">
        <f ref="G78:G78" t="array">MIN(IF('Lookups'!$H$3:$H$250&gt;'Data'!G78,'Lookups'!$E$3:$E$250))*Area!G78</f>
        <v/>
      </c>
      <c r="H78" s="24">
        <f ref="H78:H78" t="array">MIN(IF('Lookups'!$H$3:$H$250&gt;'Data'!H78,'Lookups'!$E$3:$E$250))*Area!H78</f>
        <v/>
      </c>
      <c r="I78" s="24">
        <f ref="I78:I78" t="array">MIN(IF('Lookups'!$H$3:$H$250&gt;'Data'!I78,'Lookups'!$E$3:$E$250))*Area!I78</f>
        <v/>
      </c>
      <c r="J78" s="24">
        <f ref="J78:J78" t="array">MIN(IF('Lookups'!$H$3:$H$250&gt;'Data'!J78,'Lookups'!$E$3:$E$250))*Area!J78</f>
        <v/>
      </c>
      <c r="K78" s="24">
        <f ref="K78:K78" t="array">MIN(IF('Lookups'!$H$3:$H$250&gt;'Data'!K78,'Lookups'!$E$3:$E$250))*Area!K78</f>
        <v/>
      </c>
      <c r="L78" s="24">
        <f ref="L78:L78" t="array">MIN(IF('Lookups'!$H$3:$H$250&gt;'Data'!L78,'Lookups'!$E$3:$E$250))*Area!L78</f>
        <v/>
      </c>
    </row>
    <row r="79">
      <c r="A79" s="16">
        <f>'Capacity'!A79</f>
        <v/>
      </c>
      <c r="B79" s="16">
        <f>'Capacity'!B79</f>
        <v/>
      </c>
      <c r="C79" s="24">
        <f ref="C79:C79" t="array">MIN(IF('Lookups'!$H$3:$H$250&gt;'Data'!C79,'Lookups'!$E$3:$E$250))*Area!C79</f>
        <v/>
      </c>
      <c r="D79" s="24">
        <f ref="D79:D79" t="array">MIN(IF('Lookups'!$H$3:$H$250&gt;'Data'!D79,'Lookups'!$E$3:$E$250))*Area!D79</f>
        <v/>
      </c>
      <c r="E79" s="24">
        <f ref="E79:E79" t="array">MIN(IF('Lookups'!$H$3:$H$250&gt;'Data'!E79,'Lookups'!$E$3:$E$250))*Area!E79</f>
        <v/>
      </c>
      <c r="F79" s="24">
        <f ref="F79:F79" t="array">MIN(IF('Lookups'!$H$3:$H$250&gt;'Data'!F79,'Lookups'!$E$3:$E$250))*Area!F79</f>
        <v/>
      </c>
      <c r="G79" s="24">
        <f ref="G79:G79" t="array">MIN(IF('Lookups'!$H$3:$H$250&gt;'Data'!G79,'Lookups'!$E$3:$E$250))*Area!G79</f>
        <v/>
      </c>
      <c r="H79" s="24">
        <f ref="H79:H79" t="array">MIN(IF('Lookups'!$H$3:$H$250&gt;'Data'!H79,'Lookups'!$E$3:$E$250))*Area!H79</f>
        <v/>
      </c>
      <c r="I79" s="24">
        <f ref="I79:I79" t="array">MIN(IF('Lookups'!$H$3:$H$250&gt;'Data'!I79,'Lookups'!$E$3:$E$250))*Area!I79</f>
        <v/>
      </c>
      <c r="J79" s="24">
        <f ref="J79:J79" t="array">MIN(IF('Lookups'!$H$3:$H$250&gt;'Data'!J79,'Lookups'!$E$3:$E$250))*Area!J79</f>
        <v/>
      </c>
      <c r="K79" s="24">
        <f ref="K79:K79" t="array">MIN(IF('Lookups'!$H$3:$H$250&gt;'Data'!K79,'Lookups'!$E$3:$E$250))*Area!K79</f>
        <v/>
      </c>
      <c r="L79" s="24">
        <f ref="L79:L79" t="array">MIN(IF('Lookups'!$H$3:$H$250&gt;'Data'!L79,'Lookups'!$E$3:$E$250))*Area!L79</f>
        <v/>
      </c>
    </row>
    <row r="80">
      <c r="A80" s="16">
        <f>'Capacity'!A80</f>
        <v/>
      </c>
      <c r="B80" s="16">
        <f>'Capacity'!B80</f>
        <v/>
      </c>
      <c r="C80" s="24">
        <f ref="C80:C80" t="array">MIN(IF('Lookups'!$H$3:$H$250&gt;'Data'!C80,'Lookups'!$E$3:$E$250))*Area!C80</f>
        <v/>
      </c>
      <c r="D80" s="24">
        <f ref="D80:D80" t="array">MIN(IF('Lookups'!$H$3:$H$250&gt;'Data'!D80,'Lookups'!$E$3:$E$250))*Area!D80</f>
        <v/>
      </c>
      <c r="E80" s="24">
        <f ref="E80:E80" t="array">MIN(IF('Lookups'!$H$3:$H$250&gt;'Data'!E80,'Lookups'!$E$3:$E$250))*Area!E80</f>
        <v/>
      </c>
      <c r="F80" s="24">
        <f ref="F80:F80" t="array">MIN(IF('Lookups'!$H$3:$H$250&gt;'Data'!F80,'Lookups'!$E$3:$E$250))*Area!F80</f>
        <v/>
      </c>
      <c r="G80" s="24">
        <f ref="G80:G80" t="array">MIN(IF('Lookups'!$H$3:$H$250&gt;'Data'!G80,'Lookups'!$E$3:$E$250))*Area!G80</f>
        <v/>
      </c>
      <c r="H80" s="24">
        <f ref="H80:H80" t="array">MIN(IF('Lookups'!$H$3:$H$250&gt;'Data'!H80,'Lookups'!$E$3:$E$250))*Area!H80</f>
        <v/>
      </c>
      <c r="I80" s="24">
        <f ref="I80:I80" t="array">MIN(IF('Lookups'!$H$3:$H$250&gt;'Data'!I80,'Lookups'!$E$3:$E$250))*Area!I80</f>
        <v/>
      </c>
      <c r="J80" s="24">
        <f ref="J80:J80" t="array">MIN(IF('Lookups'!$H$3:$H$250&gt;'Data'!J80,'Lookups'!$E$3:$E$250))*Area!J80</f>
        <v/>
      </c>
      <c r="K80" s="24">
        <f ref="K80:K80" t="array">MIN(IF('Lookups'!$H$3:$H$250&gt;'Data'!K80,'Lookups'!$E$3:$E$250))*Area!K80</f>
        <v/>
      </c>
      <c r="L80" s="24">
        <f ref="L80:L80" t="array">MIN(IF('Lookups'!$H$3:$H$250&gt;'Data'!L80,'Lookups'!$E$3:$E$250))*Area!L80</f>
        <v/>
      </c>
    </row>
    <row r="81">
      <c r="A81" s="16">
        <f>'Capacity'!A81</f>
        <v/>
      </c>
      <c r="B81" s="16">
        <f>'Capacity'!B81</f>
        <v/>
      </c>
      <c r="C81" s="24">
        <f ref="C81:C81" t="array">MIN(IF('Lookups'!$H$3:$H$250&gt;'Data'!C81,'Lookups'!$E$3:$E$250))*Area!C81</f>
        <v/>
      </c>
      <c r="D81" s="24">
        <f ref="D81:D81" t="array">MIN(IF('Lookups'!$H$3:$H$250&gt;'Data'!D81,'Lookups'!$E$3:$E$250))*Area!D81</f>
        <v/>
      </c>
      <c r="E81" s="24">
        <f ref="E81:E81" t="array">MIN(IF('Lookups'!$H$3:$H$250&gt;'Data'!E81,'Lookups'!$E$3:$E$250))*Area!E81</f>
        <v/>
      </c>
      <c r="F81" s="24">
        <f ref="F81:F81" t="array">MIN(IF('Lookups'!$H$3:$H$250&gt;'Data'!F81,'Lookups'!$E$3:$E$250))*Area!F81</f>
        <v/>
      </c>
      <c r="G81" s="24">
        <f ref="G81:G81" t="array">MIN(IF('Lookups'!$H$3:$H$250&gt;'Data'!G81,'Lookups'!$E$3:$E$250))*Area!G81</f>
        <v/>
      </c>
      <c r="H81" s="24">
        <f ref="H81:H81" t="array">MIN(IF('Lookups'!$H$3:$H$250&gt;'Data'!H81,'Lookups'!$E$3:$E$250))*Area!H81</f>
        <v/>
      </c>
      <c r="I81" s="24">
        <f ref="I81:I81" t="array">MIN(IF('Lookups'!$H$3:$H$250&gt;'Data'!I81,'Lookups'!$E$3:$E$250))*Area!I81</f>
        <v/>
      </c>
      <c r="J81" s="24">
        <f ref="J81:J81" t="array">MIN(IF('Lookups'!$H$3:$H$250&gt;'Data'!J81,'Lookups'!$E$3:$E$250))*Area!J81</f>
        <v/>
      </c>
      <c r="K81" s="24">
        <f ref="K81:K81" t="array">MIN(IF('Lookups'!$H$3:$H$250&gt;'Data'!K81,'Lookups'!$E$3:$E$250))*Area!K81</f>
        <v/>
      </c>
      <c r="L81" s="24">
        <f ref="L81:L81" t="array">MIN(IF('Lookups'!$H$3:$H$250&gt;'Data'!L81,'Lookups'!$E$3:$E$250))*Area!L81</f>
        <v/>
      </c>
    </row>
    <row r="82">
      <c r="A82" s="16">
        <f>'Capacity'!A82</f>
        <v/>
      </c>
      <c r="B82" s="16">
        <f>'Capacity'!B82</f>
        <v/>
      </c>
      <c r="C82" s="24">
        <f ref="C82:C82" t="array">MIN(IF('Lookups'!$H$3:$H$250&gt;'Data'!C82,'Lookups'!$E$3:$E$250))*Area!C82</f>
        <v/>
      </c>
      <c r="D82" s="24">
        <f ref="D82:D82" t="array">MIN(IF('Lookups'!$H$3:$H$250&gt;'Data'!D82,'Lookups'!$E$3:$E$250))*Area!D82</f>
        <v/>
      </c>
      <c r="E82" s="24">
        <f ref="E82:E82" t="array">MIN(IF('Lookups'!$H$3:$H$250&gt;'Data'!E82,'Lookups'!$E$3:$E$250))*Area!E82</f>
        <v/>
      </c>
      <c r="F82" s="24">
        <f ref="F82:F82" t="array">MIN(IF('Lookups'!$H$3:$H$250&gt;'Data'!F82,'Lookups'!$E$3:$E$250))*Area!F82</f>
        <v/>
      </c>
      <c r="G82" s="24">
        <f ref="G82:G82" t="array">MIN(IF('Lookups'!$H$3:$H$250&gt;'Data'!G82,'Lookups'!$E$3:$E$250))*Area!G82</f>
        <v/>
      </c>
      <c r="H82" s="24">
        <f ref="H82:H82" t="array">MIN(IF('Lookups'!$H$3:$H$250&gt;'Data'!H82,'Lookups'!$E$3:$E$250))*Area!H82</f>
        <v/>
      </c>
      <c r="I82" s="24">
        <f ref="I82:I82" t="array">MIN(IF('Lookups'!$H$3:$H$250&gt;'Data'!I82,'Lookups'!$E$3:$E$250))*Area!I82</f>
        <v/>
      </c>
      <c r="J82" s="24">
        <f ref="J82:J82" t="array">MIN(IF('Lookups'!$H$3:$H$250&gt;'Data'!J82,'Lookups'!$E$3:$E$250))*Area!J82</f>
        <v/>
      </c>
      <c r="K82" s="24">
        <f ref="K82:K82" t="array">MIN(IF('Lookups'!$H$3:$H$250&gt;'Data'!K82,'Lookups'!$E$3:$E$250))*Area!K82</f>
        <v/>
      </c>
      <c r="L82" s="24">
        <f ref="L82:L82" t="array">MIN(IF('Lookups'!$H$3:$H$250&gt;'Data'!L82,'Lookups'!$E$3:$E$250))*Area!L82</f>
        <v/>
      </c>
    </row>
    <row r="83">
      <c r="A83" s="16">
        <f>'Capacity'!A83</f>
        <v/>
      </c>
      <c r="B83" s="16">
        <f>'Capacity'!B83</f>
        <v/>
      </c>
      <c r="C83" s="24">
        <f ref="C83:C83" t="array">MIN(IF('Lookups'!$H$3:$H$250&gt;'Data'!C83,'Lookups'!$E$3:$E$250))*Area!C83</f>
        <v/>
      </c>
      <c r="D83" s="24">
        <f ref="D83:D83" t="array">MIN(IF('Lookups'!$H$3:$H$250&gt;'Data'!D83,'Lookups'!$E$3:$E$250))*Area!D83</f>
        <v/>
      </c>
      <c r="E83" s="24">
        <f ref="E83:E83" t="array">MIN(IF('Lookups'!$H$3:$H$250&gt;'Data'!E83,'Lookups'!$E$3:$E$250))*Area!E83</f>
        <v/>
      </c>
      <c r="F83" s="24">
        <f ref="F83:F83" t="array">MIN(IF('Lookups'!$H$3:$H$250&gt;'Data'!F83,'Lookups'!$E$3:$E$250))*Area!F83</f>
        <v/>
      </c>
      <c r="G83" s="24">
        <f ref="G83:G83" t="array">MIN(IF('Lookups'!$H$3:$H$250&gt;'Data'!G83,'Lookups'!$E$3:$E$250))*Area!G83</f>
        <v/>
      </c>
      <c r="H83" s="24">
        <f ref="H83:H83" t="array">MIN(IF('Lookups'!$H$3:$H$250&gt;'Data'!H83,'Lookups'!$E$3:$E$250))*Area!H83</f>
        <v/>
      </c>
      <c r="I83" s="24">
        <f ref="I83:I83" t="array">MIN(IF('Lookups'!$H$3:$H$250&gt;'Data'!I83,'Lookups'!$E$3:$E$250))*Area!I83</f>
        <v/>
      </c>
      <c r="J83" s="24">
        <f ref="J83:J83" t="array">MIN(IF('Lookups'!$H$3:$H$250&gt;'Data'!J83,'Lookups'!$E$3:$E$250))*Area!J83</f>
        <v/>
      </c>
      <c r="K83" s="24">
        <f ref="K83:K83" t="array">MIN(IF('Lookups'!$H$3:$H$250&gt;'Data'!K83,'Lookups'!$E$3:$E$250))*Area!K83</f>
        <v/>
      </c>
      <c r="L83" s="24">
        <f ref="L83:L83" t="array">MIN(IF('Lookups'!$H$3:$H$250&gt;'Data'!L83,'Lookups'!$E$3:$E$250))*Area!L83</f>
        <v/>
      </c>
    </row>
    <row r="84">
      <c r="A84" s="16">
        <f>'Capacity'!A84</f>
        <v/>
      </c>
      <c r="B84" s="16">
        <f>'Capacity'!B84</f>
        <v/>
      </c>
      <c r="C84" s="24">
        <f ref="C84:C84" t="array">MIN(IF('Lookups'!$H$3:$H$250&gt;'Data'!C84,'Lookups'!$E$3:$E$250))*Area!C84</f>
        <v/>
      </c>
      <c r="D84" s="24">
        <f ref="D84:D84" t="array">MIN(IF('Lookups'!$H$3:$H$250&gt;'Data'!D84,'Lookups'!$E$3:$E$250))*Area!D84</f>
        <v/>
      </c>
      <c r="E84" s="24">
        <f ref="E84:E84" t="array">MIN(IF('Lookups'!$H$3:$H$250&gt;'Data'!E84,'Lookups'!$E$3:$E$250))*Area!E84</f>
        <v/>
      </c>
      <c r="F84" s="24">
        <f ref="F84:F84" t="array">MIN(IF('Lookups'!$H$3:$H$250&gt;'Data'!F84,'Lookups'!$E$3:$E$250))*Area!F84</f>
        <v/>
      </c>
      <c r="G84" s="24">
        <f ref="G84:G84" t="array">MIN(IF('Lookups'!$H$3:$H$250&gt;'Data'!G84,'Lookups'!$E$3:$E$250))*Area!G84</f>
        <v/>
      </c>
      <c r="H84" s="24">
        <f ref="H84:H84" t="array">MIN(IF('Lookups'!$H$3:$H$250&gt;'Data'!H84,'Lookups'!$E$3:$E$250))*Area!H84</f>
        <v/>
      </c>
      <c r="I84" s="24">
        <f ref="I84:I84" t="array">MIN(IF('Lookups'!$H$3:$H$250&gt;'Data'!I84,'Lookups'!$E$3:$E$250))*Area!I84</f>
        <v/>
      </c>
      <c r="J84" s="24">
        <f ref="J84:J84" t="array">MIN(IF('Lookups'!$H$3:$H$250&gt;'Data'!J84,'Lookups'!$E$3:$E$250))*Area!J84</f>
        <v/>
      </c>
      <c r="K84" s="24">
        <f ref="K84:K84" t="array">MIN(IF('Lookups'!$H$3:$H$250&gt;'Data'!K84,'Lookups'!$E$3:$E$250))*Area!K84</f>
        <v/>
      </c>
      <c r="L84" s="24">
        <f ref="L84:L84" t="array">MIN(IF('Lookups'!$H$3:$H$250&gt;'Data'!L84,'Lookups'!$E$3:$E$250))*Area!L84</f>
        <v/>
      </c>
    </row>
    <row r="85">
      <c r="A85" s="16">
        <f>'Capacity'!A85</f>
        <v/>
      </c>
      <c r="B85" s="16">
        <f>'Capacity'!B85</f>
        <v/>
      </c>
      <c r="C85" s="24">
        <f ref="C85:C85" t="array">MIN(IF('Lookups'!$H$3:$H$250&gt;'Data'!C85,'Lookups'!$E$3:$E$250))*Area!C85</f>
        <v/>
      </c>
      <c r="D85" s="24">
        <f ref="D85:D85" t="array">MIN(IF('Lookups'!$H$3:$H$250&gt;'Data'!D85,'Lookups'!$E$3:$E$250))*Area!D85</f>
        <v/>
      </c>
      <c r="E85" s="24">
        <f ref="E85:E85" t="array">MIN(IF('Lookups'!$H$3:$H$250&gt;'Data'!E85,'Lookups'!$E$3:$E$250))*Area!E85</f>
        <v/>
      </c>
      <c r="F85" s="24">
        <f ref="F85:F85" t="array">MIN(IF('Lookups'!$H$3:$H$250&gt;'Data'!F85,'Lookups'!$E$3:$E$250))*Area!F85</f>
        <v/>
      </c>
      <c r="G85" s="24">
        <f ref="G85:G85" t="array">MIN(IF('Lookups'!$H$3:$H$250&gt;'Data'!G85,'Lookups'!$E$3:$E$250))*Area!G85</f>
        <v/>
      </c>
      <c r="H85" s="24">
        <f ref="H85:H85" t="array">MIN(IF('Lookups'!$H$3:$H$250&gt;'Data'!H85,'Lookups'!$E$3:$E$250))*Area!H85</f>
        <v/>
      </c>
      <c r="I85" s="24">
        <f ref="I85:I85" t="array">MIN(IF('Lookups'!$H$3:$H$250&gt;'Data'!I85,'Lookups'!$E$3:$E$250))*Area!I85</f>
        <v/>
      </c>
      <c r="J85" s="24">
        <f ref="J85:J85" t="array">MIN(IF('Lookups'!$H$3:$H$250&gt;'Data'!J85,'Lookups'!$E$3:$E$250))*Area!J85</f>
        <v/>
      </c>
      <c r="K85" s="24">
        <f ref="K85:K85" t="array">MIN(IF('Lookups'!$H$3:$H$250&gt;'Data'!K85,'Lookups'!$E$3:$E$250))*Area!K85</f>
        <v/>
      </c>
      <c r="L85" s="24">
        <f ref="L85:L85" t="array">MIN(IF('Lookups'!$H$3:$H$250&gt;'Data'!L85,'Lookups'!$E$3:$E$250))*Area!L85</f>
        <v/>
      </c>
    </row>
    <row r="86">
      <c r="A86" s="16">
        <f>'Capacity'!A86</f>
        <v/>
      </c>
      <c r="B86" s="16">
        <f>'Capacity'!B86</f>
        <v/>
      </c>
      <c r="C86" s="24">
        <f ref="C86:C86" t="array">MIN(IF('Lookups'!$H$3:$H$250&gt;'Data'!C86,'Lookups'!$E$3:$E$250))*Area!C86</f>
        <v/>
      </c>
      <c r="D86" s="24">
        <f ref="D86:D86" t="array">MIN(IF('Lookups'!$H$3:$H$250&gt;'Data'!D86,'Lookups'!$E$3:$E$250))*Area!D86</f>
        <v/>
      </c>
      <c r="E86" s="24">
        <f ref="E86:E86" t="array">MIN(IF('Lookups'!$H$3:$H$250&gt;'Data'!E86,'Lookups'!$E$3:$E$250))*Area!E86</f>
        <v/>
      </c>
      <c r="F86" s="24">
        <f ref="F86:F86" t="array">MIN(IF('Lookups'!$H$3:$H$250&gt;'Data'!F86,'Lookups'!$E$3:$E$250))*Area!F86</f>
        <v/>
      </c>
      <c r="G86" s="24">
        <f ref="G86:G86" t="array">MIN(IF('Lookups'!$H$3:$H$250&gt;'Data'!G86,'Lookups'!$E$3:$E$250))*Area!G86</f>
        <v/>
      </c>
      <c r="H86" s="24">
        <f ref="H86:H86" t="array">MIN(IF('Lookups'!$H$3:$H$250&gt;'Data'!H86,'Lookups'!$E$3:$E$250))*Area!H86</f>
        <v/>
      </c>
      <c r="I86" s="24">
        <f ref="I86:I86" t="array">MIN(IF('Lookups'!$H$3:$H$250&gt;'Data'!I86,'Lookups'!$E$3:$E$250))*Area!I86</f>
        <v/>
      </c>
      <c r="J86" s="24">
        <f ref="J86:J86" t="array">MIN(IF('Lookups'!$H$3:$H$250&gt;'Data'!J86,'Lookups'!$E$3:$E$250))*Area!J86</f>
        <v/>
      </c>
      <c r="K86" s="24">
        <f ref="K86:K86" t="array">MIN(IF('Lookups'!$H$3:$H$250&gt;'Data'!K86,'Lookups'!$E$3:$E$250))*Area!K86</f>
        <v/>
      </c>
      <c r="L86" s="24">
        <f ref="L86:L86" t="array">MIN(IF('Lookups'!$H$3:$H$250&gt;'Data'!L86,'Lookups'!$E$3:$E$250))*Area!L86</f>
        <v/>
      </c>
    </row>
    <row r="87">
      <c r="A87" s="16">
        <f>'Capacity'!A87</f>
        <v/>
      </c>
      <c r="B87" s="16">
        <f>'Capacity'!B87</f>
        <v/>
      </c>
      <c r="C87" s="24">
        <f ref="C87:C87" t="array">MIN(IF('Lookups'!$H$3:$H$250&gt;'Data'!C87,'Lookups'!$E$3:$E$250))*Area!C87</f>
        <v/>
      </c>
      <c r="D87" s="24">
        <f ref="D87:D87" t="array">MIN(IF('Lookups'!$H$3:$H$250&gt;'Data'!D87,'Lookups'!$E$3:$E$250))*Area!D87</f>
        <v/>
      </c>
      <c r="E87" s="24">
        <f ref="E87:E87" t="array">MIN(IF('Lookups'!$H$3:$H$250&gt;'Data'!E87,'Lookups'!$E$3:$E$250))*Area!E87</f>
        <v/>
      </c>
      <c r="F87" s="24">
        <f ref="F87:F87" t="array">MIN(IF('Lookups'!$H$3:$H$250&gt;'Data'!F87,'Lookups'!$E$3:$E$250))*Area!F87</f>
        <v/>
      </c>
      <c r="G87" s="24">
        <f ref="G87:G87" t="array">MIN(IF('Lookups'!$H$3:$H$250&gt;'Data'!G87,'Lookups'!$E$3:$E$250))*Area!G87</f>
        <v/>
      </c>
      <c r="H87" s="24">
        <f ref="H87:H87" t="array">MIN(IF('Lookups'!$H$3:$H$250&gt;'Data'!H87,'Lookups'!$E$3:$E$250))*Area!H87</f>
        <v/>
      </c>
      <c r="I87" s="24">
        <f ref="I87:I87" t="array">MIN(IF('Lookups'!$H$3:$H$250&gt;'Data'!I87,'Lookups'!$E$3:$E$250))*Area!I87</f>
        <v/>
      </c>
      <c r="J87" s="24">
        <f ref="J87:J87" t="array">MIN(IF('Lookups'!$H$3:$H$250&gt;'Data'!J87,'Lookups'!$E$3:$E$250))*Area!J87</f>
        <v/>
      </c>
      <c r="K87" s="24">
        <f ref="K87:K87" t="array">MIN(IF('Lookups'!$H$3:$H$250&gt;'Data'!K87,'Lookups'!$E$3:$E$250))*Area!K87</f>
        <v/>
      </c>
      <c r="L87" s="24">
        <f ref="L87:L87" t="array">MIN(IF('Lookups'!$H$3:$H$250&gt;'Data'!L87,'Lookups'!$E$3:$E$250))*Area!L87</f>
        <v/>
      </c>
    </row>
    <row r="88">
      <c r="A88" s="16">
        <f>'Capacity'!A88</f>
        <v/>
      </c>
      <c r="B88" s="16">
        <f>'Capacity'!B88</f>
        <v/>
      </c>
      <c r="C88" s="24">
        <f ref="C88:C88" t="array">MIN(IF('Lookups'!$H$3:$H$250&gt;'Data'!C88,'Lookups'!$E$3:$E$250))*Area!C88</f>
        <v/>
      </c>
      <c r="D88" s="24">
        <f ref="D88:D88" t="array">MIN(IF('Lookups'!$H$3:$H$250&gt;'Data'!D88,'Lookups'!$E$3:$E$250))*Area!D88</f>
        <v/>
      </c>
      <c r="E88" s="24">
        <f ref="E88:E88" t="array">MIN(IF('Lookups'!$H$3:$H$250&gt;'Data'!E88,'Lookups'!$E$3:$E$250))*Area!E88</f>
        <v/>
      </c>
      <c r="F88" s="24">
        <f ref="F88:F88" t="array">MIN(IF('Lookups'!$H$3:$H$250&gt;'Data'!F88,'Lookups'!$E$3:$E$250))*Area!F88</f>
        <v/>
      </c>
      <c r="G88" s="24">
        <f ref="G88:G88" t="array">MIN(IF('Lookups'!$H$3:$H$250&gt;'Data'!G88,'Lookups'!$E$3:$E$250))*Area!G88</f>
        <v/>
      </c>
      <c r="H88" s="24">
        <f ref="H88:H88" t="array">MIN(IF('Lookups'!$H$3:$H$250&gt;'Data'!H88,'Lookups'!$E$3:$E$250))*Area!H88</f>
        <v/>
      </c>
      <c r="I88" s="24">
        <f ref="I88:I88" t="array">MIN(IF('Lookups'!$H$3:$H$250&gt;'Data'!I88,'Lookups'!$E$3:$E$250))*Area!I88</f>
        <v/>
      </c>
      <c r="J88" s="24">
        <f ref="J88:J88" t="array">MIN(IF('Lookups'!$H$3:$H$250&gt;'Data'!J88,'Lookups'!$E$3:$E$250))*Area!J88</f>
        <v/>
      </c>
      <c r="K88" s="24">
        <f ref="K88:K88" t="array">MIN(IF('Lookups'!$H$3:$H$250&gt;'Data'!K88,'Lookups'!$E$3:$E$250))*Area!K88</f>
        <v/>
      </c>
      <c r="L88" s="24">
        <f ref="L88:L88" t="array">MIN(IF('Lookups'!$H$3:$H$250&gt;'Data'!L88,'Lookups'!$E$3:$E$250))*Area!L88</f>
        <v/>
      </c>
    </row>
    <row r="89">
      <c r="A89" s="16">
        <f>'Capacity'!A89</f>
        <v/>
      </c>
      <c r="B89" s="16">
        <f>'Capacity'!B89</f>
        <v/>
      </c>
      <c r="C89" s="24">
        <f ref="C89:C89" t="array">MIN(IF('Lookups'!$H$3:$H$250&gt;'Data'!C89,'Lookups'!$E$3:$E$250))*Area!C89</f>
        <v/>
      </c>
      <c r="D89" s="24">
        <f ref="D89:D89" t="array">MIN(IF('Lookups'!$H$3:$H$250&gt;'Data'!D89,'Lookups'!$E$3:$E$250))*Area!D89</f>
        <v/>
      </c>
      <c r="E89" s="24">
        <f ref="E89:E89" t="array">MIN(IF('Lookups'!$H$3:$H$250&gt;'Data'!E89,'Lookups'!$E$3:$E$250))*Area!E89</f>
        <v/>
      </c>
      <c r="F89" s="24">
        <f ref="F89:F89" t="array">MIN(IF('Lookups'!$H$3:$H$250&gt;'Data'!F89,'Lookups'!$E$3:$E$250))*Area!F89</f>
        <v/>
      </c>
      <c r="G89" s="24">
        <f ref="G89:G89" t="array">MIN(IF('Lookups'!$H$3:$H$250&gt;'Data'!G89,'Lookups'!$E$3:$E$250))*Area!G89</f>
        <v/>
      </c>
      <c r="H89" s="24">
        <f ref="H89:H89" t="array">MIN(IF('Lookups'!$H$3:$H$250&gt;'Data'!H89,'Lookups'!$E$3:$E$250))*Area!H89</f>
        <v/>
      </c>
      <c r="I89" s="24">
        <f ref="I89:I89" t="array">MIN(IF('Lookups'!$H$3:$H$250&gt;'Data'!I89,'Lookups'!$E$3:$E$250))*Area!I89</f>
        <v/>
      </c>
      <c r="J89" s="24">
        <f ref="J89:J89" t="array">MIN(IF('Lookups'!$H$3:$H$250&gt;'Data'!J89,'Lookups'!$E$3:$E$250))*Area!J89</f>
        <v/>
      </c>
      <c r="K89" s="24">
        <f ref="K89:K89" t="array">MIN(IF('Lookups'!$H$3:$H$250&gt;'Data'!K89,'Lookups'!$E$3:$E$250))*Area!K89</f>
        <v/>
      </c>
      <c r="L89" s="24">
        <f ref="L89:L89" t="array">MIN(IF('Lookups'!$H$3:$H$250&gt;'Data'!L89,'Lookups'!$E$3:$E$250))*Area!L89</f>
        <v/>
      </c>
    </row>
    <row r="90">
      <c r="A90" s="16">
        <f>'Capacity'!A90</f>
        <v/>
      </c>
      <c r="B90" s="16">
        <f>'Capacity'!B90</f>
        <v/>
      </c>
      <c r="C90" s="24">
        <f ref="C90:C90" t="array">MIN(IF('Lookups'!$H$3:$H$250&gt;'Data'!C90,'Lookups'!$E$3:$E$250))*Area!C90</f>
        <v/>
      </c>
      <c r="D90" s="24">
        <f ref="D90:D90" t="array">MIN(IF('Lookups'!$H$3:$H$250&gt;'Data'!D90,'Lookups'!$E$3:$E$250))*Area!D90</f>
        <v/>
      </c>
      <c r="E90" s="24">
        <f ref="E90:E90" t="array">MIN(IF('Lookups'!$H$3:$H$250&gt;'Data'!E90,'Lookups'!$E$3:$E$250))*Area!E90</f>
        <v/>
      </c>
      <c r="F90" s="24">
        <f ref="F90:F90" t="array">MIN(IF('Lookups'!$H$3:$H$250&gt;'Data'!F90,'Lookups'!$E$3:$E$250))*Area!F90</f>
        <v/>
      </c>
      <c r="G90" s="24">
        <f ref="G90:G90" t="array">MIN(IF('Lookups'!$H$3:$H$250&gt;'Data'!G90,'Lookups'!$E$3:$E$250))*Area!G90</f>
        <v/>
      </c>
      <c r="H90" s="24">
        <f ref="H90:H90" t="array">MIN(IF('Lookups'!$H$3:$H$250&gt;'Data'!H90,'Lookups'!$E$3:$E$250))*Area!H90</f>
        <v/>
      </c>
      <c r="I90" s="24">
        <f ref="I90:I90" t="array">MIN(IF('Lookups'!$H$3:$H$250&gt;'Data'!I90,'Lookups'!$E$3:$E$250))*Area!I90</f>
        <v/>
      </c>
      <c r="J90" s="24">
        <f ref="J90:J90" t="array">MIN(IF('Lookups'!$H$3:$H$250&gt;'Data'!J90,'Lookups'!$E$3:$E$250))*Area!J90</f>
        <v/>
      </c>
      <c r="K90" s="24">
        <f ref="K90:K90" t="array">MIN(IF('Lookups'!$H$3:$H$250&gt;'Data'!K90,'Lookups'!$E$3:$E$250))*Area!K90</f>
        <v/>
      </c>
      <c r="L90" s="24">
        <f ref="L90:L90" t="array">MIN(IF('Lookups'!$H$3:$H$250&gt;'Data'!L90,'Lookups'!$E$3:$E$250))*Area!L90</f>
        <v/>
      </c>
    </row>
    <row r="91">
      <c r="A91" s="16">
        <f>'Capacity'!A91</f>
        <v/>
      </c>
      <c r="B91" s="16">
        <f>'Capacity'!B91</f>
        <v/>
      </c>
      <c r="C91" s="24">
        <f ref="C91:C91" t="array">MIN(IF('Lookups'!$H$3:$H$250&gt;'Data'!C91,'Lookups'!$E$3:$E$250))*Area!C91</f>
        <v/>
      </c>
      <c r="D91" s="24">
        <f ref="D91:D91" t="array">MIN(IF('Lookups'!$H$3:$H$250&gt;'Data'!D91,'Lookups'!$E$3:$E$250))*Area!D91</f>
        <v/>
      </c>
      <c r="E91" s="24">
        <f ref="E91:E91" t="array">MIN(IF('Lookups'!$H$3:$H$250&gt;'Data'!E91,'Lookups'!$E$3:$E$250))*Area!E91</f>
        <v/>
      </c>
      <c r="F91" s="24">
        <f ref="F91:F91" t="array">MIN(IF('Lookups'!$H$3:$H$250&gt;'Data'!F91,'Lookups'!$E$3:$E$250))*Area!F91</f>
        <v/>
      </c>
      <c r="G91" s="24">
        <f ref="G91:G91" t="array">MIN(IF('Lookups'!$H$3:$H$250&gt;'Data'!G91,'Lookups'!$E$3:$E$250))*Area!G91</f>
        <v/>
      </c>
      <c r="H91" s="24">
        <f ref="H91:H91" t="array">MIN(IF('Lookups'!$H$3:$H$250&gt;'Data'!H91,'Lookups'!$E$3:$E$250))*Area!H91</f>
        <v/>
      </c>
      <c r="I91" s="24">
        <f ref="I91:I91" t="array">MIN(IF('Lookups'!$H$3:$H$250&gt;'Data'!I91,'Lookups'!$E$3:$E$250))*Area!I91</f>
        <v/>
      </c>
      <c r="J91" s="24">
        <f ref="J91:J91" t="array">MIN(IF('Lookups'!$H$3:$H$250&gt;'Data'!J91,'Lookups'!$E$3:$E$250))*Area!J91</f>
        <v/>
      </c>
      <c r="K91" s="24">
        <f ref="K91:K91" t="array">MIN(IF('Lookups'!$H$3:$H$250&gt;'Data'!K91,'Lookups'!$E$3:$E$250))*Area!K91</f>
        <v/>
      </c>
      <c r="L91" s="24">
        <f ref="L91:L91" t="array">MIN(IF('Lookups'!$H$3:$H$250&gt;'Data'!L91,'Lookups'!$E$3:$E$250))*Area!L91</f>
        <v/>
      </c>
    </row>
    <row r="92">
      <c r="A92" s="16">
        <f>'Capacity'!A92</f>
        <v/>
      </c>
      <c r="B92" s="16">
        <f>'Capacity'!B92</f>
        <v/>
      </c>
      <c r="C92" s="24">
        <f ref="C92:C92" t="array">MIN(IF('Lookups'!$H$3:$H$250&gt;'Data'!C92,'Lookups'!$E$3:$E$250))*Area!C92</f>
        <v/>
      </c>
      <c r="D92" s="24">
        <f ref="D92:D92" t="array">MIN(IF('Lookups'!$H$3:$H$250&gt;'Data'!D92,'Lookups'!$E$3:$E$250))*Area!D92</f>
        <v/>
      </c>
      <c r="E92" s="24">
        <f ref="E92:E92" t="array">MIN(IF('Lookups'!$H$3:$H$250&gt;'Data'!E92,'Lookups'!$E$3:$E$250))*Area!E92</f>
        <v/>
      </c>
      <c r="F92" s="24">
        <f ref="F92:F92" t="array">MIN(IF('Lookups'!$H$3:$H$250&gt;'Data'!F92,'Lookups'!$E$3:$E$250))*Area!F92</f>
        <v/>
      </c>
      <c r="G92" s="24">
        <f ref="G92:G92" t="array">MIN(IF('Lookups'!$H$3:$H$250&gt;'Data'!G92,'Lookups'!$E$3:$E$250))*Area!G92</f>
        <v/>
      </c>
      <c r="H92" s="24">
        <f ref="H92:H92" t="array">MIN(IF('Lookups'!$H$3:$H$250&gt;'Data'!H92,'Lookups'!$E$3:$E$250))*Area!H92</f>
        <v/>
      </c>
      <c r="I92" s="24">
        <f ref="I92:I92" t="array">MIN(IF('Lookups'!$H$3:$H$250&gt;'Data'!I92,'Lookups'!$E$3:$E$250))*Area!I92</f>
        <v/>
      </c>
      <c r="J92" s="24">
        <f ref="J92:J92" t="array">MIN(IF('Lookups'!$H$3:$H$250&gt;'Data'!J92,'Lookups'!$E$3:$E$250))*Area!J92</f>
        <v/>
      </c>
      <c r="K92" s="24">
        <f ref="K92:K92" t="array">MIN(IF('Lookups'!$H$3:$H$250&gt;'Data'!K92,'Lookups'!$E$3:$E$250))*Area!K92</f>
        <v/>
      </c>
      <c r="L92" s="24">
        <f ref="L92:L92" t="array">MIN(IF('Lookups'!$H$3:$H$250&gt;'Data'!L92,'Lookups'!$E$3:$E$250))*Area!L92</f>
        <v/>
      </c>
    </row>
    <row r="93">
      <c r="A93" s="16">
        <f>'Capacity'!A93</f>
        <v/>
      </c>
      <c r="B93" s="16">
        <f>'Capacity'!B93</f>
        <v/>
      </c>
      <c r="C93" s="24">
        <f ref="C93:C93" t="array">MIN(IF('Lookups'!$H$3:$H$250&gt;'Data'!C93,'Lookups'!$E$3:$E$250))*Area!C93</f>
        <v/>
      </c>
      <c r="D93" s="24">
        <f ref="D93:D93" t="array">MIN(IF('Lookups'!$H$3:$H$250&gt;'Data'!D93,'Lookups'!$E$3:$E$250))*Area!D93</f>
        <v/>
      </c>
      <c r="E93" s="24">
        <f ref="E93:E93" t="array">MIN(IF('Lookups'!$H$3:$H$250&gt;'Data'!E93,'Lookups'!$E$3:$E$250))*Area!E93</f>
        <v/>
      </c>
      <c r="F93" s="24">
        <f ref="F93:F93" t="array">MIN(IF('Lookups'!$H$3:$H$250&gt;'Data'!F93,'Lookups'!$E$3:$E$250))*Area!F93</f>
        <v/>
      </c>
      <c r="G93" s="24">
        <f ref="G93:G93" t="array">MIN(IF('Lookups'!$H$3:$H$250&gt;'Data'!G93,'Lookups'!$E$3:$E$250))*Area!G93</f>
        <v/>
      </c>
      <c r="H93" s="24">
        <f ref="H93:H93" t="array">MIN(IF('Lookups'!$H$3:$H$250&gt;'Data'!H93,'Lookups'!$E$3:$E$250))*Area!H93</f>
        <v/>
      </c>
      <c r="I93" s="24">
        <f ref="I93:I93" t="array">MIN(IF('Lookups'!$H$3:$H$250&gt;'Data'!I93,'Lookups'!$E$3:$E$250))*Area!I93</f>
        <v/>
      </c>
      <c r="J93" s="24">
        <f ref="J93:J93" t="array">MIN(IF('Lookups'!$H$3:$H$250&gt;'Data'!J93,'Lookups'!$E$3:$E$250))*Area!J93</f>
        <v/>
      </c>
      <c r="K93" s="24">
        <f ref="K93:K93" t="array">MIN(IF('Lookups'!$H$3:$H$250&gt;'Data'!K93,'Lookups'!$E$3:$E$250))*Area!K93</f>
        <v/>
      </c>
      <c r="L93" s="24">
        <f ref="L93:L93" t="array">MIN(IF('Lookups'!$H$3:$H$250&gt;'Data'!L93,'Lookups'!$E$3:$E$250))*Area!L93</f>
        <v/>
      </c>
    </row>
    <row r="94">
      <c r="A94" s="16">
        <f>'Capacity'!A94</f>
        <v/>
      </c>
      <c r="B94" s="16">
        <f>'Capacity'!B94</f>
        <v/>
      </c>
      <c r="C94" s="24">
        <f ref="C94:C94" t="array">MIN(IF('Lookups'!$H$3:$H$250&gt;'Data'!C94,'Lookups'!$E$3:$E$250))*Area!C94</f>
        <v/>
      </c>
      <c r="D94" s="24">
        <f ref="D94:D94" t="array">MIN(IF('Lookups'!$H$3:$H$250&gt;'Data'!D94,'Lookups'!$E$3:$E$250))*Area!D94</f>
        <v/>
      </c>
      <c r="E94" s="24">
        <f ref="E94:E94" t="array">MIN(IF('Lookups'!$H$3:$H$250&gt;'Data'!E94,'Lookups'!$E$3:$E$250))*Area!E94</f>
        <v/>
      </c>
      <c r="F94" s="24">
        <f ref="F94:F94" t="array">MIN(IF('Lookups'!$H$3:$H$250&gt;'Data'!F94,'Lookups'!$E$3:$E$250))*Area!F94</f>
        <v/>
      </c>
      <c r="G94" s="24">
        <f ref="G94:G94" t="array">MIN(IF('Lookups'!$H$3:$H$250&gt;'Data'!G94,'Lookups'!$E$3:$E$250))*Area!G94</f>
        <v/>
      </c>
      <c r="H94" s="24">
        <f ref="H94:H94" t="array">MIN(IF('Lookups'!$H$3:$H$250&gt;'Data'!H94,'Lookups'!$E$3:$E$250))*Area!H94</f>
        <v/>
      </c>
      <c r="I94" s="24">
        <f ref="I94:I94" t="array">MIN(IF('Lookups'!$H$3:$H$250&gt;'Data'!I94,'Lookups'!$E$3:$E$250))*Area!I94</f>
        <v/>
      </c>
      <c r="J94" s="24">
        <f ref="J94:J94" t="array">MIN(IF('Lookups'!$H$3:$H$250&gt;'Data'!J94,'Lookups'!$E$3:$E$250))*Area!J94</f>
        <v/>
      </c>
      <c r="K94" s="24">
        <f ref="K94:K94" t="array">MIN(IF('Lookups'!$H$3:$H$250&gt;'Data'!K94,'Lookups'!$E$3:$E$250))*Area!K94</f>
        <v/>
      </c>
      <c r="L94" s="24">
        <f ref="L94:L94" t="array">MIN(IF('Lookups'!$H$3:$H$250&gt;'Data'!L94,'Lookups'!$E$3:$E$250))*Area!L94</f>
        <v/>
      </c>
    </row>
    <row r="95">
      <c r="A95" s="16">
        <f>'Capacity'!A95</f>
        <v/>
      </c>
      <c r="B95" s="16">
        <f>'Capacity'!B95</f>
        <v/>
      </c>
      <c r="C95" s="24">
        <f ref="C95:C95" t="array">MIN(IF('Lookups'!$H$3:$H$250&gt;'Data'!C95,'Lookups'!$E$3:$E$250))*Area!C95</f>
        <v/>
      </c>
      <c r="D95" s="24">
        <f ref="D95:D95" t="array">MIN(IF('Lookups'!$H$3:$H$250&gt;'Data'!D95,'Lookups'!$E$3:$E$250))*Area!D95</f>
        <v/>
      </c>
      <c r="E95" s="24">
        <f ref="E95:E95" t="array">MIN(IF('Lookups'!$H$3:$H$250&gt;'Data'!E95,'Lookups'!$E$3:$E$250))*Area!E95</f>
        <v/>
      </c>
      <c r="F95" s="24">
        <f ref="F95:F95" t="array">MIN(IF('Lookups'!$H$3:$H$250&gt;'Data'!F95,'Lookups'!$E$3:$E$250))*Area!F95</f>
        <v/>
      </c>
      <c r="G95" s="24">
        <f ref="G95:G95" t="array">MIN(IF('Lookups'!$H$3:$H$250&gt;'Data'!G95,'Lookups'!$E$3:$E$250))*Area!G95</f>
        <v/>
      </c>
      <c r="H95" s="24">
        <f ref="H95:H95" t="array">MIN(IF('Lookups'!$H$3:$H$250&gt;'Data'!H95,'Lookups'!$E$3:$E$250))*Area!H95</f>
        <v/>
      </c>
      <c r="I95" s="24">
        <f ref="I95:I95" t="array">MIN(IF('Lookups'!$H$3:$H$250&gt;'Data'!I95,'Lookups'!$E$3:$E$250))*Area!I95</f>
        <v/>
      </c>
      <c r="J95" s="24">
        <f ref="J95:J95" t="array">MIN(IF('Lookups'!$H$3:$H$250&gt;'Data'!J95,'Lookups'!$E$3:$E$250))*Area!J95</f>
        <v/>
      </c>
      <c r="K95" s="24">
        <f ref="K95:K95" t="array">MIN(IF('Lookups'!$H$3:$H$250&gt;'Data'!K95,'Lookups'!$E$3:$E$250))*Area!K95</f>
        <v/>
      </c>
      <c r="L95" s="24">
        <f ref="L95:L95" t="array">MIN(IF('Lookups'!$H$3:$H$250&gt;'Data'!L95,'Lookups'!$E$3:$E$250))*Area!L95</f>
        <v/>
      </c>
    </row>
    <row r="96">
      <c r="A96" s="16">
        <f>'Capacity'!A96</f>
        <v/>
      </c>
      <c r="B96" s="16">
        <f>'Capacity'!B96</f>
        <v/>
      </c>
      <c r="C96" s="24">
        <f ref="C96:C96" t="array">MIN(IF('Lookups'!$H$3:$H$250&gt;'Data'!C96,'Lookups'!$E$3:$E$250))*Area!C96</f>
        <v/>
      </c>
      <c r="D96" s="24">
        <f ref="D96:D96" t="array">MIN(IF('Lookups'!$H$3:$H$250&gt;'Data'!D96,'Lookups'!$E$3:$E$250))*Area!D96</f>
        <v/>
      </c>
      <c r="E96" s="24">
        <f ref="E96:E96" t="array">MIN(IF('Lookups'!$H$3:$H$250&gt;'Data'!E96,'Lookups'!$E$3:$E$250))*Area!E96</f>
        <v/>
      </c>
      <c r="F96" s="24">
        <f ref="F96:F96" t="array">MIN(IF('Lookups'!$H$3:$H$250&gt;'Data'!F96,'Lookups'!$E$3:$E$250))*Area!F96</f>
        <v/>
      </c>
      <c r="G96" s="24">
        <f ref="G96:G96" t="array">MIN(IF('Lookups'!$H$3:$H$250&gt;'Data'!G96,'Lookups'!$E$3:$E$250))*Area!G96</f>
        <v/>
      </c>
      <c r="H96" s="24">
        <f ref="H96:H96" t="array">MIN(IF('Lookups'!$H$3:$H$250&gt;'Data'!H96,'Lookups'!$E$3:$E$250))*Area!H96</f>
        <v/>
      </c>
      <c r="I96" s="24">
        <f ref="I96:I96" t="array">MIN(IF('Lookups'!$H$3:$H$250&gt;'Data'!I96,'Lookups'!$E$3:$E$250))*Area!I96</f>
        <v/>
      </c>
      <c r="J96" s="24">
        <f ref="J96:J96" t="array">MIN(IF('Lookups'!$H$3:$H$250&gt;'Data'!J96,'Lookups'!$E$3:$E$250))*Area!J96</f>
        <v/>
      </c>
      <c r="K96" s="24">
        <f ref="K96:K96" t="array">MIN(IF('Lookups'!$H$3:$H$250&gt;'Data'!K96,'Lookups'!$E$3:$E$250))*Area!K96</f>
        <v/>
      </c>
      <c r="L96" s="24">
        <f ref="L96:L96" t="array">MIN(IF('Lookups'!$H$3:$H$250&gt;'Data'!L96,'Lookups'!$E$3:$E$250))*Area!L96</f>
        <v/>
      </c>
    </row>
    <row r="97">
      <c r="A97" s="16">
        <f>'Capacity'!A97</f>
        <v/>
      </c>
      <c r="B97" s="16">
        <f>'Capacity'!B97</f>
        <v/>
      </c>
      <c r="C97" s="24">
        <f ref="C97:C97" t="array">MIN(IF('Lookups'!$H$3:$H$250&gt;'Data'!C97,'Lookups'!$E$3:$E$250))*Area!C97</f>
        <v/>
      </c>
      <c r="D97" s="24">
        <f ref="D97:D97" t="array">MIN(IF('Lookups'!$H$3:$H$250&gt;'Data'!D97,'Lookups'!$E$3:$E$250))*Area!D97</f>
        <v/>
      </c>
      <c r="E97" s="24">
        <f ref="E97:E97" t="array">MIN(IF('Lookups'!$H$3:$H$250&gt;'Data'!E97,'Lookups'!$E$3:$E$250))*Area!E97</f>
        <v/>
      </c>
      <c r="F97" s="24">
        <f ref="F97:F97" t="array">MIN(IF('Lookups'!$H$3:$H$250&gt;'Data'!F97,'Lookups'!$E$3:$E$250))*Area!F97</f>
        <v/>
      </c>
      <c r="G97" s="24">
        <f ref="G97:G97" t="array">MIN(IF('Lookups'!$H$3:$H$250&gt;'Data'!G97,'Lookups'!$E$3:$E$250))*Area!G97</f>
        <v/>
      </c>
      <c r="H97" s="24">
        <f ref="H97:H97" t="array">MIN(IF('Lookups'!$H$3:$H$250&gt;'Data'!H97,'Lookups'!$E$3:$E$250))*Area!H97</f>
        <v/>
      </c>
      <c r="I97" s="24">
        <f ref="I97:I97" t="array">MIN(IF('Lookups'!$H$3:$H$250&gt;'Data'!I97,'Lookups'!$E$3:$E$250))*Area!I97</f>
        <v/>
      </c>
      <c r="J97" s="24">
        <f ref="J97:J97" t="array">MIN(IF('Lookups'!$H$3:$H$250&gt;'Data'!J97,'Lookups'!$E$3:$E$250))*Area!J97</f>
        <v/>
      </c>
      <c r="K97" s="24">
        <f ref="K97:K97" t="array">MIN(IF('Lookups'!$H$3:$H$250&gt;'Data'!K97,'Lookups'!$E$3:$E$250))*Area!K97</f>
        <v/>
      </c>
      <c r="L97" s="24">
        <f ref="L97:L97" t="array">MIN(IF('Lookups'!$H$3:$H$250&gt;'Data'!L97,'Lookups'!$E$3:$E$250))*Area!L97</f>
        <v/>
      </c>
    </row>
    <row r="98">
      <c r="A98" s="16">
        <f>'Capacity'!A98</f>
        <v/>
      </c>
      <c r="B98" s="16">
        <f>'Capacity'!B98</f>
        <v/>
      </c>
      <c r="C98" s="24">
        <f ref="C98:C98" t="array">MIN(IF('Lookups'!$H$3:$H$250&gt;'Data'!C98,'Lookups'!$E$3:$E$250))*Area!C98</f>
        <v/>
      </c>
      <c r="D98" s="24">
        <f ref="D98:D98" t="array">MIN(IF('Lookups'!$H$3:$H$250&gt;'Data'!D98,'Lookups'!$E$3:$E$250))*Area!D98</f>
        <v/>
      </c>
      <c r="E98" s="24">
        <f ref="E98:E98" t="array">MIN(IF('Lookups'!$H$3:$H$250&gt;'Data'!E98,'Lookups'!$E$3:$E$250))*Area!E98</f>
        <v/>
      </c>
      <c r="F98" s="24">
        <f ref="F98:F98" t="array">MIN(IF('Lookups'!$H$3:$H$250&gt;'Data'!F98,'Lookups'!$E$3:$E$250))*Area!F98</f>
        <v/>
      </c>
      <c r="G98" s="24">
        <f ref="G98:G98" t="array">MIN(IF('Lookups'!$H$3:$H$250&gt;'Data'!G98,'Lookups'!$E$3:$E$250))*Area!G98</f>
        <v/>
      </c>
      <c r="H98" s="24">
        <f ref="H98:H98" t="array">MIN(IF('Lookups'!$H$3:$H$250&gt;'Data'!H98,'Lookups'!$E$3:$E$250))*Area!H98</f>
        <v/>
      </c>
      <c r="I98" s="24">
        <f ref="I98:I98" t="array">MIN(IF('Lookups'!$H$3:$H$250&gt;'Data'!I98,'Lookups'!$E$3:$E$250))*Area!I98</f>
        <v/>
      </c>
      <c r="J98" s="24">
        <f ref="J98:J98" t="array">MIN(IF('Lookups'!$H$3:$H$250&gt;'Data'!J98,'Lookups'!$E$3:$E$250))*Area!J98</f>
        <v/>
      </c>
      <c r="K98" s="24">
        <f ref="K98:K98" t="array">MIN(IF('Lookups'!$H$3:$H$250&gt;'Data'!K98,'Lookups'!$E$3:$E$250))*Area!K98</f>
        <v/>
      </c>
      <c r="L98" s="24">
        <f ref="L98:L98" t="array">MIN(IF('Lookups'!$H$3:$H$250&gt;'Data'!L98,'Lookups'!$E$3:$E$250))*Area!L98</f>
        <v/>
      </c>
    </row>
    <row r="99">
      <c r="A99" s="16">
        <f>'Capacity'!A99</f>
        <v/>
      </c>
      <c r="B99" s="16">
        <f>'Capacity'!B99</f>
        <v/>
      </c>
      <c r="C99" s="24">
        <f ref="C99:C99" t="array">MIN(IF('Lookups'!$H$3:$H$250&gt;'Data'!C99,'Lookups'!$E$3:$E$250))*Area!C99</f>
        <v/>
      </c>
      <c r="D99" s="24">
        <f ref="D99:D99" t="array">MIN(IF('Lookups'!$H$3:$H$250&gt;'Data'!D99,'Lookups'!$E$3:$E$250))*Area!D99</f>
        <v/>
      </c>
      <c r="E99" s="24">
        <f ref="E99:E99" t="array">MIN(IF('Lookups'!$H$3:$H$250&gt;'Data'!E99,'Lookups'!$E$3:$E$250))*Area!E99</f>
        <v/>
      </c>
      <c r="F99" s="24">
        <f ref="F99:F99" t="array">MIN(IF('Lookups'!$H$3:$H$250&gt;'Data'!F99,'Lookups'!$E$3:$E$250))*Area!F99</f>
        <v/>
      </c>
      <c r="G99" s="24">
        <f ref="G99:G99" t="array">MIN(IF('Lookups'!$H$3:$H$250&gt;'Data'!G99,'Lookups'!$E$3:$E$250))*Area!G99</f>
        <v/>
      </c>
      <c r="H99" s="24">
        <f ref="H99:H99" t="array">MIN(IF('Lookups'!$H$3:$H$250&gt;'Data'!H99,'Lookups'!$E$3:$E$250))*Area!H99</f>
        <v/>
      </c>
      <c r="I99" s="24">
        <f ref="I99:I99" t="array">MIN(IF('Lookups'!$H$3:$H$250&gt;'Data'!I99,'Lookups'!$E$3:$E$250))*Area!I99</f>
        <v/>
      </c>
      <c r="J99" s="24">
        <f ref="J99:J99" t="array">MIN(IF('Lookups'!$H$3:$H$250&gt;'Data'!J99,'Lookups'!$E$3:$E$250))*Area!J99</f>
        <v/>
      </c>
      <c r="K99" s="24">
        <f ref="K99:K99" t="array">MIN(IF('Lookups'!$H$3:$H$250&gt;'Data'!K99,'Lookups'!$E$3:$E$250))*Area!K99</f>
        <v/>
      </c>
      <c r="L99" s="24">
        <f ref="L99:L99" t="array">MIN(IF('Lookups'!$H$3:$H$250&gt;'Data'!L99,'Lookups'!$E$3:$E$250))*Area!L99</f>
        <v/>
      </c>
    </row>
    <row r="100">
      <c r="A100" s="16">
        <f>'Capacity'!A100</f>
        <v/>
      </c>
      <c r="B100" s="16">
        <f>'Capacity'!B100</f>
        <v/>
      </c>
      <c r="C100" s="24">
        <f ref="C100:C100" t="array">MIN(IF('Lookups'!$H$3:$H$250&gt;'Data'!C100,'Lookups'!$E$3:$E$250))*Area!C100</f>
        <v/>
      </c>
      <c r="D100" s="24">
        <f ref="D100:D100" t="array">MIN(IF('Lookups'!$H$3:$H$250&gt;'Data'!D100,'Lookups'!$E$3:$E$250))*Area!D100</f>
        <v/>
      </c>
      <c r="E100" s="24">
        <f ref="E100:E100" t="array">MIN(IF('Lookups'!$H$3:$H$250&gt;'Data'!E100,'Lookups'!$E$3:$E$250))*Area!E100</f>
        <v/>
      </c>
      <c r="F100" s="24">
        <f ref="F100:F100" t="array">MIN(IF('Lookups'!$H$3:$H$250&gt;'Data'!F100,'Lookups'!$E$3:$E$250))*Area!F100</f>
        <v/>
      </c>
      <c r="G100" s="24">
        <f ref="G100:G100" t="array">MIN(IF('Lookups'!$H$3:$H$250&gt;'Data'!G100,'Lookups'!$E$3:$E$250))*Area!G100</f>
        <v/>
      </c>
      <c r="H100" s="24">
        <f ref="H100:H100" t="array">MIN(IF('Lookups'!$H$3:$H$250&gt;'Data'!H100,'Lookups'!$E$3:$E$250))*Area!H100</f>
        <v/>
      </c>
      <c r="I100" s="24">
        <f ref="I100:I100" t="array">MIN(IF('Lookups'!$H$3:$H$250&gt;'Data'!I100,'Lookups'!$E$3:$E$250))*Area!I100</f>
        <v/>
      </c>
      <c r="J100" s="24">
        <f ref="J100:J100" t="array">MIN(IF('Lookups'!$H$3:$H$250&gt;'Data'!J100,'Lookups'!$E$3:$E$250))*Area!J100</f>
        <v/>
      </c>
      <c r="K100" s="24">
        <f ref="K100:K100" t="array">MIN(IF('Lookups'!$H$3:$H$250&gt;'Data'!K100,'Lookups'!$E$3:$E$250))*Area!K100</f>
        <v/>
      </c>
      <c r="L100" s="24">
        <f ref="L100:L100" t="array">MIN(IF('Lookups'!$H$3:$H$250&gt;'Data'!L100,'Lookups'!$E$3:$E$250))*Area!L100</f>
        <v/>
      </c>
    </row>
    <row r="101">
      <c r="A101" s="16">
        <f>'Capacity'!A101</f>
        <v/>
      </c>
      <c r="B101" s="16">
        <f>'Capacity'!B101</f>
        <v/>
      </c>
      <c r="C101" s="24">
        <f ref="C101:C101" t="array">MIN(IF('Lookups'!$H$3:$H$250&gt;'Data'!C101,'Lookups'!$E$3:$E$250))*Area!C101</f>
        <v/>
      </c>
      <c r="D101" s="24">
        <f ref="D101:D101" t="array">MIN(IF('Lookups'!$H$3:$H$250&gt;'Data'!D101,'Lookups'!$E$3:$E$250))*Area!D101</f>
        <v/>
      </c>
      <c r="E101" s="24">
        <f ref="E101:E101" t="array">MIN(IF('Lookups'!$H$3:$H$250&gt;'Data'!E101,'Lookups'!$E$3:$E$250))*Area!E101</f>
        <v/>
      </c>
      <c r="F101" s="24">
        <f ref="F101:F101" t="array">MIN(IF('Lookups'!$H$3:$H$250&gt;'Data'!F101,'Lookups'!$E$3:$E$250))*Area!F101</f>
        <v/>
      </c>
      <c r="G101" s="24">
        <f ref="G101:G101" t="array">MIN(IF('Lookups'!$H$3:$H$250&gt;'Data'!G101,'Lookups'!$E$3:$E$250))*Area!G101</f>
        <v/>
      </c>
      <c r="H101" s="24">
        <f ref="H101:H101" t="array">MIN(IF('Lookups'!$H$3:$H$250&gt;'Data'!H101,'Lookups'!$E$3:$E$250))*Area!H101</f>
        <v/>
      </c>
      <c r="I101" s="24">
        <f ref="I101:I101" t="array">MIN(IF('Lookups'!$H$3:$H$250&gt;'Data'!I101,'Lookups'!$E$3:$E$250))*Area!I101</f>
        <v/>
      </c>
      <c r="J101" s="24">
        <f ref="J101:J101" t="array">MIN(IF('Lookups'!$H$3:$H$250&gt;'Data'!J101,'Lookups'!$E$3:$E$250))*Area!J101</f>
        <v/>
      </c>
      <c r="K101" s="24">
        <f ref="K101:K101" t="array">MIN(IF('Lookups'!$H$3:$H$250&gt;'Data'!K101,'Lookups'!$E$3:$E$250))*Area!K101</f>
        <v/>
      </c>
      <c r="L101" s="24">
        <f ref="L101:L101" t="array">MIN(IF('Lookups'!$H$3:$H$250&gt;'Data'!L101,'Lookups'!$E$3:$E$250))*Area!L101</f>
        <v/>
      </c>
    </row>
    <row r="102">
      <c r="A102" s="16">
        <f>'Capacity'!A102</f>
        <v/>
      </c>
      <c r="B102" s="16">
        <f>'Capacity'!B102</f>
        <v/>
      </c>
      <c r="C102" s="24">
        <f ref="C102:C102" t="array">MIN(IF('Lookups'!$H$3:$H$250&gt;'Data'!C102,'Lookups'!$E$3:$E$250))*Area!C102</f>
        <v/>
      </c>
      <c r="D102" s="24">
        <f ref="D102:D102" t="array">MIN(IF('Lookups'!$H$3:$H$250&gt;'Data'!D102,'Lookups'!$E$3:$E$250))*Area!D102</f>
        <v/>
      </c>
      <c r="E102" s="24">
        <f ref="E102:E102" t="array">MIN(IF('Lookups'!$H$3:$H$250&gt;'Data'!E102,'Lookups'!$E$3:$E$250))*Area!E102</f>
        <v/>
      </c>
      <c r="F102" s="24">
        <f ref="F102:F102" t="array">MIN(IF('Lookups'!$H$3:$H$250&gt;'Data'!F102,'Lookups'!$E$3:$E$250))*Area!F102</f>
        <v/>
      </c>
      <c r="G102" s="24">
        <f ref="G102:G102" t="array">MIN(IF('Lookups'!$H$3:$H$250&gt;'Data'!G102,'Lookups'!$E$3:$E$250))*Area!G102</f>
        <v/>
      </c>
      <c r="H102" s="24">
        <f ref="H102:H102" t="array">MIN(IF('Lookups'!$H$3:$H$250&gt;'Data'!H102,'Lookups'!$E$3:$E$250))*Area!H102</f>
        <v/>
      </c>
      <c r="I102" s="24">
        <f ref="I102:I102" t="array">MIN(IF('Lookups'!$H$3:$H$250&gt;'Data'!I102,'Lookups'!$E$3:$E$250))*Area!I102</f>
        <v/>
      </c>
      <c r="J102" s="24">
        <f ref="J102:J102" t="array">MIN(IF('Lookups'!$H$3:$H$250&gt;'Data'!J102,'Lookups'!$E$3:$E$250))*Area!J102</f>
        <v/>
      </c>
      <c r="K102" s="24">
        <f ref="K102:K102" t="array">MIN(IF('Lookups'!$H$3:$H$250&gt;'Data'!K102,'Lookups'!$E$3:$E$250))*Area!K102</f>
        <v/>
      </c>
      <c r="L102" s="24">
        <f ref="L102:L102" t="array">MIN(IF('Lookups'!$H$3:$H$250&gt;'Data'!L102,'Lookups'!$E$3:$E$250))*Area!L102</f>
        <v/>
      </c>
    </row>
    <row r="103">
      <c r="A103" s="16">
        <f>'Capacity'!A103</f>
        <v/>
      </c>
      <c r="B103" s="16">
        <f>'Capacity'!B103</f>
        <v/>
      </c>
      <c r="C103" s="24">
        <f ref="C103:C103" t="array">MIN(IF('Lookups'!$H$3:$H$250&gt;'Data'!C103,'Lookups'!$E$3:$E$250))*Area!C103</f>
        <v/>
      </c>
      <c r="D103" s="24">
        <f ref="D103:D103" t="array">MIN(IF('Lookups'!$H$3:$H$250&gt;'Data'!D103,'Lookups'!$E$3:$E$250))*Area!D103</f>
        <v/>
      </c>
      <c r="E103" s="24">
        <f ref="E103:E103" t="array">MIN(IF('Lookups'!$H$3:$H$250&gt;'Data'!E103,'Lookups'!$E$3:$E$250))*Area!E103</f>
        <v/>
      </c>
      <c r="F103" s="24">
        <f ref="F103:F103" t="array">MIN(IF('Lookups'!$H$3:$H$250&gt;'Data'!F103,'Lookups'!$E$3:$E$250))*Area!F103</f>
        <v/>
      </c>
      <c r="G103" s="24">
        <f ref="G103:G103" t="array">MIN(IF('Lookups'!$H$3:$H$250&gt;'Data'!G103,'Lookups'!$E$3:$E$250))*Area!G103</f>
        <v/>
      </c>
      <c r="H103" s="24">
        <f ref="H103:H103" t="array">MIN(IF('Lookups'!$H$3:$H$250&gt;'Data'!H103,'Lookups'!$E$3:$E$250))*Area!H103</f>
        <v/>
      </c>
      <c r="I103" s="24">
        <f ref="I103:I103" t="array">MIN(IF('Lookups'!$H$3:$H$250&gt;'Data'!I103,'Lookups'!$E$3:$E$250))*Area!I103</f>
        <v/>
      </c>
      <c r="J103" s="24">
        <f ref="J103:J103" t="array">MIN(IF('Lookups'!$H$3:$H$250&gt;'Data'!J103,'Lookups'!$E$3:$E$250))*Area!J103</f>
        <v/>
      </c>
      <c r="K103" s="24">
        <f ref="K103:K103" t="array">MIN(IF('Lookups'!$H$3:$H$250&gt;'Data'!K103,'Lookups'!$E$3:$E$250))*Area!K103</f>
        <v/>
      </c>
      <c r="L103" s="24">
        <f ref="L103:L103" t="array">MIN(IF('Lookups'!$H$3:$H$250&gt;'Data'!L103,'Lookups'!$E$3:$E$250))*Area!L103</f>
        <v/>
      </c>
    </row>
    <row r="104">
      <c r="A104" s="16">
        <f>'Capacity'!A104</f>
        <v/>
      </c>
      <c r="B104" s="16">
        <f>'Capacity'!B104</f>
        <v/>
      </c>
      <c r="C104" s="24">
        <f ref="C104:C104" t="array">MIN(IF('Lookups'!$H$3:$H$250&gt;'Data'!C104,'Lookups'!$E$3:$E$250))*Area!C104</f>
        <v/>
      </c>
      <c r="D104" s="24">
        <f ref="D104:D104" t="array">MIN(IF('Lookups'!$H$3:$H$250&gt;'Data'!D104,'Lookups'!$E$3:$E$250))*Area!D104</f>
        <v/>
      </c>
      <c r="E104" s="24">
        <f ref="E104:E104" t="array">MIN(IF('Lookups'!$H$3:$H$250&gt;'Data'!E104,'Lookups'!$E$3:$E$250))*Area!E104</f>
        <v/>
      </c>
      <c r="F104" s="24">
        <f ref="F104:F104" t="array">MIN(IF('Lookups'!$H$3:$H$250&gt;'Data'!F104,'Lookups'!$E$3:$E$250))*Area!F104</f>
        <v/>
      </c>
      <c r="G104" s="24">
        <f ref="G104:G104" t="array">MIN(IF('Lookups'!$H$3:$H$250&gt;'Data'!G104,'Lookups'!$E$3:$E$250))*Area!G104</f>
        <v/>
      </c>
      <c r="H104" s="24">
        <f ref="H104:H104" t="array">MIN(IF('Lookups'!$H$3:$H$250&gt;'Data'!H104,'Lookups'!$E$3:$E$250))*Area!H104</f>
        <v/>
      </c>
      <c r="I104" s="24">
        <f ref="I104:I104" t="array">MIN(IF('Lookups'!$H$3:$H$250&gt;'Data'!I104,'Lookups'!$E$3:$E$250))*Area!I104</f>
        <v/>
      </c>
      <c r="J104" s="24">
        <f ref="J104:J104" t="array">MIN(IF('Lookups'!$H$3:$H$250&gt;'Data'!J104,'Lookups'!$E$3:$E$250))*Area!J104</f>
        <v/>
      </c>
      <c r="K104" s="24">
        <f ref="K104:K104" t="array">MIN(IF('Lookups'!$H$3:$H$250&gt;'Data'!K104,'Lookups'!$E$3:$E$250))*Area!K104</f>
        <v/>
      </c>
      <c r="L104" s="24">
        <f ref="L104:L104" t="array">MIN(IF('Lookups'!$H$3:$H$250&gt;'Data'!L104,'Lookups'!$E$3:$E$250))*Area!L104</f>
        <v/>
      </c>
    </row>
    <row r="105">
      <c r="A105" s="16">
        <f>'Capacity'!A105</f>
        <v/>
      </c>
      <c r="B105" s="16">
        <f>'Capacity'!B105</f>
        <v/>
      </c>
      <c r="C105" s="24">
        <f ref="C105:C105" t="array">MIN(IF('Lookups'!$H$3:$H$250&gt;'Data'!C105,'Lookups'!$E$3:$E$250))*Area!C105</f>
        <v/>
      </c>
      <c r="D105" s="24">
        <f ref="D105:D105" t="array">MIN(IF('Lookups'!$H$3:$H$250&gt;'Data'!D105,'Lookups'!$E$3:$E$250))*Area!D105</f>
        <v/>
      </c>
      <c r="E105" s="24">
        <f ref="E105:E105" t="array">MIN(IF('Lookups'!$H$3:$H$250&gt;'Data'!E105,'Lookups'!$E$3:$E$250))*Area!E105</f>
        <v/>
      </c>
      <c r="F105" s="24">
        <f ref="F105:F105" t="array">MIN(IF('Lookups'!$H$3:$H$250&gt;'Data'!F105,'Lookups'!$E$3:$E$250))*Area!F105</f>
        <v/>
      </c>
      <c r="G105" s="24">
        <f ref="G105:G105" t="array">MIN(IF('Lookups'!$H$3:$H$250&gt;'Data'!G105,'Lookups'!$E$3:$E$250))*Area!G105</f>
        <v/>
      </c>
      <c r="H105" s="24">
        <f ref="H105:H105" t="array">MIN(IF('Lookups'!$H$3:$H$250&gt;'Data'!H105,'Lookups'!$E$3:$E$250))*Area!H105</f>
        <v/>
      </c>
      <c r="I105" s="24">
        <f ref="I105:I105" t="array">MIN(IF('Lookups'!$H$3:$H$250&gt;'Data'!I105,'Lookups'!$E$3:$E$250))*Area!I105</f>
        <v/>
      </c>
      <c r="J105" s="24">
        <f ref="J105:J105" t="array">MIN(IF('Lookups'!$H$3:$H$250&gt;'Data'!J105,'Lookups'!$E$3:$E$250))*Area!J105</f>
        <v/>
      </c>
      <c r="K105" s="24">
        <f ref="K105:K105" t="array">MIN(IF('Lookups'!$H$3:$H$250&gt;'Data'!K105,'Lookups'!$E$3:$E$250))*Area!K105</f>
        <v/>
      </c>
      <c r="L105" s="24">
        <f ref="L105:L105" t="array">MIN(IF('Lookups'!$H$3:$H$250&gt;'Data'!L105,'Lookups'!$E$3:$E$250))*Area!L105</f>
        <v/>
      </c>
    </row>
    <row r="106">
      <c r="A106" s="16">
        <f>'Capacity'!A106</f>
        <v/>
      </c>
      <c r="B106" s="16">
        <f>'Capacity'!B106</f>
        <v/>
      </c>
      <c r="C106" s="24">
        <f ref="C106:C106" t="array">MIN(IF('Lookups'!$H$3:$H$250&gt;'Data'!C106,'Lookups'!$E$3:$E$250))*Area!C106</f>
        <v/>
      </c>
      <c r="D106" s="24">
        <f ref="D106:D106" t="array">MIN(IF('Lookups'!$H$3:$H$250&gt;'Data'!D106,'Lookups'!$E$3:$E$250))*Area!D106</f>
        <v/>
      </c>
      <c r="E106" s="24">
        <f ref="E106:E106" t="array">MIN(IF('Lookups'!$H$3:$H$250&gt;'Data'!E106,'Lookups'!$E$3:$E$250))*Area!E106</f>
        <v/>
      </c>
      <c r="F106" s="24">
        <f ref="F106:F106" t="array">MIN(IF('Lookups'!$H$3:$H$250&gt;'Data'!F106,'Lookups'!$E$3:$E$250))*Area!F106</f>
        <v/>
      </c>
      <c r="G106" s="24">
        <f ref="G106:G106" t="array">MIN(IF('Lookups'!$H$3:$H$250&gt;'Data'!G106,'Lookups'!$E$3:$E$250))*Area!G106</f>
        <v/>
      </c>
      <c r="H106" s="24">
        <f ref="H106:H106" t="array">MIN(IF('Lookups'!$H$3:$H$250&gt;'Data'!H106,'Lookups'!$E$3:$E$250))*Area!H106</f>
        <v/>
      </c>
      <c r="I106" s="24">
        <f ref="I106:I106" t="array">MIN(IF('Lookups'!$H$3:$H$250&gt;'Data'!I106,'Lookups'!$E$3:$E$250))*Area!I106</f>
        <v/>
      </c>
      <c r="J106" s="24">
        <f ref="J106:J106" t="array">MIN(IF('Lookups'!$H$3:$H$250&gt;'Data'!J106,'Lookups'!$E$3:$E$250))*Area!J106</f>
        <v/>
      </c>
      <c r="K106" s="24">
        <f ref="K106:K106" t="array">MIN(IF('Lookups'!$H$3:$H$250&gt;'Data'!K106,'Lookups'!$E$3:$E$250))*Area!K106</f>
        <v/>
      </c>
      <c r="L106" s="24">
        <f ref="L106:L106" t="array">MIN(IF('Lookups'!$H$3:$H$250&gt;'Data'!L106,'Lookups'!$E$3:$E$250))*Area!L106</f>
        <v/>
      </c>
    </row>
    <row r="107">
      <c r="A107" s="16">
        <f>'Capacity'!A107</f>
        <v/>
      </c>
      <c r="B107" s="16">
        <f>'Capacity'!B107</f>
        <v/>
      </c>
      <c r="C107" s="24">
        <f ref="C107:C107" t="array">MIN(IF('Lookups'!$H$3:$H$250&gt;'Data'!C107,'Lookups'!$E$3:$E$250))*Area!C107</f>
        <v/>
      </c>
      <c r="D107" s="24">
        <f ref="D107:D107" t="array">MIN(IF('Lookups'!$H$3:$H$250&gt;'Data'!D107,'Lookups'!$E$3:$E$250))*Area!D107</f>
        <v/>
      </c>
      <c r="E107" s="24">
        <f ref="E107:E107" t="array">MIN(IF('Lookups'!$H$3:$H$250&gt;'Data'!E107,'Lookups'!$E$3:$E$250))*Area!E107</f>
        <v/>
      </c>
      <c r="F107" s="24">
        <f ref="F107:F107" t="array">MIN(IF('Lookups'!$H$3:$H$250&gt;'Data'!F107,'Lookups'!$E$3:$E$250))*Area!F107</f>
        <v/>
      </c>
      <c r="G107" s="24">
        <f ref="G107:G107" t="array">MIN(IF('Lookups'!$H$3:$H$250&gt;'Data'!G107,'Lookups'!$E$3:$E$250))*Area!G107</f>
        <v/>
      </c>
      <c r="H107" s="24">
        <f ref="H107:H107" t="array">MIN(IF('Lookups'!$H$3:$H$250&gt;'Data'!H107,'Lookups'!$E$3:$E$250))*Area!H107</f>
        <v/>
      </c>
      <c r="I107" s="24">
        <f ref="I107:I107" t="array">MIN(IF('Lookups'!$H$3:$H$250&gt;'Data'!I107,'Lookups'!$E$3:$E$250))*Area!I107</f>
        <v/>
      </c>
      <c r="J107" s="24">
        <f ref="J107:J107" t="array">MIN(IF('Lookups'!$H$3:$H$250&gt;'Data'!J107,'Lookups'!$E$3:$E$250))*Area!J107</f>
        <v/>
      </c>
      <c r="K107" s="24">
        <f ref="K107:K107" t="array">MIN(IF('Lookups'!$H$3:$H$250&gt;'Data'!K107,'Lookups'!$E$3:$E$250))*Area!K107</f>
        <v/>
      </c>
      <c r="L107" s="24">
        <f ref="L107:L107" t="array">MIN(IF('Lookups'!$H$3:$H$250&gt;'Data'!L107,'Lookups'!$E$3:$E$250))*Area!L107</f>
        <v/>
      </c>
    </row>
    <row r="108">
      <c r="A108" s="16">
        <f>'Capacity'!A108</f>
        <v/>
      </c>
      <c r="B108" s="16">
        <f>'Capacity'!B108</f>
        <v/>
      </c>
      <c r="C108" s="24">
        <f ref="C108:C108" t="array">MIN(IF('Lookups'!$H$3:$H$250&gt;'Data'!C108,'Lookups'!$E$3:$E$250))*Area!C108</f>
        <v/>
      </c>
      <c r="D108" s="24">
        <f ref="D108:D108" t="array">MIN(IF('Lookups'!$H$3:$H$250&gt;'Data'!D108,'Lookups'!$E$3:$E$250))*Area!D108</f>
        <v/>
      </c>
      <c r="E108" s="24">
        <f ref="E108:E108" t="array">MIN(IF('Lookups'!$H$3:$H$250&gt;'Data'!E108,'Lookups'!$E$3:$E$250))*Area!E108</f>
        <v/>
      </c>
      <c r="F108" s="24">
        <f ref="F108:F108" t="array">MIN(IF('Lookups'!$H$3:$H$250&gt;'Data'!F108,'Lookups'!$E$3:$E$250))*Area!F108</f>
        <v/>
      </c>
      <c r="G108" s="24">
        <f ref="G108:G108" t="array">MIN(IF('Lookups'!$H$3:$H$250&gt;'Data'!G108,'Lookups'!$E$3:$E$250))*Area!G108</f>
        <v/>
      </c>
      <c r="H108" s="24">
        <f ref="H108:H108" t="array">MIN(IF('Lookups'!$H$3:$H$250&gt;'Data'!H108,'Lookups'!$E$3:$E$250))*Area!H108</f>
        <v/>
      </c>
      <c r="I108" s="24">
        <f ref="I108:I108" t="array">MIN(IF('Lookups'!$H$3:$H$250&gt;'Data'!I108,'Lookups'!$E$3:$E$250))*Area!I108</f>
        <v/>
      </c>
      <c r="J108" s="24">
        <f ref="J108:J108" t="array">MIN(IF('Lookups'!$H$3:$H$250&gt;'Data'!J108,'Lookups'!$E$3:$E$250))*Area!J108</f>
        <v/>
      </c>
      <c r="K108" s="24">
        <f ref="K108:K108" t="array">MIN(IF('Lookups'!$H$3:$H$250&gt;'Data'!K108,'Lookups'!$E$3:$E$250))*Area!K108</f>
        <v/>
      </c>
      <c r="L108" s="24">
        <f ref="L108:L108" t="array">MIN(IF('Lookups'!$H$3:$H$250&gt;'Data'!L108,'Lookups'!$E$3:$E$250))*Area!L108</f>
        <v/>
      </c>
    </row>
    <row r="109">
      <c r="A109" s="16">
        <f>'Capacity'!A109</f>
        <v/>
      </c>
      <c r="B109" s="16">
        <f>'Capacity'!B109</f>
        <v/>
      </c>
      <c r="C109" s="24">
        <f ref="C109:C109" t="array">MIN(IF('Lookups'!$H$3:$H$250&gt;'Data'!C109,'Lookups'!$E$3:$E$250))*Area!C109</f>
        <v/>
      </c>
      <c r="D109" s="24">
        <f ref="D109:D109" t="array">MIN(IF('Lookups'!$H$3:$H$250&gt;'Data'!D109,'Lookups'!$E$3:$E$250))*Area!D109</f>
        <v/>
      </c>
      <c r="E109" s="24">
        <f ref="E109:E109" t="array">MIN(IF('Lookups'!$H$3:$H$250&gt;'Data'!E109,'Lookups'!$E$3:$E$250))*Area!E109</f>
        <v/>
      </c>
      <c r="F109" s="24">
        <f ref="F109:F109" t="array">MIN(IF('Lookups'!$H$3:$H$250&gt;'Data'!F109,'Lookups'!$E$3:$E$250))*Area!F109</f>
        <v/>
      </c>
      <c r="G109" s="24">
        <f ref="G109:G109" t="array">MIN(IF('Lookups'!$H$3:$H$250&gt;'Data'!G109,'Lookups'!$E$3:$E$250))*Area!G109</f>
        <v/>
      </c>
      <c r="H109" s="24">
        <f ref="H109:H109" t="array">MIN(IF('Lookups'!$H$3:$H$250&gt;'Data'!H109,'Lookups'!$E$3:$E$250))*Area!H109</f>
        <v/>
      </c>
      <c r="I109" s="24">
        <f ref="I109:I109" t="array">MIN(IF('Lookups'!$H$3:$H$250&gt;'Data'!I109,'Lookups'!$E$3:$E$250))*Area!I109</f>
        <v/>
      </c>
      <c r="J109" s="24">
        <f ref="J109:J109" t="array">MIN(IF('Lookups'!$H$3:$H$250&gt;'Data'!J109,'Lookups'!$E$3:$E$250))*Area!J109</f>
        <v/>
      </c>
      <c r="K109" s="24">
        <f ref="K109:K109" t="array">MIN(IF('Lookups'!$H$3:$H$250&gt;'Data'!K109,'Lookups'!$E$3:$E$250))*Area!K109</f>
        <v/>
      </c>
      <c r="L109" s="24">
        <f ref="L109:L109" t="array">MIN(IF('Lookups'!$H$3:$H$250&gt;'Data'!L109,'Lookups'!$E$3:$E$250))*Area!L109</f>
        <v/>
      </c>
    </row>
    <row r="110">
      <c r="A110" s="16">
        <f>'Capacity'!A110</f>
        <v/>
      </c>
      <c r="B110" s="16">
        <f>'Capacity'!B110</f>
        <v/>
      </c>
      <c r="C110" s="24">
        <f ref="C110:C110" t="array">MIN(IF('Lookups'!$H$3:$H$250&gt;'Data'!C110,'Lookups'!$E$3:$E$250))*Area!C110</f>
        <v/>
      </c>
      <c r="D110" s="24">
        <f ref="D110:D110" t="array">MIN(IF('Lookups'!$H$3:$H$250&gt;'Data'!D110,'Lookups'!$E$3:$E$250))*Area!D110</f>
        <v/>
      </c>
      <c r="E110" s="24">
        <f ref="E110:E110" t="array">MIN(IF('Lookups'!$H$3:$H$250&gt;'Data'!E110,'Lookups'!$E$3:$E$250))*Area!E110</f>
        <v/>
      </c>
      <c r="F110" s="24">
        <f ref="F110:F110" t="array">MIN(IF('Lookups'!$H$3:$H$250&gt;'Data'!F110,'Lookups'!$E$3:$E$250))*Area!F110</f>
        <v/>
      </c>
      <c r="G110" s="24">
        <f ref="G110:G110" t="array">MIN(IF('Lookups'!$H$3:$H$250&gt;'Data'!G110,'Lookups'!$E$3:$E$250))*Area!G110</f>
        <v/>
      </c>
      <c r="H110" s="24">
        <f ref="H110:H110" t="array">MIN(IF('Lookups'!$H$3:$H$250&gt;'Data'!H110,'Lookups'!$E$3:$E$250))*Area!H110</f>
        <v/>
      </c>
      <c r="I110" s="24">
        <f ref="I110:I110" t="array">MIN(IF('Lookups'!$H$3:$H$250&gt;'Data'!I110,'Lookups'!$E$3:$E$250))*Area!I110</f>
        <v/>
      </c>
      <c r="J110" s="24">
        <f ref="J110:J110" t="array">MIN(IF('Lookups'!$H$3:$H$250&gt;'Data'!J110,'Lookups'!$E$3:$E$250))*Area!J110</f>
        <v/>
      </c>
      <c r="K110" s="24">
        <f ref="K110:K110" t="array">MIN(IF('Lookups'!$H$3:$H$250&gt;'Data'!K110,'Lookups'!$E$3:$E$250))*Area!K110</f>
        <v/>
      </c>
      <c r="L110" s="24">
        <f ref="L110:L110" t="array">MIN(IF('Lookups'!$H$3:$H$250&gt;'Data'!L110,'Lookups'!$E$3:$E$250))*Area!L110</f>
        <v/>
      </c>
    </row>
    <row r="111">
      <c r="A111" s="16">
        <f>'Capacity'!A111</f>
        <v/>
      </c>
      <c r="B111" s="16">
        <f>'Capacity'!B111</f>
        <v/>
      </c>
      <c r="C111" s="24">
        <f ref="C111:C111" t="array">MIN(IF('Lookups'!$H$3:$H$250&gt;'Data'!C111,'Lookups'!$E$3:$E$250))*Area!C111</f>
        <v/>
      </c>
      <c r="D111" s="24">
        <f ref="D111:D111" t="array">MIN(IF('Lookups'!$H$3:$H$250&gt;'Data'!D111,'Lookups'!$E$3:$E$250))*Area!D111</f>
        <v/>
      </c>
      <c r="E111" s="24">
        <f ref="E111:E111" t="array">MIN(IF('Lookups'!$H$3:$H$250&gt;'Data'!E111,'Lookups'!$E$3:$E$250))*Area!E111</f>
        <v/>
      </c>
      <c r="F111" s="24">
        <f ref="F111:F111" t="array">MIN(IF('Lookups'!$H$3:$H$250&gt;'Data'!F111,'Lookups'!$E$3:$E$250))*Area!F111</f>
        <v/>
      </c>
      <c r="G111" s="24">
        <f ref="G111:G111" t="array">MIN(IF('Lookups'!$H$3:$H$250&gt;'Data'!G111,'Lookups'!$E$3:$E$250))*Area!G111</f>
        <v/>
      </c>
      <c r="H111" s="24">
        <f ref="H111:H111" t="array">MIN(IF('Lookups'!$H$3:$H$250&gt;'Data'!H111,'Lookups'!$E$3:$E$250))*Area!H111</f>
        <v/>
      </c>
      <c r="I111" s="24">
        <f ref="I111:I111" t="array">MIN(IF('Lookups'!$H$3:$H$250&gt;'Data'!I111,'Lookups'!$E$3:$E$250))*Area!I111</f>
        <v/>
      </c>
      <c r="J111" s="24">
        <f ref="J111:J111" t="array">MIN(IF('Lookups'!$H$3:$H$250&gt;'Data'!J111,'Lookups'!$E$3:$E$250))*Area!J111</f>
        <v/>
      </c>
      <c r="K111" s="24">
        <f ref="K111:K111" t="array">MIN(IF('Lookups'!$H$3:$H$250&gt;'Data'!K111,'Lookups'!$E$3:$E$250))*Area!K111</f>
        <v/>
      </c>
      <c r="L111" s="24">
        <f ref="L111:L111" t="array">MIN(IF('Lookups'!$H$3:$H$250&gt;'Data'!L111,'Lookups'!$E$3:$E$250))*Area!L111</f>
        <v/>
      </c>
    </row>
    <row r="112">
      <c r="A112" s="16">
        <f>'Capacity'!A112</f>
        <v/>
      </c>
      <c r="B112" s="16">
        <f>'Capacity'!B112</f>
        <v/>
      </c>
      <c r="C112" s="24">
        <f ref="C112:C112" t="array">MIN(IF('Lookups'!$H$3:$H$250&gt;'Data'!C112,'Lookups'!$E$3:$E$250))*Area!C112</f>
        <v/>
      </c>
      <c r="D112" s="24">
        <f ref="D112:D112" t="array">MIN(IF('Lookups'!$H$3:$H$250&gt;'Data'!D112,'Lookups'!$E$3:$E$250))*Area!D112</f>
        <v/>
      </c>
      <c r="E112" s="24">
        <f ref="E112:E112" t="array">MIN(IF('Lookups'!$H$3:$H$250&gt;'Data'!E112,'Lookups'!$E$3:$E$250))*Area!E112</f>
        <v/>
      </c>
      <c r="F112" s="24">
        <f ref="F112:F112" t="array">MIN(IF('Lookups'!$H$3:$H$250&gt;'Data'!F112,'Lookups'!$E$3:$E$250))*Area!F112</f>
        <v/>
      </c>
      <c r="G112" s="24">
        <f ref="G112:G112" t="array">MIN(IF('Lookups'!$H$3:$H$250&gt;'Data'!G112,'Lookups'!$E$3:$E$250))*Area!G112</f>
        <v/>
      </c>
      <c r="H112" s="24">
        <f ref="H112:H112" t="array">MIN(IF('Lookups'!$H$3:$H$250&gt;'Data'!H112,'Lookups'!$E$3:$E$250))*Area!H112</f>
        <v/>
      </c>
      <c r="I112" s="24">
        <f ref="I112:I112" t="array">MIN(IF('Lookups'!$H$3:$H$250&gt;'Data'!I112,'Lookups'!$E$3:$E$250))*Area!I112</f>
        <v/>
      </c>
      <c r="J112" s="24">
        <f ref="J112:J112" t="array">MIN(IF('Lookups'!$H$3:$H$250&gt;'Data'!J112,'Lookups'!$E$3:$E$250))*Area!J112</f>
        <v/>
      </c>
      <c r="K112" s="24">
        <f ref="K112:K112" t="array">MIN(IF('Lookups'!$H$3:$H$250&gt;'Data'!K112,'Lookups'!$E$3:$E$250))*Area!K112</f>
        <v/>
      </c>
      <c r="L112" s="24">
        <f ref="L112:L112" t="array">MIN(IF('Lookups'!$H$3:$H$250&gt;'Data'!L112,'Lookups'!$E$3:$E$250))*Area!L112</f>
        <v/>
      </c>
    </row>
    <row r="113">
      <c r="A113" s="16">
        <f>'Capacity'!A113</f>
        <v/>
      </c>
      <c r="B113" s="16">
        <f>'Capacity'!B113</f>
        <v/>
      </c>
      <c r="C113" s="24">
        <f ref="C113:C113" t="array">MIN(IF('Lookups'!$H$3:$H$250&gt;'Data'!C113,'Lookups'!$E$3:$E$250))*Area!C113</f>
        <v/>
      </c>
      <c r="D113" s="24">
        <f ref="D113:D113" t="array">MIN(IF('Lookups'!$H$3:$H$250&gt;'Data'!D113,'Lookups'!$E$3:$E$250))*Area!D113</f>
        <v/>
      </c>
      <c r="E113" s="24">
        <f ref="E113:E113" t="array">MIN(IF('Lookups'!$H$3:$H$250&gt;'Data'!E113,'Lookups'!$E$3:$E$250))*Area!E113</f>
        <v/>
      </c>
      <c r="F113" s="24">
        <f ref="F113:F113" t="array">MIN(IF('Lookups'!$H$3:$H$250&gt;'Data'!F113,'Lookups'!$E$3:$E$250))*Area!F113</f>
        <v/>
      </c>
      <c r="G113" s="24">
        <f ref="G113:G113" t="array">MIN(IF('Lookups'!$H$3:$H$250&gt;'Data'!G113,'Lookups'!$E$3:$E$250))*Area!G113</f>
        <v/>
      </c>
      <c r="H113" s="24">
        <f ref="H113:H113" t="array">MIN(IF('Lookups'!$H$3:$H$250&gt;'Data'!H113,'Lookups'!$E$3:$E$250))*Area!H113</f>
        <v/>
      </c>
      <c r="I113" s="24">
        <f ref="I113:I113" t="array">MIN(IF('Lookups'!$H$3:$H$250&gt;'Data'!I113,'Lookups'!$E$3:$E$250))*Area!I113</f>
        <v/>
      </c>
      <c r="J113" s="24">
        <f ref="J113:J113" t="array">MIN(IF('Lookups'!$H$3:$H$250&gt;'Data'!J113,'Lookups'!$E$3:$E$250))*Area!J113</f>
        <v/>
      </c>
      <c r="K113" s="24">
        <f ref="K113:K113" t="array">MIN(IF('Lookups'!$H$3:$H$250&gt;'Data'!K113,'Lookups'!$E$3:$E$250))*Area!K113</f>
        <v/>
      </c>
      <c r="L113" s="24">
        <f ref="L113:L113" t="array">MIN(IF('Lookups'!$H$3:$H$250&gt;'Data'!L113,'Lookups'!$E$3:$E$250))*Area!L113</f>
        <v/>
      </c>
    </row>
    <row r="114">
      <c r="A114" s="16">
        <f>'Capacity'!A114</f>
        <v/>
      </c>
      <c r="B114" s="16">
        <f>'Capacity'!B114</f>
        <v/>
      </c>
      <c r="C114" s="24">
        <f ref="C114:C114" t="array">MIN(IF('Lookups'!$H$3:$H$250&gt;'Data'!C114,'Lookups'!$E$3:$E$250))*Area!C114</f>
        <v/>
      </c>
      <c r="D114" s="24">
        <f ref="D114:D114" t="array">MIN(IF('Lookups'!$H$3:$H$250&gt;'Data'!D114,'Lookups'!$E$3:$E$250))*Area!D114</f>
        <v/>
      </c>
      <c r="E114" s="24">
        <f ref="E114:E114" t="array">MIN(IF('Lookups'!$H$3:$H$250&gt;'Data'!E114,'Lookups'!$E$3:$E$250))*Area!E114</f>
        <v/>
      </c>
      <c r="F114" s="24">
        <f ref="F114:F114" t="array">MIN(IF('Lookups'!$H$3:$H$250&gt;'Data'!F114,'Lookups'!$E$3:$E$250))*Area!F114</f>
        <v/>
      </c>
      <c r="G114" s="24">
        <f ref="G114:G114" t="array">MIN(IF('Lookups'!$H$3:$H$250&gt;'Data'!G114,'Lookups'!$E$3:$E$250))*Area!G114</f>
        <v/>
      </c>
      <c r="H114" s="24">
        <f ref="H114:H114" t="array">MIN(IF('Lookups'!$H$3:$H$250&gt;'Data'!H114,'Lookups'!$E$3:$E$250))*Area!H114</f>
        <v/>
      </c>
      <c r="I114" s="24">
        <f ref="I114:I114" t="array">MIN(IF('Lookups'!$H$3:$H$250&gt;'Data'!I114,'Lookups'!$E$3:$E$250))*Area!I114</f>
        <v/>
      </c>
      <c r="J114" s="24">
        <f ref="J114:J114" t="array">MIN(IF('Lookups'!$H$3:$H$250&gt;'Data'!J114,'Lookups'!$E$3:$E$250))*Area!J114</f>
        <v/>
      </c>
      <c r="K114" s="24">
        <f ref="K114:K114" t="array">MIN(IF('Lookups'!$H$3:$H$250&gt;'Data'!K114,'Lookups'!$E$3:$E$250))*Area!K114</f>
        <v/>
      </c>
      <c r="L114" s="24">
        <f ref="L114:L114" t="array">MIN(IF('Lookups'!$H$3:$H$250&gt;'Data'!L114,'Lookups'!$E$3:$E$250))*Area!L114</f>
        <v/>
      </c>
    </row>
    <row r="115">
      <c r="A115" s="16">
        <f>'Capacity'!A115</f>
        <v/>
      </c>
      <c r="B115" s="16">
        <f>'Capacity'!B115</f>
        <v/>
      </c>
      <c r="C115" s="24">
        <f ref="C115:C115" t="array">MIN(IF('Lookups'!$H$3:$H$250&gt;'Data'!C115,'Lookups'!$E$3:$E$250))*Area!C115</f>
        <v/>
      </c>
      <c r="D115" s="24">
        <f ref="D115:D115" t="array">MIN(IF('Lookups'!$H$3:$H$250&gt;'Data'!D115,'Lookups'!$E$3:$E$250))*Area!D115</f>
        <v/>
      </c>
      <c r="E115" s="24">
        <f ref="E115:E115" t="array">MIN(IF('Lookups'!$H$3:$H$250&gt;'Data'!E115,'Lookups'!$E$3:$E$250))*Area!E115</f>
        <v/>
      </c>
      <c r="F115" s="24">
        <f ref="F115:F115" t="array">MIN(IF('Lookups'!$H$3:$H$250&gt;'Data'!F115,'Lookups'!$E$3:$E$250))*Area!F115</f>
        <v/>
      </c>
      <c r="G115" s="24">
        <f ref="G115:G115" t="array">MIN(IF('Lookups'!$H$3:$H$250&gt;'Data'!G115,'Lookups'!$E$3:$E$250))*Area!G115</f>
        <v/>
      </c>
      <c r="H115" s="24">
        <f ref="H115:H115" t="array">MIN(IF('Lookups'!$H$3:$H$250&gt;'Data'!H115,'Lookups'!$E$3:$E$250))*Area!H115</f>
        <v/>
      </c>
      <c r="I115" s="24">
        <f ref="I115:I115" t="array">MIN(IF('Lookups'!$H$3:$H$250&gt;'Data'!I115,'Lookups'!$E$3:$E$250))*Area!I115</f>
        <v/>
      </c>
      <c r="J115" s="24">
        <f ref="J115:J115" t="array">MIN(IF('Lookups'!$H$3:$H$250&gt;'Data'!J115,'Lookups'!$E$3:$E$250))*Area!J115</f>
        <v/>
      </c>
      <c r="K115" s="24">
        <f ref="K115:K115" t="array">MIN(IF('Lookups'!$H$3:$H$250&gt;'Data'!K115,'Lookups'!$E$3:$E$250))*Area!K115</f>
        <v/>
      </c>
      <c r="L115" s="24">
        <f ref="L115:L115" t="array">MIN(IF('Lookups'!$H$3:$H$250&gt;'Data'!L115,'Lookups'!$E$3:$E$250))*Area!L115</f>
        <v/>
      </c>
    </row>
    <row r="116">
      <c r="A116" s="16">
        <f>'Capacity'!A116</f>
        <v/>
      </c>
      <c r="B116" s="16">
        <f>'Capacity'!B116</f>
        <v/>
      </c>
      <c r="C116" s="24">
        <f ref="C116:C116" t="array">MIN(IF('Lookups'!$H$3:$H$250&gt;'Data'!C116,'Lookups'!$E$3:$E$250))*Area!C116</f>
        <v/>
      </c>
      <c r="D116" s="24">
        <f ref="D116:D116" t="array">MIN(IF('Lookups'!$H$3:$H$250&gt;'Data'!D116,'Lookups'!$E$3:$E$250))*Area!D116</f>
        <v/>
      </c>
      <c r="E116" s="24">
        <f ref="E116:E116" t="array">MIN(IF('Lookups'!$H$3:$H$250&gt;'Data'!E116,'Lookups'!$E$3:$E$250))*Area!E116</f>
        <v/>
      </c>
      <c r="F116" s="24">
        <f ref="F116:F116" t="array">MIN(IF('Lookups'!$H$3:$H$250&gt;'Data'!F116,'Lookups'!$E$3:$E$250))*Area!F116</f>
        <v/>
      </c>
      <c r="G116" s="24">
        <f ref="G116:G116" t="array">MIN(IF('Lookups'!$H$3:$H$250&gt;'Data'!G116,'Lookups'!$E$3:$E$250))*Area!G116</f>
        <v/>
      </c>
      <c r="H116" s="24">
        <f ref="H116:H116" t="array">MIN(IF('Lookups'!$H$3:$H$250&gt;'Data'!H116,'Lookups'!$E$3:$E$250))*Area!H116</f>
        <v/>
      </c>
      <c r="I116" s="24">
        <f ref="I116:I116" t="array">MIN(IF('Lookups'!$H$3:$H$250&gt;'Data'!I116,'Lookups'!$E$3:$E$250))*Area!I116</f>
        <v/>
      </c>
      <c r="J116" s="24">
        <f ref="J116:J116" t="array">MIN(IF('Lookups'!$H$3:$H$250&gt;'Data'!J116,'Lookups'!$E$3:$E$250))*Area!J116</f>
        <v/>
      </c>
      <c r="K116" s="24">
        <f ref="K116:K116" t="array">MIN(IF('Lookups'!$H$3:$H$250&gt;'Data'!K116,'Lookups'!$E$3:$E$250))*Area!K116</f>
        <v/>
      </c>
      <c r="L116" s="24">
        <f ref="L116:L116" t="array">MIN(IF('Lookups'!$H$3:$H$250&gt;'Data'!L116,'Lookups'!$E$3:$E$250))*Area!L116</f>
        <v/>
      </c>
    </row>
    <row r="117">
      <c r="A117" s="16">
        <f>'Capacity'!A117</f>
        <v/>
      </c>
      <c r="B117" s="16">
        <f>'Capacity'!B117</f>
        <v/>
      </c>
      <c r="C117" s="24">
        <f ref="C117:C117" t="array">MIN(IF('Lookups'!$H$3:$H$250&gt;'Data'!C117,'Lookups'!$E$3:$E$250))*Area!C117</f>
        <v/>
      </c>
      <c r="D117" s="24">
        <f ref="D117:D117" t="array">MIN(IF('Lookups'!$H$3:$H$250&gt;'Data'!D117,'Lookups'!$E$3:$E$250))*Area!D117</f>
        <v/>
      </c>
      <c r="E117" s="24">
        <f ref="E117:E117" t="array">MIN(IF('Lookups'!$H$3:$H$250&gt;'Data'!E117,'Lookups'!$E$3:$E$250))*Area!E117</f>
        <v/>
      </c>
      <c r="F117" s="24">
        <f ref="F117:F117" t="array">MIN(IF('Lookups'!$H$3:$H$250&gt;'Data'!F117,'Lookups'!$E$3:$E$250))*Area!F117</f>
        <v/>
      </c>
      <c r="G117" s="24">
        <f ref="G117:G117" t="array">MIN(IF('Lookups'!$H$3:$H$250&gt;'Data'!G117,'Lookups'!$E$3:$E$250))*Area!G117</f>
        <v/>
      </c>
      <c r="H117" s="24">
        <f ref="H117:H117" t="array">MIN(IF('Lookups'!$H$3:$H$250&gt;'Data'!H117,'Lookups'!$E$3:$E$250))*Area!H117</f>
        <v/>
      </c>
      <c r="I117" s="24">
        <f ref="I117:I117" t="array">MIN(IF('Lookups'!$H$3:$H$250&gt;'Data'!I117,'Lookups'!$E$3:$E$250))*Area!I117</f>
        <v/>
      </c>
      <c r="J117" s="24">
        <f ref="J117:J117" t="array">MIN(IF('Lookups'!$H$3:$H$250&gt;'Data'!J117,'Lookups'!$E$3:$E$250))*Area!J117</f>
        <v/>
      </c>
      <c r="K117" s="24">
        <f ref="K117:K117" t="array">MIN(IF('Lookups'!$H$3:$H$250&gt;'Data'!K117,'Lookups'!$E$3:$E$250))*Area!K117</f>
        <v/>
      </c>
      <c r="L117" s="24">
        <f ref="L117:L117" t="array">MIN(IF('Lookups'!$H$3:$H$250&gt;'Data'!L117,'Lookups'!$E$3:$E$250))*Area!L117</f>
        <v/>
      </c>
    </row>
    <row r="118">
      <c r="A118" s="16">
        <f>'Capacity'!A118</f>
        <v/>
      </c>
      <c r="B118" s="16">
        <f>'Capacity'!B118</f>
        <v/>
      </c>
      <c r="C118" s="24">
        <f ref="C118:C118" t="array">MIN(IF('Lookups'!$H$3:$H$250&gt;'Data'!C118,'Lookups'!$E$3:$E$250))*Area!C118</f>
        <v/>
      </c>
      <c r="D118" s="24">
        <f ref="D118:D118" t="array">MIN(IF('Lookups'!$H$3:$H$250&gt;'Data'!D118,'Lookups'!$E$3:$E$250))*Area!D118</f>
        <v/>
      </c>
      <c r="E118" s="24">
        <f ref="E118:E118" t="array">MIN(IF('Lookups'!$H$3:$H$250&gt;'Data'!E118,'Lookups'!$E$3:$E$250))*Area!E118</f>
        <v/>
      </c>
      <c r="F118" s="24">
        <f ref="F118:F118" t="array">MIN(IF('Lookups'!$H$3:$H$250&gt;'Data'!F118,'Lookups'!$E$3:$E$250))*Area!F118</f>
        <v/>
      </c>
      <c r="G118" s="24">
        <f ref="G118:G118" t="array">MIN(IF('Lookups'!$H$3:$H$250&gt;'Data'!G118,'Lookups'!$E$3:$E$250))*Area!G118</f>
        <v/>
      </c>
      <c r="H118" s="24">
        <f ref="H118:H118" t="array">MIN(IF('Lookups'!$H$3:$H$250&gt;'Data'!H118,'Lookups'!$E$3:$E$250))*Area!H118</f>
        <v/>
      </c>
      <c r="I118" s="24">
        <f ref="I118:I118" t="array">MIN(IF('Lookups'!$H$3:$H$250&gt;'Data'!I118,'Lookups'!$E$3:$E$250))*Area!I118</f>
        <v/>
      </c>
      <c r="J118" s="24">
        <f ref="J118:J118" t="array">MIN(IF('Lookups'!$H$3:$H$250&gt;'Data'!J118,'Lookups'!$E$3:$E$250))*Area!J118</f>
        <v/>
      </c>
      <c r="K118" s="24">
        <f ref="K118:K118" t="array">MIN(IF('Lookups'!$H$3:$H$250&gt;'Data'!K118,'Lookups'!$E$3:$E$250))*Area!K118</f>
        <v/>
      </c>
      <c r="L118" s="24">
        <f ref="L118:L118" t="array">MIN(IF('Lookups'!$H$3:$H$250&gt;'Data'!L118,'Lookups'!$E$3:$E$250))*Area!L118</f>
        <v/>
      </c>
    </row>
    <row r="119">
      <c r="A119" s="16">
        <f>'Capacity'!A119</f>
        <v/>
      </c>
      <c r="B119" s="16">
        <f>'Capacity'!B119</f>
        <v/>
      </c>
      <c r="C119" s="24">
        <f ref="C119:C119" t="array">MIN(IF('Lookups'!$H$3:$H$250&gt;'Data'!C119,'Lookups'!$E$3:$E$250))*Area!C119</f>
        <v/>
      </c>
      <c r="D119" s="24">
        <f ref="D119:D119" t="array">MIN(IF('Lookups'!$H$3:$H$250&gt;'Data'!D119,'Lookups'!$E$3:$E$250))*Area!D119</f>
        <v/>
      </c>
      <c r="E119" s="24">
        <f ref="E119:E119" t="array">MIN(IF('Lookups'!$H$3:$H$250&gt;'Data'!E119,'Lookups'!$E$3:$E$250))*Area!E119</f>
        <v/>
      </c>
      <c r="F119" s="24">
        <f ref="F119:F119" t="array">MIN(IF('Lookups'!$H$3:$H$250&gt;'Data'!F119,'Lookups'!$E$3:$E$250))*Area!F119</f>
        <v/>
      </c>
      <c r="G119" s="24">
        <f ref="G119:G119" t="array">MIN(IF('Lookups'!$H$3:$H$250&gt;'Data'!G119,'Lookups'!$E$3:$E$250))*Area!G119</f>
        <v/>
      </c>
      <c r="H119" s="24">
        <f ref="H119:H119" t="array">MIN(IF('Lookups'!$H$3:$H$250&gt;'Data'!H119,'Lookups'!$E$3:$E$250))*Area!H119</f>
        <v/>
      </c>
      <c r="I119" s="24">
        <f ref="I119:I119" t="array">MIN(IF('Lookups'!$H$3:$H$250&gt;'Data'!I119,'Lookups'!$E$3:$E$250))*Area!I119</f>
        <v/>
      </c>
      <c r="J119" s="24">
        <f ref="J119:J119" t="array">MIN(IF('Lookups'!$H$3:$H$250&gt;'Data'!J119,'Lookups'!$E$3:$E$250))*Area!J119</f>
        <v/>
      </c>
      <c r="K119" s="24">
        <f ref="K119:K119" t="array">MIN(IF('Lookups'!$H$3:$H$250&gt;'Data'!K119,'Lookups'!$E$3:$E$250))*Area!K119</f>
        <v/>
      </c>
      <c r="L119" s="24">
        <f ref="L119:L119" t="array">MIN(IF('Lookups'!$H$3:$H$250&gt;'Data'!L119,'Lookups'!$E$3:$E$250))*Area!L119</f>
        <v/>
      </c>
    </row>
    <row r="120">
      <c r="A120" s="16">
        <f>'Capacity'!A120</f>
        <v/>
      </c>
      <c r="B120" s="16">
        <f>'Capacity'!B120</f>
        <v/>
      </c>
      <c r="C120" s="24">
        <f ref="C120:C120" t="array">MIN(IF('Lookups'!$H$3:$H$250&gt;'Data'!C120,'Lookups'!$E$3:$E$250))*Area!C120</f>
        <v/>
      </c>
      <c r="D120" s="24">
        <f ref="D120:D120" t="array">MIN(IF('Lookups'!$H$3:$H$250&gt;'Data'!D120,'Lookups'!$E$3:$E$250))*Area!D120</f>
        <v/>
      </c>
      <c r="E120" s="24">
        <f ref="E120:E120" t="array">MIN(IF('Lookups'!$H$3:$H$250&gt;'Data'!E120,'Lookups'!$E$3:$E$250))*Area!E120</f>
        <v/>
      </c>
      <c r="F120" s="24">
        <f ref="F120:F120" t="array">MIN(IF('Lookups'!$H$3:$H$250&gt;'Data'!F120,'Lookups'!$E$3:$E$250))*Area!F120</f>
        <v/>
      </c>
      <c r="G120" s="24">
        <f ref="G120:G120" t="array">MIN(IF('Lookups'!$H$3:$H$250&gt;'Data'!G120,'Lookups'!$E$3:$E$250))*Area!G120</f>
        <v/>
      </c>
      <c r="H120" s="24">
        <f ref="H120:H120" t="array">MIN(IF('Lookups'!$H$3:$H$250&gt;'Data'!H120,'Lookups'!$E$3:$E$250))*Area!H120</f>
        <v/>
      </c>
      <c r="I120" s="24">
        <f ref="I120:I120" t="array">MIN(IF('Lookups'!$H$3:$H$250&gt;'Data'!I120,'Lookups'!$E$3:$E$250))*Area!I120</f>
        <v/>
      </c>
      <c r="J120" s="24">
        <f ref="J120:J120" t="array">MIN(IF('Lookups'!$H$3:$H$250&gt;'Data'!J120,'Lookups'!$E$3:$E$250))*Area!J120</f>
        <v/>
      </c>
      <c r="K120" s="24">
        <f ref="K120:K120" t="array">MIN(IF('Lookups'!$H$3:$H$250&gt;'Data'!K120,'Lookups'!$E$3:$E$250))*Area!K120</f>
        <v/>
      </c>
      <c r="L120" s="24">
        <f ref="L120:L120" t="array">MIN(IF('Lookups'!$H$3:$H$250&gt;'Data'!L120,'Lookups'!$E$3:$E$250))*Area!L120</f>
        <v/>
      </c>
    </row>
    <row r="121">
      <c r="A121" s="16">
        <f>'Capacity'!A121</f>
        <v/>
      </c>
      <c r="B121" s="16">
        <f>'Capacity'!B121</f>
        <v/>
      </c>
      <c r="C121" s="24">
        <f ref="C121:C121" t="array">MIN(IF('Lookups'!$H$3:$H$250&gt;'Data'!C121,'Lookups'!$E$3:$E$250))*Area!C121</f>
        <v/>
      </c>
      <c r="D121" s="24">
        <f ref="D121:D121" t="array">MIN(IF('Lookups'!$H$3:$H$250&gt;'Data'!D121,'Lookups'!$E$3:$E$250))*Area!D121</f>
        <v/>
      </c>
      <c r="E121" s="24">
        <f ref="E121:E121" t="array">MIN(IF('Lookups'!$H$3:$H$250&gt;'Data'!E121,'Lookups'!$E$3:$E$250))*Area!E121</f>
        <v/>
      </c>
      <c r="F121" s="24">
        <f ref="F121:F121" t="array">MIN(IF('Lookups'!$H$3:$H$250&gt;'Data'!F121,'Lookups'!$E$3:$E$250))*Area!F121</f>
        <v/>
      </c>
      <c r="G121" s="24">
        <f ref="G121:G121" t="array">MIN(IF('Lookups'!$H$3:$H$250&gt;'Data'!G121,'Lookups'!$E$3:$E$250))*Area!G121</f>
        <v/>
      </c>
      <c r="H121" s="24">
        <f ref="H121:H121" t="array">MIN(IF('Lookups'!$H$3:$H$250&gt;'Data'!H121,'Lookups'!$E$3:$E$250))*Area!H121</f>
        <v/>
      </c>
      <c r="I121" s="24">
        <f ref="I121:I121" t="array">MIN(IF('Lookups'!$H$3:$H$250&gt;'Data'!I121,'Lookups'!$E$3:$E$250))*Area!I121</f>
        <v/>
      </c>
      <c r="J121" s="24">
        <f ref="J121:J121" t="array">MIN(IF('Lookups'!$H$3:$H$250&gt;'Data'!J121,'Lookups'!$E$3:$E$250))*Area!J121</f>
        <v/>
      </c>
      <c r="K121" s="24">
        <f ref="K121:K121" t="array">MIN(IF('Lookups'!$H$3:$H$250&gt;'Data'!K121,'Lookups'!$E$3:$E$250))*Area!K121</f>
        <v/>
      </c>
      <c r="L121" s="24">
        <f ref="L121:L121" t="array">MIN(IF('Lookups'!$H$3:$H$250&gt;'Data'!L121,'Lookups'!$E$3:$E$250))*Area!L121</f>
        <v/>
      </c>
    </row>
    <row r="122">
      <c r="A122" s="16">
        <f>'Capacity'!A122</f>
        <v/>
      </c>
      <c r="B122" s="16">
        <f>'Capacity'!B122</f>
        <v/>
      </c>
      <c r="C122" s="24">
        <f ref="C122:C122" t="array">MIN(IF('Lookups'!$H$3:$H$250&gt;'Data'!C122,'Lookups'!$E$3:$E$250))*Area!C122</f>
        <v/>
      </c>
      <c r="D122" s="24">
        <f ref="D122:D122" t="array">MIN(IF('Lookups'!$H$3:$H$250&gt;'Data'!D122,'Lookups'!$E$3:$E$250))*Area!D122</f>
        <v/>
      </c>
      <c r="E122" s="24">
        <f ref="E122:E122" t="array">MIN(IF('Lookups'!$H$3:$H$250&gt;'Data'!E122,'Lookups'!$E$3:$E$250))*Area!E122</f>
        <v/>
      </c>
      <c r="F122" s="24">
        <f ref="F122:F122" t="array">MIN(IF('Lookups'!$H$3:$H$250&gt;'Data'!F122,'Lookups'!$E$3:$E$250))*Area!F122</f>
        <v/>
      </c>
      <c r="G122" s="24">
        <f ref="G122:G122" t="array">MIN(IF('Lookups'!$H$3:$H$250&gt;'Data'!G122,'Lookups'!$E$3:$E$250))*Area!G122</f>
        <v/>
      </c>
      <c r="H122" s="24">
        <f ref="H122:H122" t="array">MIN(IF('Lookups'!$H$3:$H$250&gt;'Data'!H122,'Lookups'!$E$3:$E$250))*Area!H122</f>
        <v/>
      </c>
      <c r="I122" s="24">
        <f ref="I122:I122" t="array">MIN(IF('Lookups'!$H$3:$H$250&gt;'Data'!I122,'Lookups'!$E$3:$E$250))*Area!I122</f>
        <v/>
      </c>
      <c r="J122" s="24">
        <f ref="J122:J122" t="array">MIN(IF('Lookups'!$H$3:$H$250&gt;'Data'!J122,'Lookups'!$E$3:$E$250))*Area!J122</f>
        <v/>
      </c>
      <c r="K122" s="24">
        <f ref="K122:K122" t="array">MIN(IF('Lookups'!$H$3:$H$250&gt;'Data'!K122,'Lookups'!$E$3:$E$250))*Area!K122</f>
        <v/>
      </c>
      <c r="L122" s="24">
        <f ref="L122:L122" t="array">MIN(IF('Lookups'!$H$3:$H$250&gt;'Data'!L122,'Lookups'!$E$3:$E$250))*Area!L122</f>
        <v/>
      </c>
    </row>
    <row r="123">
      <c r="A123" s="16">
        <f>'Capacity'!A123</f>
        <v/>
      </c>
      <c r="B123" s="16">
        <f>'Capacity'!B123</f>
        <v/>
      </c>
      <c r="C123" s="24">
        <f ref="C123:C123" t="array">MIN(IF('Lookups'!$H$3:$H$250&gt;'Data'!C123,'Lookups'!$E$3:$E$250))*Area!C123</f>
        <v/>
      </c>
      <c r="D123" s="24">
        <f ref="D123:D123" t="array">MIN(IF('Lookups'!$H$3:$H$250&gt;'Data'!D123,'Lookups'!$E$3:$E$250))*Area!D123</f>
        <v/>
      </c>
      <c r="E123" s="24">
        <f ref="E123:E123" t="array">MIN(IF('Lookups'!$H$3:$H$250&gt;'Data'!E123,'Lookups'!$E$3:$E$250))*Area!E123</f>
        <v/>
      </c>
      <c r="F123" s="24">
        <f ref="F123:F123" t="array">MIN(IF('Lookups'!$H$3:$H$250&gt;'Data'!F123,'Lookups'!$E$3:$E$250))*Area!F123</f>
        <v/>
      </c>
      <c r="G123" s="24">
        <f ref="G123:G123" t="array">MIN(IF('Lookups'!$H$3:$H$250&gt;'Data'!G123,'Lookups'!$E$3:$E$250))*Area!G123</f>
        <v/>
      </c>
      <c r="H123" s="24">
        <f ref="H123:H123" t="array">MIN(IF('Lookups'!$H$3:$H$250&gt;'Data'!H123,'Lookups'!$E$3:$E$250))*Area!H123</f>
        <v/>
      </c>
      <c r="I123" s="24">
        <f ref="I123:I123" t="array">MIN(IF('Lookups'!$H$3:$H$250&gt;'Data'!I123,'Lookups'!$E$3:$E$250))*Area!I123</f>
        <v/>
      </c>
      <c r="J123" s="24">
        <f ref="J123:J123" t="array">MIN(IF('Lookups'!$H$3:$H$250&gt;'Data'!J123,'Lookups'!$E$3:$E$250))*Area!J123</f>
        <v/>
      </c>
      <c r="K123" s="24">
        <f ref="K123:K123" t="array">MIN(IF('Lookups'!$H$3:$H$250&gt;'Data'!K123,'Lookups'!$E$3:$E$250))*Area!K123</f>
        <v/>
      </c>
      <c r="L123" s="24">
        <f ref="L123:L123" t="array">MIN(IF('Lookups'!$H$3:$H$250&gt;'Data'!L123,'Lookups'!$E$3:$E$250))*Area!L123</f>
        <v/>
      </c>
    </row>
    <row r="124">
      <c r="A124" s="16">
        <f>'Capacity'!A124</f>
        <v/>
      </c>
      <c r="B124" s="16">
        <f>'Capacity'!B124</f>
        <v/>
      </c>
      <c r="C124" s="24">
        <f ref="C124:C124" t="array">MIN(IF('Lookups'!$H$3:$H$250&gt;'Data'!C124,'Lookups'!$E$3:$E$250))*Area!C124</f>
        <v/>
      </c>
      <c r="D124" s="24">
        <f ref="D124:D124" t="array">MIN(IF('Lookups'!$H$3:$H$250&gt;'Data'!D124,'Lookups'!$E$3:$E$250))*Area!D124</f>
        <v/>
      </c>
      <c r="E124" s="24">
        <f ref="E124:E124" t="array">MIN(IF('Lookups'!$H$3:$H$250&gt;'Data'!E124,'Lookups'!$E$3:$E$250))*Area!E124</f>
        <v/>
      </c>
      <c r="F124" s="24">
        <f ref="F124:F124" t="array">MIN(IF('Lookups'!$H$3:$H$250&gt;'Data'!F124,'Lookups'!$E$3:$E$250))*Area!F124</f>
        <v/>
      </c>
      <c r="G124" s="24">
        <f ref="G124:G124" t="array">MIN(IF('Lookups'!$H$3:$H$250&gt;'Data'!G124,'Lookups'!$E$3:$E$250))*Area!G124</f>
        <v/>
      </c>
      <c r="H124" s="24">
        <f ref="H124:H124" t="array">MIN(IF('Lookups'!$H$3:$H$250&gt;'Data'!H124,'Lookups'!$E$3:$E$250))*Area!H124</f>
        <v/>
      </c>
      <c r="I124" s="24">
        <f ref="I124:I124" t="array">MIN(IF('Lookups'!$H$3:$H$250&gt;'Data'!I124,'Lookups'!$E$3:$E$250))*Area!I124</f>
        <v/>
      </c>
      <c r="J124" s="24">
        <f ref="J124:J124" t="array">MIN(IF('Lookups'!$H$3:$H$250&gt;'Data'!J124,'Lookups'!$E$3:$E$250))*Area!J124</f>
        <v/>
      </c>
      <c r="K124" s="24">
        <f ref="K124:K124" t="array">MIN(IF('Lookups'!$H$3:$H$250&gt;'Data'!K124,'Lookups'!$E$3:$E$250))*Area!K124</f>
        <v/>
      </c>
      <c r="L124" s="24">
        <f ref="L124:L124" t="array">MIN(IF('Lookups'!$H$3:$H$250&gt;'Data'!L124,'Lookups'!$E$3:$E$250))*Area!L124</f>
        <v/>
      </c>
    </row>
    <row r="125">
      <c r="A125" s="16">
        <f>'Capacity'!A125</f>
        <v/>
      </c>
      <c r="B125" s="16">
        <f>'Capacity'!B125</f>
        <v/>
      </c>
      <c r="C125" s="24">
        <f ref="C125:C125" t="array">MIN(IF('Lookups'!$H$3:$H$250&gt;'Data'!C125,'Lookups'!$E$3:$E$250))*Area!C125</f>
        <v/>
      </c>
      <c r="D125" s="24">
        <f ref="D125:D125" t="array">MIN(IF('Lookups'!$H$3:$H$250&gt;'Data'!D125,'Lookups'!$E$3:$E$250))*Area!D125</f>
        <v/>
      </c>
      <c r="E125" s="24">
        <f ref="E125:E125" t="array">MIN(IF('Lookups'!$H$3:$H$250&gt;'Data'!E125,'Lookups'!$E$3:$E$250))*Area!E125</f>
        <v/>
      </c>
      <c r="F125" s="24">
        <f ref="F125:F125" t="array">MIN(IF('Lookups'!$H$3:$H$250&gt;'Data'!F125,'Lookups'!$E$3:$E$250))*Area!F125</f>
        <v/>
      </c>
      <c r="G125" s="24">
        <f ref="G125:G125" t="array">MIN(IF('Lookups'!$H$3:$H$250&gt;'Data'!G125,'Lookups'!$E$3:$E$250))*Area!G125</f>
        <v/>
      </c>
      <c r="H125" s="24">
        <f ref="H125:H125" t="array">MIN(IF('Lookups'!$H$3:$H$250&gt;'Data'!H125,'Lookups'!$E$3:$E$250))*Area!H125</f>
        <v/>
      </c>
      <c r="I125" s="24">
        <f ref="I125:I125" t="array">MIN(IF('Lookups'!$H$3:$H$250&gt;'Data'!I125,'Lookups'!$E$3:$E$250))*Area!I125</f>
        <v/>
      </c>
      <c r="J125" s="24">
        <f ref="J125:J125" t="array">MIN(IF('Lookups'!$H$3:$H$250&gt;'Data'!J125,'Lookups'!$E$3:$E$250))*Area!J125</f>
        <v/>
      </c>
      <c r="K125" s="24">
        <f ref="K125:K125" t="array">MIN(IF('Lookups'!$H$3:$H$250&gt;'Data'!K125,'Lookups'!$E$3:$E$250))*Area!K125</f>
        <v/>
      </c>
      <c r="L125" s="24">
        <f ref="L125:L125" t="array">MIN(IF('Lookups'!$H$3:$H$250&gt;'Data'!L125,'Lookups'!$E$3:$E$250))*Area!L125</f>
        <v/>
      </c>
    </row>
    <row r="126">
      <c r="A126" s="16">
        <f>'Capacity'!A126</f>
        <v/>
      </c>
      <c r="B126" s="16">
        <f>'Capacity'!B126</f>
        <v/>
      </c>
      <c r="C126" s="24">
        <f ref="C126:C126" t="array">MIN(IF('Lookups'!$H$3:$H$250&gt;'Data'!C126,'Lookups'!$E$3:$E$250))*Area!C126</f>
        <v/>
      </c>
      <c r="D126" s="24">
        <f ref="D126:D126" t="array">MIN(IF('Lookups'!$H$3:$H$250&gt;'Data'!D126,'Lookups'!$E$3:$E$250))*Area!D126</f>
        <v/>
      </c>
      <c r="E126" s="24">
        <f ref="E126:E126" t="array">MIN(IF('Lookups'!$H$3:$H$250&gt;'Data'!E126,'Lookups'!$E$3:$E$250))*Area!E126</f>
        <v/>
      </c>
      <c r="F126" s="24">
        <f ref="F126:F126" t="array">MIN(IF('Lookups'!$H$3:$H$250&gt;'Data'!F126,'Lookups'!$E$3:$E$250))*Area!F126</f>
        <v/>
      </c>
      <c r="G126" s="24">
        <f ref="G126:G126" t="array">MIN(IF('Lookups'!$H$3:$H$250&gt;'Data'!G126,'Lookups'!$E$3:$E$250))*Area!G126</f>
        <v/>
      </c>
      <c r="H126" s="24">
        <f ref="H126:H126" t="array">MIN(IF('Lookups'!$H$3:$H$250&gt;'Data'!H126,'Lookups'!$E$3:$E$250))*Area!H126</f>
        <v/>
      </c>
      <c r="I126" s="24">
        <f ref="I126:I126" t="array">MIN(IF('Lookups'!$H$3:$H$250&gt;'Data'!I126,'Lookups'!$E$3:$E$250))*Area!I126</f>
        <v/>
      </c>
      <c r="J126" s="24">
        <f ref="J126:J126" t="array">MIN(IF('Lookups'!$H$3:$H$250&gt;'Data'!J126,'Lookups'!$E$3:$E$250))*Area!J126</f>
        <v/>
      </c>
      <c r="K126" s="24">
        <f ref="K126:K126" t="array">MIN(IF('Lookups'!$H$3:$H$250&gt;'Data'!K126,'Lookups'!$E$3:$E$250))*Area!K126</f>
        <v/>
      </c>
      <c r="L126" s="24">
        <f ref="L126:L126" t="array">MIN(IF('Lookups'!$H$3:$H$250&gt;'Data'!L126,'Lookups'!$E$3:$E$250))*Area!L126</f>
        <v/>
      </c>
    </row>
    <row r="127">
      <c r="A127" s="16">
        <f>'Capacity'!A127</f>
        <v/>
      </c>
      <c r="B127" s="16">
        <f>'Capacity'!B127</f>
        <v/>
      </c>
      <c r="C127" s="24">
        <f ref="C127:C127" t="array">MIN(IF('Lookups'!$H$3:$H$250&gt;'Data'!C127,'Lookups'!$E$3:$E$250))*Area!C127</f>
        <v/>
      </c>
      <c r="D127" s="24">
        <f ref="D127:D127" t="array">MIN(IF('Lookups'!$H$3:$H$250&gt;'Data'!D127,'Lookups'!$E$3:$E$250))*Area!D127</f>
        <v/>
      </c>
      <c r="E127" s="24">
        <f ref="E127:E127" t="array">MIN(IF('Lookups'!$H$3:$H$250&gt;'Data'!E127,'Lookups'!$E$3:$E$250))*Area!E127</f>
        <v/>
      </c>
      <c r="F127" s="24">
        <f ref="F127:F127" t="array">MIN(IF('Lookups'!$H$3:$H$250&gt;'Data'!F127,'Lookups'!$E$3:$E$250))*Area!F127</f>
        <v/>
      </c>
      <c r="G127" s="24">
        <f ref="G127:G127" t="array">MIN(IF('Lookups'!$H$3:$H$250&gt;'Data'!G127,'Lookups'!$E$3:$E$250))*Area!G127</f>
        <v/>
      </c>
      <c r="H127" s="24">
        <f ref="H127:H127" t="array">MIN(IF('Lookups'!$H$3:$H$250&gt;'Data'!H127,'Lookups'!$E$3:$E$250))*Area!H127</f>
        <v/>
      </c>
      <c r="I127" s="24">
        <f ref="I127:I127" t="array">MIN(IF('Lookups'!$H$3:$H$250&gt;'Data'!I127,'Lookups'!$E$3:$E$250))*Area!I127</f>
        <v/>
      </c>
      <c r="J127" s="24">
        <f ref="J127:J127" t="array">MIN(IF('Lookups'!$H$3:$H$250&gt;'Data'!J127,'Lookups'!$E$3:$E$250))*Area!J127</f>
        <v/>
      </c>
      <c r="K127" s="24">
        <f ref="K127:K127" t="array">MIN(IF('Lookups'!$H$3:$H$250&gt;'Data'!K127,'Lookups'!$E$3:$E$250))*Area!K127</f>
        <v/>
      </c>
      <c r="L127" s="24">
        <f ref="L127:L127" t="array">MIN(IF('Lookups'!$H$3:$H$250&gt;'Data'!L127,'Lookups'!$E$3:$E$250))*Area!L127</f>
        <v/>
      </c>
    </row>
    <row r="128">
      <c r="A128" s="16">
        <f>'Capacity'!A128</f>
        <v/>
      </c>
      <c r="B128" s="16">
        <f>'Capacity'!B128</f>
        <v/>
      </c>
      <c r="C128" s="24">
        <f ref="C128:C128" t="array">MIN(IF('Lookups'!$H$3:$H$250&gt;'Data'!C128,'Lookups'!$E$3:$E$250))*Area!C128</f>
        <v/>
      </c>
      <c r="D128" s="24">
        <f ref="D128:D128" t="array">MIN(IF('Lookups'!$H$3:$H$250&gt;'Data'!D128,'Lookups'!$E$3:$E$250))*Area!D128</f>
        <v/>
      </c>
      <c r="E128" s="24">
        <f ref="E128:E128" t="array">MIN(IF('Lookups'!$H$3:$H$250&gt;'Data'!E128,'Lookups'!$E$3:$E$250))*Area!E128</f>
        <v/>
      </c>
      <c r="F128" s="24">
        <f ref="F128:F128" t="array">MIN(IF('Lookups'!$H$3:$H$250&gt;'Data'!F128,'Lookups'!$E$3:$E$250))*Area!F128</f>
        <v/>
      </c>
      <c r="G128" s="24">
        <f ref="G128:G128" t="array">MIN(IF('Lookups'!$H$3:$H$250&gt;'Data'!G128,'Lookups'!$E$3:$E$250))*Area!G128</f>
        <v/>
      </c>
      <c r="H128" s="24">
        <f ref="H128:H128" t="array">MIN(IF('Lookups'!$H$3:$H$250&gt;'Data'!H128,'Lookups'!$E$3:$E$250))*Area!H128</f>
        <v/>
      </c>
      <c r="I128" s="24">
        <f ref="I128:I128" t="array">MIN(IF('Lookups'!$H$3:$H$250&gt;'Data'!I128,'Lookups'!$E$3:$E$250))*Area!I128</f>
        <v/>
      </c>
      <c r="J128" s="24">
        <f ref="J128:J128" t="array">MIN(IF('Lookups'!$H$3:$H$250&gt;'Data'!J128,'Lookups'!$E$3:$E$250))*Area!J128</f>
        <v/>
      </c>
      <c r="K128" s="24">
        <f ref="K128:K128" t="array">MIN(IF('Lookups'!$H$3:$H$250&gt;'Data'!K128,'Lookups'!$E$3:$E$250))*Area!K128</f>
        <v/>
      </c>
      <c r="L128" s="24">
        <f ref="L128:L128" t="array">MIN(IF('Lookups'!$H$3:$H$250&gt;'Data'!L128,'Lookups'!$E$3:$E$250))*Area!L128</f>
        <v/>
      </c>
    </row>
    <row r="129">
      <c r="A129" s="16">
        <f>'Capacity'!A129</f>
        <v/>
      </c>
      <c r="B129" s="16">
        <f>'Capacity'!B129</f>
        <v/>
      </c>
      <c r="C129" s="24">
        <f ref="C129:C129" t="array">MIN(IF('Lookups'!$H$3:$H$250&gt;'Data'!C129,'Lookups'!$E$3:$E$250))*Area!C129</f>
        <v/>
      </c>
      <c r="D129" s="24">
        <f ref="D129:D129" t="array">MIN(IF('Lookups'!$H$3:$H$250&gt;'Data'!D129,'Lookups'!$E$3:$E$250))*Area!D129</f>
        <v/>
      </c>
      <c r="E129" s="24">
        <f ref="E129:E129" t="array">MIN(IF('Lookups'!$H$3:$H$250&gt;'Data'!E129,'Lookups'!$E$3:$E$250))*Area!E129</f>
        <v/>
      </c>
      <c r="F129" s="24">
        <f ref="F129:F129" t="array">MIN(IF('Lookups'!$H$3:$H$250&gt;'Data'!F129,'Lookups'!$E$3:$E$250))*Area!F129</f>
        <v/>
      </c>
      <c r="G129" s="24">
        <f ref="G129:G129" t="array">MIN(IF('Lookups'!$H$3:$H$250&gt;'Data'!G129,'Lookups'!$E$3:$E$250))*Area!G129</f>
        <v/>
      </c>
      <c r="H129" s="24">
        <f ref="H129:H129" t="array">MIN(IF('Lookups'!$H$3:$H$250&gt;'Data'!H129,'Lookups'!$E$3:$E$250))*Area!H129</f>
        <v/>
      </c>
      <c r="I129" s="24">
        <f ref="I129:I129" t="array">MIN(IF('Lookups'!$H$3:$H$250&gt;'Data'!I129,'Lookups'!$E$3:$E$250))*Area!I129</f>
        <v/>
      </c>
      <c r="J129" s="24">
        <f ref="J129:J129" t="array">MIN(IF('Lookups'!$H$3:$H$250&gt;'Data'!J129,'Lookups'!$E$3:$E$250))*Area!J129</f>
        <v/>
      </c>
      <c r="K129" s="24">
        <f ref="K129:K129" t="array">MIN(IF('Lookups'!$H$3:$H$250&gt;'Data'!K129,'Lookups'!$E$3:$E$250))*Area!K129</f>
        <v/>
      </c>
      <c r="L129" s="24">
        <f ref="L129:L129" t="array">MIN(IF('Lookups'!$H$3:$H$250&gt;'Data'!L129,'Lookups'!$E$3:$E$250))*Area!L129</f>
        <v/>
      </c>
    </row>
    <row r="130">
      <c r="A130" s="16">
        <f>'Capacity'!A130</f>
        <v/>
      </c>
      <c r="B130" s="16">
        <f>'Capacity'!B130</f>
        <v/>
      </c>
      <c r="C130" s="24">
        <f ref="C130:C130" t="array">MIN(IF('Lookups'!$H$3:$H$250&gt;'Data'!C130,'Lookups'!$E$3:$E$250))*Area!C130</f>
        <v/>
      </c>
      <c r="D130" s="24">
        <f ref="D130:D130" t="array">MIN(IF('Lookups'!$H$3:$H$250&gt;'Data'!D130,'Lookups'!$E$3:$E$250))*Area!D130</f>
        <v/>
      </c>
      <c r="E130" s="24">
        <f ref="E130:E130" t="array">MIN(IF('Lookups'!$H$3:$H$250&gt;'Data'!E130,'Lookups'!$E$3:$E$250))*Area!E130</f>
        <v/>
      </c>
      <c r="F130" s="24">
        <f ref="F130:F130" t="array">MIN(IF('Lookups'!$H$3:$H$250&gt;'Data'!F130,'Lookups'!$E$3:$E$250))*Area!F130</f>
        <v/>
      </c>
      <c r="G130" s="24">
        <f ref="G130:G130" t="array">MIN(IF('Lookups'!$H$3:$H$250&gt;'Data'!G130,'Lookups'!$E$3:$E$250))*Area!G130</f>
        <v/>
      </c>
      <c r="H130" s="24">
        <f ref="H130:H130" t="array">MIN(IF('Lookups'!$H$3:$H$250&gt;'Data'!H130,'Lookups'!$E$3:$E$250))*Area!H130</f>
        <v/>
      </c>
      <c r="I130" s="24">
        <f ref="I130:I130" t="array">MIN(IF('Lookups'!$H$3:$H$250&gt;'Data'!I130,'Lookups'!$E$3:$E$250))*Area!I130</f>
        <v/>
      </c>
      <c r="J130" s="24">
        <f ref="J130:J130" t="array">MIN(IF('Lookups'!$H$3:$H$250&gt;'Data'!J130,'Lookups'!$E$3:$E$250))*Area!J130</f>
        <v/>
      </c>
      <c r="K130" s="24">
        <f ref="K130:K130" t="array">MIN(IF('Lookups'!$H$3:$H$250&gt;'Data'!K130,'Lookups'!$E$3:$E$250))*Area!K130</f>
        <v/>
      </c>
      <c r="L130" s="24">
        <f ref="L130:L130" t="array">MIN(IF('Lookups'!$H$3:$H$250&gt;'Data'!L130,'Lookups'!$E$3:$E$250))*Area!L130</f>
        <v/>
      </c>
    </row>
    <row r="131">
      <c r="A131" s="16">
        <f>'Capacity'!A131</f>
        <v/>
      </c>
      <c r="B131" s="16">
        <f>'Capacity'!B131</f>
        <v/>
      </c>
      <c r="C131" s="24">
        <f ref="C131:C131" t="array">MIN(IF('Lookups'!$H$3:$H$250&gt;'Data'!C131,'Lookups'!$E$3:$E$250))*Area!C131</f>
        <v/>
      </c>
      <c r="D131" s="24">
        <f ref="D131:D131" t="array">MIN(IF('Lookups'!$H$3:$H$250&gt;'Data'!D131,'Lookups'!$E$3:$E$250))*Area!D131</f>
        <v/>
      </c>
      <c r="E131" s="24">
        <f ref="E131:E131" t="array">MIN(IF('Lookups'!$H$3:$H$250&gt;'Data'!E131,'Lookups'!$E$3:$E$250))*Area!E131</f>
        <v/>
      </c>
      <c r="F131" s="24">
        <f ref="F131:F131" t="array">MIN(IF('Lookups'!$H$3:$H$250&gt;'Data'!F131,'Lookups'!$E$3:$E$250))*Area!F131</f>
        <v/>
      </c>
      <c r="G131" s="24">
        <f ref="G131:G131" t="array">MIN(IF('Lookups'!$H$3:$H$250&gt;'Data'!G131,'Lookups'!$E$3:$E$250))*Area!G131</f>
        <v/>
      </c>
      <c r="H131" s="24">
        <f ref="H131:H131" t="array">MIN(IF('Lookups'!$H$3:$H$250&gt;'Data'!H131,'Lookups'!$E$3:$E$250))*Area!H131</f>
        <v/>
      </c>
      <c r="I131" s="24">
        <f ref="I131:I131" t="array">MIN(IF('Lookups'!$H$3:$H$250&gt;'Data'!I131,'Lookups'!$E$3:$E$250))*Area!I131</f>
        <v/>
      </c>
      <c r="J131" s="24">
        <f ref="J131:J131" t="array">MIN(IF('Lookups'!$H$3:$H$250&gt;'Data'!J131,'Lookups'!$E$3:$E$250))*Area!J131</f>
        <v/>
      </c>
      <c r="K131" s="24">
        <f ref="K131:K131" t="array">MIN(IF('Lookups'!$H$3:$H$250&gt;'Data'!K131,'Lookups'!$E$3:$E$250))*Area!K131</f>
        <v/>
      </c>
      <c r="L131" s="24">
        <f ref="L131:L131" t="array">MIN(IF('Lookups'!$H$3:$H$250&gt;'Data'!L131,'Lookups'!$E$3:$E$250))*Area!L131</f>
        <v/>
      </c>
    </row>
    <row r="132">
      <c r="A132" s="16">
        <f>'Capacity'!A132</f>
        <v/>
      </c>
      <c r="B132" s="16">
        <f>'Capacity'!B132</f>
        <v/>
      </c>
      <c r="C132" s="24">
        <f ref="C132:C132" t="array">MIN(IF('Lookups'!$H$3:$H$250&gt;'Data'!C132,'Lookups'!$E$3:$E$250))*Area!C132</f>
        <v/>
      </c>
      <c r="D132" s="24">
        <f ref="D132:D132" t="array">MIN(IF('Lookups'!$H$3:$H$250&gt;'Data'!D132,'Lookups'!$E$3:$E$250))*Area!D132</f>
        <v/>
      </c>
      <c r="E132" s="24">
        <f ref="E132:E132" t="array">MIN(IF('Lookups'!$H$3:$H$250&gt;'Data'!E132,'Lookups'!$E$3:$E$250))*Area!E132</f>
        <v/>
      </c>
      <c r="F132" s="24">
        <f ref="F132:F132" t="array">MIN(IF('Lookups'!$H$3:$H$250&gt;'Data'!F132,'Lookups'!$E$3:$E$250))*Area!F132</f>
        <v/>
      </c>
      <c r="G132" s="24">
        <f ref="G132:G132" t="array">MIN(IF('Lookups'!$H$3:$H$250&gt;'Data'!G132,'Lookups'!$E$3:$E$250))*Area!G132</f>
        <v/>
      </c>
      <c r="H132" s="24">
        <f ref="H132:H132" t="array">MIN(IF('Lookups'!$H$3:$H$250&gt;'Data'!H132,'Lookups'!$E$3:$E$250))*Area!H132</f>
        <v/>
      </c>
      <c r="I132" s="24">
        <f ref="I132:I132" t="array">MIN(IF('Lookups'!$H$3:$H$250&gt;'Data'!I132,'Lookups'!$E$3:$E$250))*Area!I132</f>
        <v/>
      </c>
      <c r="J132" s="24">
        <f ref="J132:J132" t="array">MIN(IF('Lookups'!$H$3:$H$250&gt;'Data'!J132,'Lookups'!$E$3:$E$250))*Area!J132</f>
        <v/>
      </c>
      <c r="K132" s="24">
        <f ref="K132:K132" t="array">MIN(IF('Lookups'!$H$3:$H$250&gt;'Data'!K132,'Lookups'!$E$3:$E$250))*Area!K132</f>
        <v/>
      </c>
      <c r="L132" s="24">
        <f ref="L132:L132" t="array">MIN(IF('Lookups'!$H$3:$H$250&gt;'Data'!L132,'Lookups'!$E$3:$E$250))*Area!L132</f>
        <v/>
      </c>
    </row>
    <row r="133">
      <c r="A133" s="16">
        <f>'Capacity'!A133</f>
        <v/>
      </c>
      <c r="B133" s="16">
        <f>'Capacity'!B133</f>
        <v/>
      </c>
      <c r="C133" s="24">
        <f ref="C133:C133" t="array">MIN(IF('Lookups'!$H$3:$H$250&gt;'Data'!C133,'Lookups'!$E$3:$E$250))*Area!C133</f>
        <v/>
      </c>
      <c r="D133" s="24">
        <f ref="D133:D133" t="array">MIN(IF('Lookups'!$H$3:$H$250&gt;'Data'!D133,'Lookups'!$E$3:$E$250))*Area!D133</f>
        <v/>
      </c>
      <c r="E133" s="24">
        <f ref="E133:E133" t="array">MIN(IF('Lookups'!$H$3:$H$250&gt;'Data'!E133,'Lookups'!$E$3:$E$250))*Area!E133</f>
        <v/>
      </c>
      <c r="F133" s="24">
        <f ref="F133:F133" t="array">MIN(IF('Lookups'!$H$3:$H$250&gt;'Data'!F133,'Lookups'!$E$3:$E$250))*Area!F133</f>
        <v/>
      </c>
      <c r="G133" s="24">
        <f ref="G133:G133" t="array">MIN(IF('Lookups'!$H$3:$H$250&gt;'Data'!G133,'Lookups'!$E$3:$E$250))*Area!G133</f>
        <v/>
      </c>
      <c r="H133" s="24">
        <f ref="H133:H133" t="array">MIN(IF('Lookups'!$H$3:$H$250&gt;'Data'!H133,'Lookups'!$E$3:$E$250))*Area!H133</f>
        <v/>
      </c>
      <c r="I133" s="24">
        <f ref="I133:I133" t="array">MIN(IF('Lookups'!$H$3:$H$250&gt;'Data'!I133,'Lookups'!$E$3:$E$250))*Area!I133</f>
        <v/>
      </c>
      <c r="J133" s="24">
        <f ref="J133:J133" t="array">MIN(IF('Lookups'!$H$3:$H$250&gt;'Data'!J133,'Lookups'!$E$3:$E$250))*Area!J133</f>
        <v/>
      </c>
      <c r="K133" s="24">
        <f ref="K133:K133" t="array">MIN(IF('Lookups'!$H$3:$H$250&gt;'Data'!K133,'Lookups'!$E$3:$E$250))*Area!K133</f>
        <v/>
      </c>
      <c r="L133" s="24">
        <f ref="L133:L133" t="array">MIN(IF('Lookups'!$H$3:$H$250&gt;'Data'!L133,'Lookups'!$E$3:$E$250))*Area!L133</f>
        <v/>
      </c>
    </row>
    <row r="134">
      <c r="A134" s="16">
        <f>'Capacity'!A134</f>
        <v/>
      </c>
      <c r="B134" s="16">
        <f>'Capacity'!B134</f>
        <v/>
      </c>
      <c r="C134" s="24">
        <f ref="C134:C134" t="array">MIN(IF('Lookups'!$H$3:$H$250&gt;'Data'!C134,'Lookups'!$E$3:$E$250))*Area!C134</f>
        <v/>
      </c>
      <c r="D134" s="24">
        <f ref="D134:D134" t="array">MIN(IF('Lookups'!$H$3:$H$250&gt;'Data'!D134,'Lookups'!$E$3:$E$250))*Area!D134</f>
        <v/>
      </c>
      <c r="E134" s="24">
        <f ref="E134:E134" t="array">MIN(IF('Lookups'!$H$3:$H$250&gt;'Data'!E134,'Lookups'!$E$3:$E$250))*Area!E134</f>
        <v/>
      </c>
      <c r="F134" s="24">
        <f ref="F134:F134" t="array">MIN(IF('Lookups'!$H$3:$H$250&gt;'Data'!F134,'Lookups'!$E$3:$E$250))*Area!F134</f>
        <v/>
      </c>
      <c r="G134" s="24">
        <f ref="G134:G134" t="array">MIN(IF('Lookups'!$H$3:$H$250&gt;'Data'!G134,'Lookups'!$E$3:$E$250))*Area!G134</f>
        <v/>
      </c>
      <c r="H134" s="24">
        <f ref="H134:H134" t="array">MIN(IF('Lookups'!$H$3:$H$250&gt;'Data'!H134,'Lookups'!$E$3:$E$250))*Area!H134</f>
        <v/>
      </c>
      <c r="I134" s="24">
        <f ref="I134:I134" t="array">MIN(IF('Lookups'!$H$3:$H$250&gt;'Data'!I134,'Lookups'!$E$3:$E$250))*Area!I134</f>
        <v/>
      </c>
      <c r="J134" s="24">
        <f ref="J134:J134" t="array">MIN(IF('Lookups'!$H$3:$H$250&gt;'Data'!J134,'Lookups'!$E$3:$E$250))*Area!J134</f>
        <v/>
      </c>
      <c r="K134" s="24">
        <f ref="K134:K134" t="array">MIN(IF('Lookups'!$H$3:$H$250&gt;'Data'!K134,'Lookups'!$E$3:$E$250))*Area!K134</f>
        <v/>
      </c>
      <c r="L134" s="24">
        <f ref="L134:L134" t="array">MIN(IF('Lookups'!$H$3:$H$250&gt;'Data'!L134,'Lookups'!$E$3:$E$250))*Area!L134</f>
        <v/>
      </c>
    </row>
    <row r="135">
      <c r="A135" s="16">
        <f>'Capacity'!A135</f>
        <v/>
      </c>
      <c r="B135" s="16">
        <f>'Capacity'!B135</f>
        <v/>
      </c>
      <c r="C135" s="24">
        <f ref="C135:C135" t="array">MIN(IF('Lookups'!$H$3:$H$250&gt;'Data'!C135,'Lookups'!$E$3:$E$250))*Area!C135</f>
        <v/>
      </c>
      <c r="D135" s="24">
        <f ref="D135:D135" t="array">MIN(IF('Lookups'!$H$3:$H$250&gt;'Data'!D135,'Lookups'!$E$3:$E$250))*Area!D135</f>
        <v/>
      </c>
      <c r="E135" s="24">
        <f ref="E135:E135" t="array">MIN(IF('Lookups'!$H$3:$H$250&gt;'Data'!E135,'Lookups'!$E$3:$E$250))*Area!E135</f>
        <v/>
      </c>
      <c r="F135" s="24">
        <f ref="F135:F135" t="array">MIN(IF('Lookups'!$H$3:$H$250&gt;'Data'!F135,'Lookups'!$E$3:$E$250))*Area!F135</f>
        <v/>
      </c>
      <c r="G135" s="24">
        <f ref="G135:G135" t="array">MIN(IF('Lookups'!$H$3:$H$250&gt;'Data'!G135,'Lookups'!$E$3:$E$250))*Area!G135</f>
        <v/>
      </c>
      <c r="H135" s="24">
        <f ref="H135:H135" t="array">MIN(IF('Lookups'!$H$3:$H$250&gt;'Data'!H135,'Lookups'!$E$3:$E$250))*Area!H135</f>
        <v/>
      </c>
      <c r="I135" s="24">
        <f ref="I135:I135" t="array">MIN(IF('Lookups'!$H$3:$H$250&gt;'Data'!I135,'Lookups'!$E$3:$E$250))*Area!I135</f>
        <v/>
      </c>
      <c r="J135" s="24">
        <f ref="J135:J135" t="array">MIN(IF('Lookups'!$H$3:$H$250&gt;'Data'!J135,'Lookups'!$E$3:$E$250))*Area!J135</f>
        <v/>
      </c>
      <c r="K135" s="24">
        <f ref="K135:K135" t="array">MIN(IF('Lookups'!$H$3:$H$250&gt;'Data'!K135,'Lookups'!$E$3:$E$250))*Area!K135</f>
        <v/>
      </c>
      <c r="L135" s="24">
        <f ref="L135:L135" t="array">MIN(IF('Lookups'!$H$3:$H$250&gt;'Data'!L135,'Lookups'!$E$3:$E$250))*Area!L135</f>
        <v/>
      </c>
    </row>
    <row r="136">
      <c r="A136" s="16">
        <f>'Capacity'!A136</f>
        <v/>
      </c>
      <c r="B136" s="16">
        <f>'Capacity'!B136</f>
        <v/>
      </c>
      <c r="C136" s="24">
        <f ref="C136:C136" t="array">MIN(IF('Lookups'!$H$3:$H$250&gt;'Data'!C136,'Lookups'!$E$3:$E$250))*Area!C136</f>
        <v/>
      </c>
      <c r="D136" s="24">
        <f ref="D136:D136" t="array">MIN(IF('Lookups'!$H$3:$H$250&gt;'Data'!D136,'Lookups'!$E$3:$E$250))*Area!D136</f>
        <v/>
      </c>
      <c r="E136" s="24">
        <f ref="E136:E136" t="array">MIN(IF('Lookups'!$H$3:$H$250&gt;'Data'!E136,'Lookups'!$E$3:$E$250))*Area!E136</f>
        <v/>
      </c>
      <c r="F136" s="24">
        <f ref="F136:F136" t="array">MIN(IF('Lookups'!$H$3:$H$250&gt;'Data'!F136,'Lookups'!$E$3:$E$250))*Area!F136</f>
        <v/>
      </c>
      <c r="G136" s="24">
        <f ref="G136:G136" t="array">MIN(IF('Lookups'!$H$3:$H$250&gt;'Data'!G136,'Lookups'!$E$3:$E$250))*Area!G136</f>
        <v/>
      </c>
      <c r="H136" s="24">
        <f ref="H136:H136" t="array">MIN(IF('Lookups'!$H$3:$H$250&gt;'Data'!H136,'Lookups'!$E$3:$E$250))*Area!H136</f>
        <v/>
      </c>
      <c r="I136" s="24">
        <f ref="I136:I136" t="array">MIN(IF('Lookups'!$H$3:$H$250&gt;'Data'!I136,'Lookups'!$E$3:$E$250))*Area!I136</f>
        <v/>
      </c>
      <c r="J136" s="24">
        <f ref="J136:J136" t="array">MIN(IF('Lookups'!$H$3:$H$250&gt;'Data'!J136,'Lookups'!$E$3:$E$250))*Area!J136</f>
        <v/>
      </c>
      <c r="K136" s="24">
        <f ref="K136:K136" t="array">MIN(IF('Lookups'!$H$3:$H$250&gt;'Data'!K136,'Lookups'!$E$3:$E$250))*Area!K136</f>
        <v/>
      </c>
      <c r="L136" s="24">
        <f ref="L136:L136" t="array">MIN(IF('Lookups'!$H$3:$H$250&gt;'Data'!L136,'Lookups'!$E$3:$E$250))*Area!L136</f>
        <v/>
      </c>
    </row>
    <row r="137">
      <c r="A137" s="16">
        <f>'Capacity'!A137</f>
        <v/>
      </c>
      <c r="B137" s="16">
        <f>'Capacity'!B137</f>
        <v/>
      </c>
      <c r="C137" s="24">
        <f ref="C137:C137" t="array">MIN(IF('Lookups'!$H$3:$H$250&gt;'Data'!C137,'Lookups'!$E$3:$E$250))*Area!C137</f>
        <v/>
      </c>
      <c r="D137" s="24">
        <f ref="D137:D137" t="array">MIN(IF('Lookups'!$H$3:$H$250&gt;'Data'!D137,'Lookups'!$E$3:$E$250))*Area!D137</f>
        <v/>
      </c>
      <c r="E137" s="24">
        <f ref="E137:E137" t="array">MIN(IF('Lookups'!$H$3:$H$250&gt;'Data'!E137,'Lookups'!$E$3:$E$250))*Area!E137</f>
        <v/>
      </c>
      <c r="F137" s="24">
        <f ref="F137:F137" t="array">MIN(IF('Lookups'!$H$3:$H$250&gt;'Data'!F137,'Lookups'!$E$3:$E$250))*Area!F137</f>
        <v/>
      </c>
      <c r="G137" s="24">
        <f ref="G137:G137" t="array">MIN(IF('Lookups'!$H$3:$H$250&gt;'Data'!G137,'Lookups'!$E$3:$E$250))*Area!G137</f>
        <v/>
      </c>
      <c r="H137" s="24">
        <f ref="H137:H137" t="array">MIN(IF('Lookups'!$H$3:$H$250&gt;'Data'!H137,'Lookups'!$E$3:$E$250))*Area!H137</f>
        <v/>
      </c>
      <c r="I137" s="24">
        <f ref="I137:I137" t="array">MIN(IF('Lookups'!$H$3:$H$250&gt;'Data'!I137,'Lookups'!$E$3:$E$250))*Area!I137</f>
        <v/>
      </c>
      <c r="J137" s="24">
        <f ref="J137:J137" t="array">MIN(IF('Lookups'!$H$3:$H$250&gt;'Data'!J137,'Lookups'!$E$3:$E$250))*Area!J137</f>
        <v/>
      </c>
      <c r="K137" s="24">
        <f ref="K137:K137" t="array">MIN(IF('Lookups'!$H$3:$H$250&gt;'Data'!K137,'Lookups'!$E$3:$E$250))*Area!K137</f>
        <v/>
      </c>
      <c r="L137" s="24">
        <f ref="L137:L137" t="array">MIN(IF('Lookups'!$H$3:$H$250&gt;'Data'!L137,'Lookups'!$E$3:$E$250))*Area!L137</f>
        <v/>
      </c>
    </row>
    <row r="138">
      <c r="A138" s="16">
        <f>'Capacity'!A138</f>
        <v/>
      </c>
      <c r="B138" s="16">
        <f>'Capacity'!B138</f>
        <v/>
      </c>
      <c r="C138" s="24">
        <f ref="C138:C138" t="array">MIN(IF('Lookups'!$H$3:$H$250&gt;'Data'!C138,'Lookups'!$E$3:$E$250))*Area!C138</f>
        <v/>
      </c>
      <c r="D138" s="24">
        <f ref="D138:D138" t="array">MIN(IF('Lookups'!$H$3:$H$250&gt;'Data'!D138,'Lookups'!$E$3:$E$250))*Area!D138</f>
        <v/>
      </c>
      <c r="E138" s="24">
        <f ref="E138:E138" t="array">MIN(IF('Lookups'!$H$3:$H$250&gt;'Data'!E138,'Lookups'!$E$3:$E$250))*Area!E138</f>
        <v/>
      </c>
      <c r="F138" s="24">
        <f ref="F138:F138" t="array">MIN(IF('Lookups'!$H$3:$H$250&gt;'Data'!F138,'Lookups'!$E$3:$E$250))*Area!F138</f>
        <v/>
      </c>
      <c r="G138" s="24">
        <f ref="G138:G138" t="array">MIN(IF('Lookups'!$H$3:$H$250&gt;'Data'!G138,'Lookups'!$E$3:$E$250))*Area!G138</f>
        <v/>
      </c>
      <c r="H138" s="24">
        <f ref="H138:H138" t="array">MIN(IF('Lookups'!$H$3:$H$250&gt;'Data'!H138,'Lookups'!$E$3:$E$250))*Area!H138</f>
        <v/>
      </c>
      <c r="I138" s="24">
        <f ref="I138:I138" t="array">MIN(IF('Lookups'!$H$3:$H$250&gt;'Data'!I138,'Lookups'!$E$3:$E$250))*Area!I138</f>
        <v/>
      </c>
      <c r="J138" s="24">
        <f ref="J138:J138" t="array">MIN(IF('Lookups'!$H$3:$H$250&gt;'Data'!J138,'Lookups'!$E$3:$E$250))*Area!J138</f>
        <v/>
      </c>
      <c r="K138" s="24">
        <f ref="K138:K138" t="array">MIN(IF('Lookups'!$H$3:$H$250&gt;'Data'!K138,'Lookups'!$E$3:$E$250))*Area!K138</f>
        <v/>
      </c>
      <c r="L138" s="24">
        <f ref="L138:L138" t="array">MIN(IF('Lookups'!$H$3:$H$250&gt;'Data'!L138,'Lookups'!$E$3:$E$250))*Area!L138</f>
        <v/>
      </c>
    </row>
    <row r="139">
      <c r="A139" s="16">
        <f>'Capacity'!A139</f>
        <v/>
      </c>
      <c r="B139" s="16">
        <f>'Capacity'!B139</f>
        <v/>
      </c>
      <c r="C139" s="24">
        <f ref="C139:C139" t="array">MIN(IF('Lookups'!$H$3:$H$250&gt;'Data'!C139,'Lookups'!$E$3:$E$250))*Area!C139</f>
        <v/>
      </c>
      <c r="D139" s="24">
        <f ref="D139:D139" t="array">MIN(IF('Lookups'!$H$3:$H$250&gt;'Data'!D139,'Lookups'!$E$3:$E$250))*Area!D139</f>
        <v/>
      </c>
      <c r="E139" s="24">
        <f ref="E139:E139" t="array">MIN(IF('Lookups'!$H$3:$H$250&gt;'Data'!E139,'Lookups'!$E$3:$E$250))*Area!E139</f>
        <v/>
      </c>
      <c r="F139" s="24">
        <f ref="F139:F139" t="array">MIN(IF('Lookups'!$H$3:$H$250&gt;'Data'!F139,'Lookups'!$E$3:$E$250))*Area!F139</f>
        <v/>
      </c>
      <c r="G139" s="24">
        <f ref="G139:G139" t="array">MIN(IF('Lookups'!$H$3:$H$250&gt;'Data'!G139,'Lookups'!$E$3:$E$250))*Area!G139</f>
        <v/>
      </c>
      <c r="H139" s="24">
        <f ref="H139:H139" t="array">MIN(IF('Lookups'!$H$3:$H$250&gt;'Data'!H139,'Lookups'!$E$3:$E$250))*Area!H139</f>
        <v/>
      </c>
      <c r="I139" s="24">
        <f ref="I139:I139" t="array">MIN(IF('Lookups'!$H$3:$H$250&gt;'Data'!I139,'Lookups'!$E$3:$E$250))*Area!I139</f>
        <v/>
      </c>
      <c r="J139" s="24">
        <f ref="J139:J139" t="array">MIN(IF('Lookups'!$H$3:$H$250&gt;'Data'!J139,'Lookups'!$E$3:$E$250))*Area!J139</f>
        <v/>
      </c>
      <c r="K139" s="24">
        <f ref="K139:K139" t="array">MIN(IF('Lookups'!$H$3:$H$250&gt;'Data'!K139,'Lookups'!$E$3:$E$250))*Area!K139</f>
        <v/>
      </c>
      <c r="L139" s="24">
        <f ref="L139:L139" t="array">MIN(IF('Lookups'!$H$3:$H$250&gt;'Data'!L139,'Lookups'!$E$3:$E$250))*Area!L139</f>
        <v/>
      </c>
    </row>
    <row r="140">
      <c r="A140" s="16">
        <f>'Capacity'!A140</f>
        <v/>
      </c>
      <c r="B140" s="16">
        <f>'Capacity'!B140</f>
        <v/>
      </c>
      <c r="C140" s="24">
        <f ref="C140:C140" t="array">MIN(IF('Lookups'!$H$3:$H$250&gt;'Data'!C140,'Lookups'!$E$3:$E$250))*Area!C140</f>
        <v/>
      </c>
      <c r="D140" s="24">
        <f ref="D140:D140" t="array">MIN(IF('Lookups'!$H$3:$H$250&gt;'Data'!D140,'Lookups'!$E$3:$E$250))*Area!D140</f>
        <v/>
      </c>
      <c r="E140" s="24">
        <f ref="E140:E140" t="array">MIN(IF('Lookups'!$H$3:$H$250&gt;'Data'!E140,'Lookups'!$E$3:$E$250))*Area!E140</f>
        <v/>
      </c>
      <c r="F140" s="24">
        <f ref="F140:F140" t="array">MIN(IF('Lookups'!$H$3:$H$250&gt;'Data'!F140,'Lookups'!$E$3:$E$250))*Area!F140</f>
        <v/>
      </c>
      <c r="G140" s="24">
        <f ref="G140:G140" t="array">MIN(IF('Lookups'!$H$3:$H$250&gt;'Data'!G140,'Lookups'!$E$3:$E$250))*Area!G140</f>
        <v/>
      </c>
      <c r="H140" s="24">
        <f ref="H140:H140" t="array">MIN(IF('Lookups'!$H$3:$H$250&gt;'Data'!H140,'Lookups'!$E$3:$E$250))*Area!H140</f>
        <v/>
      </c>
      <c r="I140" s="24">
        <f ref="I140:I140" t="array">MIN(IF('Lookups'!$H$3:$H$250&gt;'Data'!I140,'Lookups'!$E$3:$E$250))*Area!I140</f>
        <v/>
      </c>
      <c r="J140" s="24">
        <f ref="J140:J140" t="array">MIN(IF('Lookups'!$H$3:$H$250&gt;'Data'!J140,'Lookups'!$E$3:$E$250))*Area!J140</f>
        <v/>
      </c>
      <c r="K140" s="24">
        <f ref="K140:K140" t="array">MIN(IF('Lookups'!$H$3:$H$250&gt;'Data'!K140,'Lookups'!$E$3:$E$250))*Area!K140</f>
        <v/>
      </c>
      <c r="L140" s="24">
        <f ref="L140:L140" t="array">MIN(IF('Lookups'!$H$3:$H$250&gt;'Data'!L140,'Lookups'!$E$3:$E$250))*Area!L140</f>
        <v/>
      </c>
    </row>
    <row r="141">
      <c r="A141" s="16">
        <f>'Capacity'!A141</f>
        <v/>
      </c>
      <c r="B141" s="16">
        <f>'Capacity'!B141</f>
        <v/>
      </c>
      <c r="C141" s="24">
        <f ref="C141:C141" t="array">MIN(IF('Lookups'!$H$3:$H$250&gt;'Data'!C141,'Lookups'!$E$3:$E$250))*Area!C141</f>
        <v/>
      </c>
      <c r="D141" s="24">
        <f ref="D141:D141" t="array">MIN(IF('Lookups'!$H$3:$H$250&gt;'Data'!D141,'Lookups'!$E$3:$E$250))*Area!D141</f>
        <v/>
      </c>
      <c r="E141" s="24">
        <f ref="E141:E141" t="array">MIN(IF('Lookups'!$H$3:$H$250&gt;'Data'!E141,'Lookups'!$E$3:$E$250))*Area!E141</f>
        <v/>
      </c>
      <c r="F141" s="24">
        <f ref="F141:F141" t="array">MIN(IF('Lookups'!$H$3:$H$250&gt;'Data'!F141,'Lookups'!$E$3:$E$250))*Area!F141</f>
        <v/>
      </c>
      <c r="G141" s="24">
        <f ref="G141:G141" t="array">MIN(IF('Lookups'!$H$3:$H$250&gt;'Data'!G141,'Lookups'!$E$3:$E$250))*Area!G141</f>
        <v/>
      </c>
      <c r="H141" s="24">
        <f ref="H141:H141" t="array">MIN(IF('Lookups'!$H$3:$H$250&gt;'Data'!H141,'Lookups'!$E$3:$E$250))*Area!H141</f>
        <v/>
      </c>
      <c r="I141" s="24">
        <f ref="I141:I141" t="array">MIN(IF('Lookups'!$H$3:$H$250&gt;'Data'!I141,'Lookups'!$E$3:$E$250))*Area!I141</f>
        <v/>
      </c>
      <c r="J141" s="24">
        <f ref="J141:J141" t="array">MIN(IF('Lookups'!$H$3:$H$250&gt;'Data'!J141,'Lookups'!$E$3:$E$250))*Area!J141</f>
        <v/>
      </c>
      <c r="K141" s="24">
        <f ref="K141:K141" t="array">MIN(IF('Lookups'!$H$3:$H$250&gt;'Data'!K141,'Lookups'!$E$3:$E$250))*Area!K141</f>
        <v/>
      </c>
      <c r="L141" s="24">
        <f ref="L141:L141" t="array">MIN(IF('Lookups'!$H$3:$H$250&gt;'Data'!L141,'Lookups'!$E$3:$E$250))*Area!L141</f>
        <v/>
      </c>
    </row>
    <row r="142">
      <c r="A142" s="16">
        <f>'Capacity'!A142</f>
        <v/>
      </c>
      <c r="B142" s="16">
        <f>'Capacity'!B142</f>
        <v/>
      </c>
      <c r="C142" s="24">
        <f ref="C142:C142" t="array">MIN(IF('Lookups'!$H$3:$H$250&gt;'Data'!C142,'Lookups'!$E$3:$E$250))*Area!C142</f>
        <v/>
      </c>
      <c r="D142" s="24">
        <f ref="D142:D142" t="array">MIN(IF('Lookups'!$H$3:$H$250&gt;'Data'!D142,'Lookups'!$E$3:$E$250))*Area!D142</f>
        <v/>
      </c>
      <c r="E142" s="24">
        <f ref="E142:E142" t="array">MIN(IF('Lookups'!$H$3:$H$250&gt;'Data'!E142,'Lookups'!$E$3:$E$250))*Area!E142</f>
        <v/>
      </c>
      <c r="F142" s="24">
        <f ref="F142:F142" t="array">MIN(IF('Lookups'!$H$3:$H$250&gt;'Data'!F142,'Lookups'!$E$3:$E$250))*Area!F142</f>
        <v/>
      </c>
      <c r="G142" s="24">
        <f ref="G142:G142" t="array">MIN(IF('Lookups'!$H$3:$H$250&gt;'Data'!G142,'Lookups'!$E$3:$E$250))*Area!G142</f>
        <v/>
      </c>
      <c r="H142" s="24">
        <f ref="H142:H142" t="array">MIN(IF('Lookups'!$H$3:$H$250&gt;'Data'!H142,'Lookups'!$E$3:$E$250))*Area!H142</f>
        <v/>
      </c>
      <c r="I142" s="24">
        <f ref="I142:I142" t="array">MIN(IF('Lookups'!$H$3:$H$250&gt;'Data'!I142,'Lookups'!$E$3:$E$250))*Area!I142</f>
        <v/>
      </c>
      <c r="J142" s="24">
        <f ref="J142:J142" t="array">MIN(IF('Lookups'!$H$3:$H$250&gt;'Data'!J142,'Lookups'!$E$3:$E$250))*Area!J142</f>
        <v/>
      </c>
      <c r="K142" s="24">
        <f ref="K142:K142" t="array">MIN(IF('Lookups'!$H$3:$H$250&gt;'Data'!K142,'Lookups'!$E$3:$E$250))*Area!K142</f>
        <v/>
      </c>
      <c r="L142" s="24">
        <f ref="L142:L142" t="array">MIN(IF('Lookups'!$H$3:$H$250&gt;'Data'!L142,'Lookups'!$E$3:$E$250))*Area!L142</f>
        <v/>
      </c>
    </row>
    <row r="143">
      <c r="A143" s="16">
        <f>'Capacity'!A143</f>
        <v/>
      </c>
      <c r="B143" s="16">
        <f>'Capacity'!B143</f>
        <v/>
      </c>
      <c r="C143" s="24">
        <f ref="C143:C143" t="array">MIN(IF('Lookups'!$H$3:$H$250&gt;'Data'!C143,'Lookups'!$E$3:$E$250))*Area!C143</f>
        <v/>
      </c>
      <c r="D143" s="24">
        <f ref="D143:D143" t="array">MIN(IF('Lookups'!$H$3:$H$250&gt;'Data'!D143,'Lookups'!$E$3:$E$250))*Area!D143</f>
        <v/>
      </c>
      <c r="E143" s="24">
        <f ref="E143:E143" t="array">MIN(IF('Lookups'!$H$3:$H$250&gt;'Data'!E143,'Lookups'!$E$3:$E$250))*Area!E143</f>
        <v/>
      </c>
      <c r="F143" s="24">
        <f ref="F143:F143" t="array">MIN(IF('Lookups'!$H$3:$H$250&gt;'Data'!F143,'Lookups'!$E$3:$E$250))*Area!F143</f>
        <v/>
      </c>
      <c r="G143" s="24">
        <f ref="G143:G143" t="array">MIN(IF('Lookups'!$H$3:$H$250&gt;'Data'!G143,'Lookups'!$E$3:$E$250))*Area!G143</f>
        <v/>
      </c>
      <c r="H143" s="24">
        <f ref="H143:H143" t="array">MIN(IF('Lookups'!$H$3:$H$250&gt;'Data'!H143,'Lookups'!$E$3:$E$250))*Area!H143</f>
        <v/>
      </c>
      <c r="I143" s="24">
        <f ref="I143:I143" t="array">MIN(IF('Lookups'!$H$3:$H$250&gt;'Data'!I143,'Lookups'!$E$3:$E$250))*Area!I143</f>
        <v/>
      </c>
      <c r="J143" s="24">
        <f ref="J143:J143" t="array">MIN(IF('Lookups'!$H$3:$H$250&gt;'Data'!J143,'Lookups'!$E$3:$E$250))*Area!J143</f>
        <v/>
      </c>
      <c r="K143" s="24">
        <f ref="K143:K143" t="array">MIN(IF('Lookups'!$H$3:$H$250&gt;'Data'!K143,'Lookups'!$E$3:$E$250))*Area!K143</f>
        <v/>
      </c>
      <c r="L143" s="24">
        <f ref="L143:L143" t="array">MIN(IF('Lookups'!$H$3:$H$250&gt;'Data'!L143,'Lookups'!$E$3:$E$250))*Area!L143</f>
        <v/>
      </c>
    </row>
    <row r="144">
      <c r="A144" s="16">
        <f>'Capacity'!A144</f>
        <v/>
      </c>
      <c r="B144" s="16">
        <f>'Capacity'!B144</f>
        <v/>
      </c>
      <c r="C144" s="24">
        <f ref="C144:C144" t="array">MIN(IF('Lookups'!$H$3:$H$250&gt;'Data'!C144,'Lookups'!$E$3:$E$250))*Area!C144</f>
        <v/>
      </c>
      <c r="D144" s="24">
        <f ref="D144:D144" t="array">MIN(IF('Lookups'!$H$3:$H$250&gt;'Data'!D144,'Lookups'!$E$3:$E$250))*Area!D144</f>
        <v/>
      </c>
      <c r="E144" s="24">
        <f ref="E144:E144" t="array">MIN(IF('Lookups'!$H$3:$H$250&gt;'Data'!E144,'Lookups'!$E$3:$E$250))*Area!E144</f>
        <v/>
      </c>
      <c r="F144" s="24">
        <f ref="F144:F144" t="array">MIN(IF('Lookups'!$H$3:$H$250&gt;'Data'!F144,'Lookups'!$E$3:$E$250))*Area!F144</f>
        <v/>
      </c>
      <c r="G144" s="24">
        <f ref="G144:G144" t="array">MIN(IF('Lookups'!$H$3:$H$250&gt;'Data'!G144,'Lookups'!$E$3:$E$250))*Area!G144</f>
        <v/>
      </c>
      <c r="H144" s="24">
        <f ref="H144:H144" t="array">MIN(IF('Lookups'!$H$3:$H$250&gt;'Data'!H144,'Lookups'!$E$3:$E$250))*Area!H144</f>
        <v/>
      </c>
      <c r="I144" s="24">
        <f ref="I144:I144" t="array">MIN(IF('Lookups'!$H$3:$H$250&gt;'Data'!I144,'Lookups'!$E$3:$E$250))*Area!I144</f>
        <v/>
      </c>
      <c r="J144" s="24">
        <f ref="J144:J144" t="array">MIN(IF('Lookups'!$H$3:$H$250&gt;'Data'!J144,'Lookups'!$E$3:$E$250))*Area!J144</f>
        <v/>
      </c>
      <c r="K144" s="24">
        <f ref="K144:K144" t="array">MIN(IF('Lookups'!$H$3:$H$250&gt;'Data'!K144,'Lookups'!$E$3:$E$250))*Area!K144</f>
        <v/>
      </c>
      <c r="L144" s="24">
        <f ref="L144:L144" t="array">MIN(IF('Lookups'!$H$3:$H$250&gt;'Data'!L144,'Lookups'!$E$3:$E$250))*Area!L144</f>
        <v/>
      </c>
    </row>
    <row r="145">
      <c r="A145" s="16">
        <f>'Capacity'!A145</f>
        <v/>
      </c>
      <c r="B145" s="16">
        <f>'Capacity'!B145</f>
        <v/>
      </c>
      <c r="C145" s="24">
        <f ref="C145:C145" t="array">MIN(IF('Lookups'!$H$3:$H$250&gt;'Data'!C145,'Lookups'!$E$3:$E$250))*Area!C145</f>
        <v/>
      </c>
      <c r="D145" s="24">
        <f ref="D145:D145" t="array">MIN(IF('Lookups'!$H$3:$H$250&gt;'Data'!D145,'Lookups'!$E$3:$E$250))*Area!D145</f>
        <v/>
      </c>
      <c r="E145" s="24">
        <f ref="E145:E145" t="array">MIN(IF('Lookups'!$H$3:$H$250&gt;'Data'!E145,'Lookups'!$E$3:$E$250))*Area!E145</f>
        <v/>
      </c>
      <c r="F145" s="24">
        <f ref="F145:F145" t="array">MIN(IF('Lookups'!$H$3:$H$250&gt;'Data'!F145,'Lookups'!$E$3:$E$250))*Area!F145</f>
        <v/>
      </c>
      <c r="G145" s="24">
        <f ref="G145:G145" t="array">MIN(IF('Lookups'!$H$3:$H$250&gt;'Data'!G145,'Lookups'!$E$3:$E$250))*Area!G145</f>
        <v/>
      </c>
      <c r="H145" s="24">
        <f ref="H145:H145" t="array">MIN(IF('Lookups'!$H$3:$H$250&gt;'Data'!H145,'Lookups'!$E$3:$E$250))*Area!H145</f>
        <v/>
      </c>
      <c r="I145" s="24">
        <f ref="I145:I145" t="array">MIN(IF('Lookups'!$H$3:$H$250&gt;'Data'!I145,'Lookups'!$E$3:$E$250))*Area!I145</f>
        <v/>
      </c>
      <c r="J145" s="24">
        <f ref="J145:J145" t="array">MIN(IF('Lookups'!$H$3:$H$250&gt;'Data'!J145,'Lookups'!$E$3:$E$250))*Area!J145</f>
        <v/>
      </c>
      <c r="K145" s="24">
        <f ref="K145:K145" t="array">MIN(IF('Lookups'!$H$3:$H$250&gt;'Data'!K145,'Lookups'!$E$3:$E$250))*Area!K145</f>
        <v/>
      </c>
      <c r="L145" s="24">
        <f ref="L145:L145" t="array">MIN(IF('Lookups'!$H$3:$H$250&gt;'Data'!L145,'Lookups'!$E$3:$E$250))*Area!L145</f>
        <v/>
      </c>
    </row>
    <row r="146">
      <c r="A146" s="16">
        <f>'Capacity'!A146</f>
        <v/>
      </c>
      <c r="B146" s="16">
        <f>'Capacity'!B146</f>
        <v/>
      </c>
      <c r="C146" s="24">
        <f ref="C146:C146" t="array">MIN(IF('Lookups'!$H$3:$H$250&gt;'Data'!C146,'Lookups'!$E$3:$E$250))*Area!C146</f>
        <v/>
      </c>
      <c r="D146" s="24">
        <f ref="D146:D146" t="array">MIN(IF('Lookups'!$H$3:$H$250&gt;'Data'!D146,'Lookups'!$E$3:$E$250))*Area!D146</f>
        <v/>
      </c>
      <c r="E146" s="24">
        <f ref="E146:E146" t="array">MIN(IF('Lookups'!$H$3:$H$250&gt;'Data'!E146,'Lookups'!$E$3:$E$250))*Area!E146</f>
        <v/>
      </c>
      <c r="F146" s="24">
        <f ref="F146:F146" t="array">MIN(IF('Lookups'!$H$3:$H$250&gt;'Data'!F146,'Lookups'!$E$3:$E$250))*Area!F146</f>
        <v/>
      </c>
      <c r="G146" s="24">
        <f ref="G146:G146" t="array">MIN(IF('Lookups'!$H$3:$H$250&gt;'Data'!G146,'Lookups'!$E$3:$E$250))*Area!G146</f>
        <v/>
      </c>
      <c r="H146" s="24">
        <f ref="H146:H146" t="array">MIN(IF('Lookups'!$H$3:$H$250&gt;'Data'!H146,'Lookups'!$E$3:$E$250))*Area!H146</f>
        <v/>
      </c>
      <c r="I146" s="24">
        <f ref="I146:I146" t="array">MIN(IF('Lookups'!$H$3:$H$250&gt;'Data'!I146,'Lookups'!$E$3:$E$250))*Area!I146</f>
        <v/>
      </c>
      <c r="J146" s="24">
        <f ref="J146:J146" t="array">MIN(IF('Lookups'!$H$3:$H$250&gt;'Data'!J146,'Lookups'!$E$3:$E$250))*Area!J146</f>
        <v/>
      </c>
      <c r="K146" s="24">
        <f ref="K146:K146" t="array">MIN(IF('Lookups'!$H$3:$H$250&gt;'Data'!K146,'Lookups'!$E$3:$E$250))*Area!K146</f>
        <v/>
      </c>
      <c r="L146" s="24">
        <f ref="L146:L146" t="array">MIN(IF('Lookups'!$H$3:$H$250&gt;'Data'!L146,'Lookups'!$E$3:$E$250))*Area!L146</f>
        <v/>
      </c>
    </row>
    <row r="147">
      <c r="A147" s="16">
        <f>'Capacity'!A147</f>
        <v/>
      </c>
      <c r="B147" s="16">
        <f>'Capacity'!B147</f>
        <v/>
      </c>
      <c r="C147" s="24">
        <f ref="C147:C147" t="array">MIN(IF('Lookups'!$H$3:$H$250&gt;'Data'!C147,'Lookups'!$E$3:$E$250))*Area!C147</f>
        <v/>
      </c>
      <c r="D147" s="24">
        <f ref="D147:D147" t="array">MIN(IF('Lookups'!$H$3:$H$250&gt;'Data'!D147,'Lookups'!$E$3:$E$250))*Area!D147</f>
        <v/>
      </c>
      <c r="E147" s="24">
        <f ref="E147:E147" t="array">MIN(IF('Lookups'!$H$3:$H$250&gt;'Data'!E147,'Lookups'!$E$3:$E$250))*Area!E147</f>
        <v/>
      </c>
      <c r="F147" s="24">
        <f ref="F147:F147" t="array">MIN(IF('Lookups'!$H$3:$H$250&gt;'Data'!F147,'Lookups'!$E$3:$E$250))*Area!F147</f>
        <v/>
      </c>
      <c r="G147" s="24">
        <f ref="G147:G147" t="array">MIN(IF('Lookups'!$H$3:$H$250&gt;'Data'!G147,'Lookups'!$E$3:$E$250))*Area!G147</f>
        <v/>
      </c>
      <c r="H147" s="24">
        <f ref="H147:H147" t="array">MIN(IF('Lookups'!$H$3:$H$250&gt;'Data'!H147,'Lookups'!$E$3:$E$250))*Area!H147</f>
        <v/>
      </c>
      <c r="I147" s="24">
        <f ref="I147:I147" t="array">MIN(IF('Lookups'!$H$3:$H$250&gt;'Data'!I147,'Lookups'!$E$3:$E$250))*Area!I147</f>
        <v/>
      </c>
      <c r="J147" s="24">
        <f ref="J147:J147" t="array">MIN(IF('Lookups'!$H$3:$H$250&gt;'Data'!J147,'Lookups'!$E$3:$E$250))*Area!J147</f>
        <v/>
      </c>
      <c r="K147" s="24">
        <f ref="K147:K147" t="array">MIN(IF('Lookups'!$H$3:$H$250&gt;'Data'!K147,'Lookups'!$E$3:$E$250))*Area!K147</f>
        <v/>
      </c>
      <c r="L147" s="24">
        <f ref="L147:L147" t="array">MIN(IF('Lookups'!$H$3:$H$250&gt;'Data'!L147,'Lookups'!$E$3:$E$250))*Area!L147</f>
        <v/>
      </c>
    </row>
    <row r="148">
      <c r="A148" s="16">
        <f>'Capacity'!A148</f>
        <v/>
      </c>
      <c r="B148" s="16">
        <f>'Capacity'!B148</f>
        <v/>
      </c>
      <c r="C148" s="24">
        <f ref="C148:C148" t="array">MIN(IF('Lookups'!$H$3:$H$250&gt;'Data'!C148,'Lookups'!$E$3:$E$250))*Area!C148</f>
        <v/>
      </c>
      <c r="D148" s="24">
        <f ref="D148:D148" t="array">MIN(IF('Lookups'!$H$3:$H$250&gt;'Data'!D148,'Lookups'!$E$3:$E$250))*Area!D148</f>
        <v/>
      </c>
      <c r="E148" s="24">
        <f ref="E148:E148" t="array">MIN(IF('Lookups'!$H$3:$H$250&gt;'Data'!E148,'Lookups'!$E$3:$E$250))*Area!E148</f>
        <v/>
      </c>
      <c r="F148" s="24">
        <f ref="F148:F148" t="array">MIN(IF('Lookups'!$H$3:$H$250&gt;'Data'!F148,'Lookups'!$E$3:$E$250))*Area!F148</f>
        <v/>
      </c>
      <c r="G148" s="24">
        <f ref="G148:G148" t="array">MIN(IF('Lookups'!$H$3:$H$250&gt;'Data'!G148,'Lookups'!$E$3:$E$250))*Area!G148</f>
        <v/>
      </c>
      <c r="H148" s="24">
        <f ref="H148:H148" t="array">MIN(IF('Lookups'!$H$3:$H$250&gt;'Data'!H148,'Lookups'!$E$3:$E$250))*Area!H148</f>
        <v/>
      </c>
      <c r="I148" s="24">
        <f ref="I148:I148" t="array">MIN(IF('Lookups'!$H$3:$H$250&gt;'Data'!I148,'Lookups'!$E$3:$E$250))*Area!I148</f>
        <v/>
      </c>
      <c r="J148" s="24">
        <f ref="J148:J148" t="array">MIN(IF('Lookups'!$H$3:$H$250&gt;'Data'!J148,'Lookups'!$E$3:$E$250))*Area!J148</f>
        <v/>
      </c>
      <c r="K148" s="24">
        <f ref="K148:K148" t="array">MIN(IF('Lookups'!$H$3:$H$250&gt;'Data'!K148,'Lookups'!$E$3:$E$250))*Area!K148</f>
        <v/>
      </c>
      <c r="L148" s="24">
        <f ref="L148:L148" t="array">MIN(IF('Lookups'!$H$3:$H$250&gt;'Data'!L148,'Lookups'!$E$3:$E$250))*Area!L148</f>
        <v/>
      </c>
    </row>
    <row r="149">
      <c r="A149" s="16">
        <f>'Capacity'!A149</f>
        <v/>
      </c>
      <c r="B149" s="16">
        <f>'Capacity'!B149</f>
        <v/>
      </c>
      <c r="C149" s="24">
        <f ref="C149:C149" t="array">MIN(IF('Lookups'!$H$3:$H$250&gt;'Data'!C149,'Lookups'!$E$3:$E$250))*Area!C149</f>
        <v/>
      </c>
      <c r="D149" s="24">
        <f ref="D149:D149" t="array">MIN(IF('Lookups'!$H$3:$H$250&gt;'Data'!D149,'Lookups'!$E$3:$E$250))*Area!D149</f>
        <v/>
      </c>
      <c r="E149" s="24">
        <f ref="E149:E149" t="array">MIN(IF('Lookups'!$H$3:$H$250&gt;'Data'!E149,'Lookups'!$E$3:$E$250))*Area!E149</f>
        <v/>
      </c>
      <c r="F149" s="24">
        <f ref="F149:F149" t="array">MIN(IF('Lookups'!$H$3:$H$250&gt;'Data'!F149,'Lookups'!$E$3:$E$250))*Area!F149</f>
        <v/>
      </c>
      <c r="G149" s="24">
        <f ref="G149:G149" t="array">MIN(IF('Lookups'!$H$3:$H$250&gt;'Data'!G149,'Lookups'!$E$3:$E$250))*Area!G149</f>
        <v/>
      </c>
      <c r="H149" s="24">
        <f ref="H149:H149" t="array">MIN(IF('Lookups'!$H$3:$H$250&gt;'Data'!H149,'Lookups'!$E$3:$E$250))*Area!H149</f>
        <v/>
      </c>
      <c r="I149" s="24">
        <f ref="I149:I149" t="array">MIN(IF('Lookups'!$H$3:$H$250&gt;'Data'!I149,'Lookups'!$E$3:$E$250))*Area!I149</f>
        <v/>
      </c>
      <c r="J149" s="24">
        <f ref="J149:J149" t="array">MIN(IF('Lookups'!$H$3:$H$250&gt;'Data'!J149,'Lookups'!$E$3:$E$250))*Area!J149</f>
        <v/>
      </c>
      <c r="K149" s="24">
        <f ref="K149:K149" t="array">MIN(IF('Lookups'!$H$3:$H$250&gt;'Data'!K149,'Lookups'!$E$3:$E$250))*Area!K149</f>
        <v/>
      </c>
      <c r="L149" s="24">
        <f ref="L149:L149" t="array">MIN(IF('Lookups'!$H$3:$H$250&gt;'Data'!L149,'Lookups'!$E$3:$E$250))*Area!L149</f>
        <v/>
      </c>
    </row>
    <row r="150">
      <c r="A150" s="16">
        <f>'Capacity'!A150</f>
        <v/>
      </c>
      <c r="B150" s="16">
        <f>'Capacity'!B150</f>
        <v/>
      </c>
      <c r="C150" s="24">
        <f ref="C150:C150" t="array">MIN(IF('Lookups'!$H$3:$H$250&gt;'Data'!C150,'Lookups'!$E$3:$E$250))*Area!C150</f>
        <v/>
      </c>
      <c r="D150" s="24">
        <f ref="D150:D150" t="array">MIN(IF('Lookups'!$H$3:$H$250&gt;'Data'!D150,'Lookups'!$E$3:$E$250))*Area!D150</f>
        <v/>
      </c>
      <c r="E150" s="24">
        <f ref="E150:E150" t="array">MIN(IF('Lookups'!$H$3:$H$250&gt;'Data'!E150,'Lookups'!$E$3:$E$250))*Area!E150</f>
        <v/>
      </c>
      <c r="F150" s="24">
        <f ref="F150:F150" t="array">MIN(IF('Lookups'!$H$3:$H$250&gt;'Data'!F150,'Lookups'!$E$3:$E$250))*Area!F150</f>
        <v/>
      </c>
      <c r="G150" s="24">
        <f ref="G150:G150" t="array">MIN(IF('Lookups'!$H$3:$H$250&gt;'Data'!G150,'Lookups'!$E$3:$E$250))*Area!G150</f>
        <v/>
      </c>
      <c r="H150" s="24">
        <f ref="H150:H150" t="array">MIN(IF('Lookups'!$H$3:$H$250&gt;'Data'!H150,'Lookups'!$E$3:$E$250))*Area!H150</f>
        <v/>
      </c>
      <c r="I150" s="24">
        <f ref="I150:I150" t="array">MIN(IF('Lookups'!$H$3:$H$250&gt;'Data'!I150,'Lookups'!$E$3:$E$250))*Area!I150</f>
        <v/>
      </c>
      <c r="J150" s="24">
        <f ref="J150:J150" t="array">MIN(IF('Lookups'!$H$3:$H$250&gt;'Data'!J150,'Lookups'!$E$3:$E$250))*Area!J150</f>
        <v/>
      </c>
      <c r="K150" s="24">
        <f ref="K150:K150" t="array">MIN(IF('Lookups'!$H$3:$H$250&gt;'Data'!K150,'Lookups'!$E$3:$E$250))*Area!K150</f>
        <v/>
      </c>
      <c r="L150" s="24">
        <f ref="L150:L150" t="array">MIN(IF('Lookups'!$H$3:$H$250&gt;'Data'!L150,'Lookups'!$E$3:$E$250))*Area!L150</f>
        <v/>
      </c>
    </row>
    <row r="151">
      <c r="A151" s="16">
        <f>'Capacity'!A151</f>
        <v/>
      </c>
      <c r="B151" s="16">
        <f>'Capacity'!B151</f>
        <v/>
      </c>
      <c r="C151" s="24">
        <f ref="C151:C151" t="array">MIN(IF('Lookups'!$H$3:$H$250&gt;'Data'!C151,'Lookups'!$E$3:$E$250))*Area!C151</f>
        <v/>
      </c>
      <c r="D151" s="24">
        <f ref="D151:D151" t="array">MIN(IF('Lookups'!$H$3:$H$250&gt;'Data'!D151,'Lookups'!$E$3:$E$250))*Area!D151</f>
        <v/>
      </c>
      <c r="E151" s="24">
        <f ref="E151:E151" t="array">MIN(IF('Lookups'!$H$3:$H$250&gt;'Data'!E151,'Lookups'!$E$3:$E$250))*Area!E151</f>
        <v/>
      </c>
      <c r="F151" s="24">
        <f ref="F151:F151" t="array">MIN(IF('Lookups'!$H$3:$H$250&gt;'Data'!F151,'Lookups'!$E$3:$E$250))*Area!F151</f>
        <v/>
      </c>
      <c r="G151" s="24">
        <f ref="G151:G151" t="array">MIN(IF('Lookups'!$H$3:$H$250&gt;'Data'!G151,'Lookups'!$E$3:$E$250))*Area!G151</f>
        <v/>
      </c>
      <c r="H151" s="24">
        <f ref="H151:H151" t="array">MIN(IF('Lookups'!$H$3:$H$250&gt;'Data'!H151,'Lookups'!$E$3:$E$250))*Area!H151</f>
        <v/>
      </c>
      <c r="I151" s="24">
        <f ref="I151:I151" t="array">MIN(IF('Lookups'!$H$3:$H$250&gt;'Data'!I151,'Lookups'!$E$3:$E$250))*Area!I151</f>
        <v/>
      </c>
      <c r="J151" s="24">
        <f ref="J151:J151" t="array">MIN(IF('Lookups'!$H$3:$H$250&gt;'Data'!J151,'Lookups'!$E$3:$E$250))*Area!J151</f>
        <v/>
      </c>
      <c r="K151" s="24">
        <f ref="K151:K151" t="array">MIN(IF('Lookups'!$H$3:$H$250&gt;'Data'!K151,'Lookups'!$E$3:$E$250))*Area!K151</f>
        <v/>
      </c>
      <c r="L151" s="24">
        <f ref="L151:L151" t="array">MIN(IF('Lookups'!$H$3:$H$250&gt;'Data'!L151,'Lookups'!$E$3:$E$250))*Area!L151</f>
        <v/>
      </c>
    </row>
    <row r="152">
      <c r="A152" s="16">
        <f>'Capacity'!A152</f>
        <v/>
      </c>
      <c r="B152" s="16">
        <f>'Capacity'!B152</f>
        <v/>
      </c>
      <c r="C152" s="24">
        <f ref="C152:C152" t="array">MIN(IF('Lookups'!$H$3:$H$250&gt;'Data'!C152,'Lookups'!$E$3:$E$250))*Area!C152</f>
        <v/>
      </c>
      <c r="D152" s="24">
        <f ref="D152:D152" t="array">MIN(IF('Lookups'!$H$3:$H$250&gt;'Data'!D152,'Lookups'!$E$3:$E$250))*Area!D152</f>
        <v/>
      </c>
      <c r="E152" s="24">
        <f ref="E152:E152" t="array">MIN(IF('Lookups'!$H$3:$H$250&gt;'Data'!E152,'Lookups'!$E$3:$E$250))*Area!E152</f>
        <v/>
      </c>
      <c r="F152" s="24">
        <f ref="F152:F152" t="array">MIN(IF('Lookups'!$H$3:$H$250&gt;'Data'!F152,'Lookups'!$E$3:$E$250))*Area!F152</f>
        <v/>
      </c>
      <c r="G152" s="24">
        <f ref="G152:G152" t="array">MIN(IF('Lookups'!$H$3:$H$250&gt;'Data'!G152,'Lookups'!$E$3:$E$250))*Area!G152</f>
        <v/>
      </c>
      <c r="H152" s="24">
        <f ref="H152:H152" t="array">MIN(IF('Lookups'!$H$3:$H$250&gt;'Data'!H152,'Lookups'!$E$3:$E$250))*Area!H152</f>
        <v/>
      </c>
      <c r="I152" s="24">
        <f ref="I152:I152" t="array">MIN(IF('Lookups'!$H$3:$H$250&gt;'Data'!I152,'Lookups'!$E$3:$E$250))*Area!I152</f>
        <v/>
      </c>
      <c r="J152" s="24">
        <f ref="J152:J152" t="array">MIN(IF('Lookups'!$H$3:$H$250&gt;'Data'!J152,'Lookups'!$E$3:$E$250))*Area!J152</f>
        <v/>
      </c>
      <c r="K152" s="24">
        <f ref="K152:K152" t="array">MIN(IF('Lookups'!$H$3:$H$250&gt;'Data'!K152,'Lookups'!$E$3:$E$250))*Area!K152</f>
        <v/>
      </c>
      <c r="L152" s="24">
        <f ref="L152:L152" t="array">MIN(IF('Lookups'!$H$3:$H$250&gt;'Data'!L152,'Lookups'!$E$3:$E$250))*Area!L152</f>
        <v/>
      </c>
    </row>
    <row r="153">
      <c r="A153" s="16">
        <f>'Capacity'!A153</f>
        <v/>
      </c>
      <c r="B153" s="16">
        <f>'Capacity'!B153</f>
        <v/>
      </c>
      <c r="C153" s="24">
        <f ref="C153:C153" t="array">MIN(IF('Lookups'!$H$3:$H$250&gt;'Data'!C153,'Lookups'!$E$3:$E$250))*Area!C153</f>
        <v/>
      </c>
      <c r="D153" s="24">
        <f ref="D153:D153" t="array">MIN(IF('Lookups'!$H$3:$H$250&gt;'Data'!D153,'Lookups'!$E$3:$E$250))*Area!D153</f>
        <v/>
      </c>
      <c r="E153" s="24">
        <f ref="E153:E153" t="array">MIN(IF('Lookups'!$H$3:$H$250&gt;'Data'!E153,'Lookups'!$E$3:$E$250))*Area!E153</f>
        <v/>
      </c>
      <c r="F153" s="24">
        <f ref="F153:F153" t="array">MIN(IF('Lookups'!$H$3:$H$250&gt;'Data'!F153,'Lookups'!$E$3:$E$250))*Area!F153</f>
        <v/>
      </c>
      <c r="G153" s="24">
        <f ref="G153:G153" t="array">MIN(IF('Lookups'!$H$3:$H$250&gt;'Data'!G153,'Lookups'!$E$3:$E$250))*Area!G153</f>
        <v/>
      </c>
      <c r="H153" s="24">
        <f ref="H153:H153" t="array">MIN(IF('Lookups'!$H$3:$H$250&gt;'Data'!H153,'Lookups'!$E$3:$E$250))*Area!H153</f>
        <v/>
      </c>
      <c r="I153" s="24">
        <f ref="I153:I153" t="array">MIN(IF('Lookups'!$H$3:$H$250&gt;'Data'!I153,'Lookups'!$E$3:$E$250))*Area!I153</f>
        <v/>
      </c>
      <c r="J153" s="24">
        <f ref="J153:J153" t="array">MIN(IF('Lookups'!$H$3:$H$250&gt;'Data'!J153,'Lookups'!$E$3:$E$250))*Area!J153</f>
        <v/>
      </c>
      <c r="K153" s="24">
        <f ref="K153:K153" t="array">MIN(IF('Lookups'!$H$3:$H$250&gt;'Data'!K153,'Lookups'!$E$3:$E$250))*Area!K153</f>
        <v/>
      </c>
      <c r="L153" s="24">
        <f ref="L153:L153" t="array">MIN(IF('Lookups'!$H$3:$H$250&gt;'Data'!L153,'Lookups'!$E$3:$E$250))*Area!L153</f>
        <v/>
      </c>
    </row>
    <row r="154">
      <c r="A154" s="16">
        <f>'Capacity'!A154</f>
        <v/>
      </c>
      <c r="B154" s="16">
        <f>'Capacity'!B154</f>
        <v/>
      </c>
      <c r="C154" s="24">
        <f ref="C154:C154" t="array">MIN(IF('Lookups'!$H$3:$H$250&gt;'Data'!C154,'Lookups'!$E$3:$E$250))*Area!C154</f>
        <v/>
      </c>
      <c r="D154" s="24">
        <f ref="D154:D154" t="array">MIN(IF('Lookups'!$H$3:$H$250&gt;'Data'!D154,'Lookups'!$E$3:$E$250))*Area!D154</f>
        <v/>
      </c>
      <c r="E154" s="24">
        <f ref="E154:E154" t="array">MIN(IF('Lookups'!$H$3:$H$250&gt;'Data'!E154,'Lookups'!$E$3:$E$250))*Area!E154</f>
        <v/>
      </c>
      <c r="F154" s="24">
        <f ref="F154:F154" t="array">MIN(IF('Lookups'!$H$3:$H$250&gt;'Data'!F154,'Lookups'!$E$3:$E$250))*Area!F154</f>
        <v/>
      </c>
      <c r="G154" s="24">
        <f ref="G154:G154" t="array">MIN(IF('Lookups'!$H$3:$H$250&gt;'Data'!G154,'Lookups'!$E$3:$E$250))*Area!G154</f>
        <v/>
      </c>
      <c r="H154" s="24">
        <f ref="H154:H154" t="array">MIN(IF('Lookups'!$H$3:$H$250&gt;'Data'!H154,'Lookups'!$E$3:$E$250))*Area!H154</f>
        <v/>
      </c>
      <c r="I154" s="24">
        <f ref="I154:I154" t="array">MIN(IF('Lookups'!$H$3:$H$250&gt;'Data'!I154,'Lookups'!$E$3:$E$250))*Area!I154</f>
        <v/>
      </c>
      <c r="J154" s="24">
        <f ref="J154:J154" t="array">MIN(IF('Lookups'!$H$3:$H$250&gt;'Data'!J154,'Lookups'!$E$3:$E$250))*Area!J154</f>
        <v/>
      </c>
      <c r="K154" s="24">
        <f ref="K154:K154" t="array">MIN(IF('Lookups'!$H$3:$H$250&gt;'Data'!K154,'Lookups'!$E$3:$E$250))*Area!K154</f>
        <v/>
      </c>
      <c r="L154" s="24">
        <f ref="L154:L154" t="array">MIN(IF('Lookups'!$H$3:$H$250&gt;'Data'!L154,'Lookups'!$E$3:$E$250))*Area!L154</f>
        <v/>
      </c>
    </row>
    <row r="155">
      <c r="A155" s="16">
        <f>'Capacity'!A155</f>
        <v/>
      </c>
      <c r="B155" s="16">
        <f>'Capacity'!B155</f>
        <v/>
      </c>
      <c r="C155" s="24">
        <f ref="C155:C155" t="array">MIN(IF('Lookups'!$H$3:$H$250&gt;'Data'!C155,'Lookups'!$E$3:$E$250))*Area!C155</f>
        <v/>
      </c>
      <c r="D155" s="24">
        <f ref="D155:D155" t="array">MIN(IF('Lookups'!$H$3:$H$250&gt;'Data'!D155,'Lookups'!$E$3:$E$250))*Area!D155</f>
        <v/>
      </c>
      <c r="E155" s="24">
        <f ref="E155:E155" t="array">MIN(IF('Lookups'!$H$3:$H$250&gt;'Data'!E155,'Lookups'!$E$3:$E$250))*Area!E155</f>
        <v/>
      </c>
      <c r="F155" s="24">
        <f ref="F155:F155" t="array">MIN(IF('Lookups'!$H$3:$H$250&gt;'Data'!F155,'Lookups'!$E$3:$E$250))*Area!F155</f>
        <v/>
      </c>
      <c r="G155" s="24">
        <f ref="G155:G155" t="array">MIN(IF('Lookups'!$H$3:$H$250&gt;'Data'!G155,'Lookups'!$E$3:$E$250))*Area!G155</f>
        <v/>
      </c>
      <c r="H155" s="24">
        <f ref="H155:H155" t="array">MIN(IF('Lookups'!$H$3:$H$250&gt;'Data'!H155,'Lookups'!$E$3:$E$250))*Area!H155</f>
        <v/>
      </c>
      <c r="I155" s="24">
        <f ref="I155:I155" t="array">MIN(IF('Lookups'!$H$3:$H$250&gt;'Data'!I155,'Lookups'!$E$3:$E$250))*Area!I155</f>
        <v/>
      </c>
      <c r="J155" s="24">
        <f ref="J155:J155" t="array">MIN(IF('Lookups'!$H$3:$H$250&gt;'Data'!J155,'Lookups'!$E$3:$E$250))*Area!J155</f>
        <v/>
      </c>
      <c r="K155" s="24">
        <f ref="K155:K155" t="array">MIN(IF('Lookups'!$H$3:$H$250&gt;'Data'!K155,'Lookups'!$E$3:$E$250))*Area!K155</f>
        <v/>
      </c>
      <c r="L155" s="24">
        <f ref="L155:L155" t="array">MIN(IF('Lookups'!$H$3:$H$250&gt;'Data'!L155,'Lookups'!$E$3:$E$250))*Area!L155</f>
        <v/>
      </c>
    </row>
    <row r="156">
      <c r="A156" s="16">
        <f>'Capacity'!A156</f>
        <v/>
      </c>
      <c r="B156" s="16">
        <f>'Capacity'!B156</f>
        <v/>
      </c>
      <c r="C156" s="24">
        <f ref="C156:C156" t="array">MIN(IF('Lookups'!$H$3:$H$250&gt;'Data'!C156,'Lookups'!$E$3:$E$250))*Area!C156</f>
        <v/>
      </c>
      <c r="D156" s="24">
        <f ref="D156:D156" t="array">MIN(IF('Lookups'!$H$3:$H$250&gt;'Data'!D156,'Lookups'!$E$3:$E$250))*Area!D156</f>
        <v/>
      </c>
      <c r="E156" s="24">
        <f ref="E156:E156" t="array">MIN(IF('Lookups'!$H$3:$H$250&gt;'Data'!E156,'Lookups'!$E$3:$E$250))*Area!E156</f>
        <v/>
      </c>
      <c r="F156" s="24">
        <f ref="F156:F156" t="array">MIN(IF('Lookups'!$H$3:$H$250&gt;'Data'!F156,'Lookups'!$E$3:$E$250))*Area!F156</f>
        <v/>
      </c>
      <c r="G156" s="24">
        <f ref="G156:G156" t="array">MIN(IF('Lookups'!$H$3:$H$250&gt;'Data'!G156,'Lookups'!$E$3:$E$250))*Area!G156</f>
        <v/>
      </c>
      <c r="H156" s="24">
        <f ref="H156:H156" t="array">MIN(IF('Lookups'!$H$3:$H$250&gt;'Data'!H156,'Lookups'!$E$3:$E$250))*Area!H156</f>
        <v/>
      </c>
      <c r="I156" s="24">
        <f ref="I156:I156" t="array">MIN(IF('Lookups'!$H$3:$H$250&gt;'Data'!I156,'Lookups'!$E$3:$E$250))*Area!I156</f>
        <v/>
      </c>
      <c r="J156" s="24">
        <f ref="J156:J156" t="array">MIN(IF('Lookups'!$H$3:$H$250&gt;'Data'!J156,'Lookups'!$E$3:$E$250))*Area!J156</f>
        <v/>
      </c>
      <c r="K156" s="24">
        <f ref="K156:K156" t="array">MIN(IF('Lookups'!$H$3:$H$250&gt;'Data'!K156,'Lookups'!$E$3:$E$250))*Area!K156</f>
        <v/>
      </c>
      <c r="L156" s="24">
        <f ref="L156:L156" t="array">MIN(IF('Lookups'!$H$3:$H$250&gt;'Data'!L156,'Lookups'!$E$3:$E$250))*Area!L156</f>
        <v/>
      </c>
    </row>
    <row r="157">
      <c r="A157" s="16">
        <f>'Capacity'!A157</f>
        <v/>
      </c>
      <c r="B157" s="16">
        <f>'Capacity'!B157</f>
        <v/>
      </c>
      <c r="C157" s="24">
        <f ref="C157:C157" t="array">MIN(IF('Lookups'!$H$3:$H$250&gt;'Data'!C157,'Lookups'!$E$3:$E$250))*Area!C157</f>
        <v/>
      </c>
      <c r="D157" s="24">
        <f ref="D157:D157" t="array">MIN(IF('Lookups'!$H$3:$H$250&gt;'Data'!D157,'Lookups'!$E$3:$E$250))*Area!D157</f>
        <v/>
      </c>
      <c r="E157" s="24">
        <f ref="E157:E157" t="array">MIN(IF('Lookups'!$H$3:$H$250&gt;'Data'!E157,'Lookups'!$E$3:$E$250))*Area!E157</f>
        <v/>
      </c>
      <c r="F157" s="24">
        <f ref="F157:F157" t="array">MIN(IF('Lookups'!$H$3:$H$250&gt;'Data'!F157,'Lookups'!$E$3:$E$250))*Area!F157</f>
        <v/>
      </c>
      <c r="G157" s="24">
        <f ref="G157:G157" t="array">MIN(IF('Lookups'!$H$3:$H$250&gt;'Data'!G157,'Lookups'!$E$3:$E$250))*Area!G157</f>
        <v/>
      </c>
      <c r="H157" s="24">
        <f ref="H157:H157" t="array">MIN(IF('Lookups'!$H$3:$H$250&gt;'Data'!H157,'Lookups'!$E$3:$E$250))*Area!H157</f>
        <v/>
      </c>
      <c r="I157" s="24">
        <f ref="I157:I157" t="array">MIN(IF('Lookups'!$H$3:$H$250&gt;'Data'!I157,'Lookups'!$E$3:$E$250))*Area!I157</f>
        <v/>
      </c>
      <c r="J157" s="24">
        <f ref="J157:J157" t="array">MIN(IF('Lookups'!$H$3:$H$250&gt;'Data'!J157,'Lookups'!$E$3:$E$250))*Area!J157</f>
        <v/>
      </c>
      <c r="K157" s="24">
        <f ref="K157:K157" t="array">MIN(IF('Lookups'!$H$3:$H$250&gt;'Data'!K157,'Lookups'!$E$3:$E$250))*Area!K157</f>
        <v/>
      </c>
      <c r="L157" s="24">
        <f ref="L157:L157" t="array">MIN(IF('Lookups'!$H$3:$H$250&gt;'Data'!L157,'Lookups'!$E$3:$E$250))*Area!L157</f>
        <v/>
      </c>
    </row>
    <row r="158">
      <c r="A158" s="16">
        <f>'Capacity'!A158</f>
        <v/>
      </c>
      <c r="B158" s="16">
        <f>'Capacity'!B158</f>
        <v/>
      </c>
      <c r="C158" s="24">
        <f ref="C158:C158" t="array">MIN(IF('Lookups'!$H$3:$H$250&gt;'Data'!C158,'Lookups'!$E$3:$E$250))*Area!C158</f>
        <v/>
      </c>
      <c r="D158" s="24">
        <f ref="D158:D158" t="array">MIN(IF('Lookups'!$H$3:$H$250&gt;'Data'!D158,'Lookups'!$E$3:$E$250))*Area!D158</f>
        <v/>
      </c>
      <c r="E158" s="24">
        <f ref="E158:E158" t="array">MIN(IF('Lookups'!$H$3:$H$250&gt;'Data'!E158,'Lookups'!$E$3:$E$250))*Area!E158</f>
        <v/>
      </c>
      <c r="F158" s="24">
        <f ref="F158:F158" t="array">MIN(IF('Lookups'!$H$3:$H$250&gt;'Data'!F158,'Lookups'!$E$3:$E$250))*Area!F158</f>
        <v/>
      </c>
      <c r="G158" s="24">
        <f ref="G158:G158" t="array">MIN(IF('Lookups'!$H$3:$H$250&gt;'Data'!G158,'Lookups'!$E$3:$E$250))*Area!G158</f>
        <v/>
      </c>
      <c r="H158" s="24">
        <f ref="H158:H158" t="array">MIN(IF('Lookups'!$H$3:$H$250&gt;'Data'!H158,'Lookups'!$E$3:$E$250))*Area!H158</f>
        <v/>
      </c>
      <c r="I158" s="24">
        <f ref="I158:I158" t="array">MIN(IF('Lookups'!$H$3:$H$250&gt;'Data'!I158,'Lookups'!$E$3:$E$250))*Area!I158</f>
        <v/>
      </c>
      <c r="J158" s="24">
        <f ref="J158:J158" t="array">MIN(IF('Lookups'!$H$3:$H$250&gt;'Data'!J158,'Lookups'!$E$3:$E$250))*Area!J158</f>
        <v/>
      </c>
      <c r="K158" s="24">
        <f ref="K158:K158" t="array">MIN(IF('Lookups'!$H$3:$H$250&gt;'Data'!K158,'Lookups'!$E$3:$E$250))*Area!K158</f>
        <v/>
      </c>
      <c r="L158" s="24">
        <f ref="L158:L158" t="array">MIN(IF('Lookups'!$H$3:$H$250&gt;'Data'!L158,'Lookups'!$E$3:$E$250))*Area!L158</f>
        <v/>
      </c>
    </row>
    <row r="159">
      <c r="A159" s="16">
        <f>'Capacity'!A159</f>
        <v/>
      </c>
      <c r="B159" s="16">
        <f>'Capacity'!B159</f>
        <v/>
      </c>
      <c r="C159" s="24">
        <f ref="C159:C159" t="array">MIN(IF('Lookups'!$H$3:$H$250&gt;'Data'!C159,'Lookups'!$E$3:$E$250))*Area!C159</f>
        <v/>
      </c>
      <c r="D159" s="24">
        <f ref="D159:D159" t="array">MIN(IF('Lookups'!$H$3:$H$250&gt;'Data'!D159,'Lookups'!$E$3:$E$250))*Area!D159</f>
        <v/>
      </c>
      <c r="E159" s="24">
        <f ref="E159:E159" t="array">MIN(IF('Lookups'!$H$3:$H$250&gt;'Data'!E159,'Lookups'!$E$3:$E$250))*Area!E159</f>
        <v/>
      </c>
      <c r="F159" s="24">
        <f ref="F159:F159" t="array">MIN(IF('Lookups'!$H$3:$H$250&gt;'Data'!F159,'Lookups'!$E$3:$E$250))*Area!F159</f>
        <v/>
      </c>
      <c r="G159" s="24">
        <f ref="G159:G159" t="array">MIN(IF('Lookups'!$H$3:$H$250&gt;'Data'!G159,'Lookups'!$E$3:$E$250))*Area!G159</f>
        <v/>
      </c>
      <c r="H159" s="24">
        <f ref="H159:H159" t="array">MIN(IF('Lookups'!$H$3:$H$250&gt;'Data'!H159,'Lookups'!$E$3:$E$250))*Area!H159</f>
        <v/>
      </c>
      <c r="I159" s="24">
        <f ref="I159:I159" t="array">MIN(IF('Lookups'!$H$3:$H$250&gt;'Data'!I159,'Lookups'!$E$3:$E$250))*Area!I159</f>
        <v/>
      </c>
      <c r="J159" s="24">
        <f ref="J159:J159" t="array">MIN(IF('Lookups'!$H$3:$H$250&gt;'Data'!J159,'Lookups'!$E$3:$E$250))*Area!J159</f>
        <v/>
      </c>
      <c r="K159" s="24">
        <f ref="K159:K159" t="array">MIN(IF('Lookups'!$H$3:$H$250&gt;'Data'!K159,'Lookups'!$E$3:$E$250))*Area!K159</f>
        <v/>
      </c>
      <c r="L159" s="24">
        <f ref="L159:L159" t="array">MIN(IF('Lookups'!$H$3:$H$250&gt;'Data'!L159,'Lookups'!$E$3:$E$250))*Area!L159</f>
        <v/>
      </c>
    </row>
    <row r="160">
      <c r="A160" s="16">
        <f>'Capacity'!A160</f>
        <v/>
      </c>
      <c r="B160" s="16">
        <f>'Capacity'!B160</f>
        <v/>
      </c>
      <c r="C160" s="24">
        <f ref="C160:C160" t="array">MIN(IF('Lookups'!$H$3:$H$250&gt;'Data'!C160,'Lookups'!$E$3:$E$250))*Area!C160</f>
        <v/>
      </c>
      <c r="D160" s="24">
        <f ref="D160:D160" t="array">MIN(IF('Lookups'!$H$3:$H$250&gt;'Data'!D160,'Lookups'!$E$3:$E$250))*Area!D160</f>
        <v/>
      </c>
      <c r="E160" s="24">
        <f ref="E160:E160" t="array">MIN(IF('Lookups'!$H$3:$H$250&gt;'Data'!E160,'Lookups'!$E$3:$E$250))*Area!E160</f>
        <v/>
      </c>
      <c r="F160" s="24">
        <f ref="F160:F160" t="array">MIN(IF('Lookups'!$H$3:$H$250&gt;'Data'!F160,'Lookups'!$E$3:$E$250))*Area!F160</f>
        <v/>
      </c>
      <c r="G160" s="24">
        <f ref="G160:G160" t="array">MIN(IF('Lookups'!$H$3:$H$250&gt;'Data'!G160,'Lookups'!$E$3:$E$250))*Area!G160</f>
        <v/>
      </c>
      <c r="H160" s="24">
        <f ref="H160:H160" t="array">MIN(IF('Lookups'!$H$3:$H$250&gt;'Data'!H160,'Lookups'!$E$3:$E$250))*Area!H160</f>
        <v/>
      </c>
      <c r="I160" s="24">
        <f ref="I160:I160" t="array">MIN(IF('Lookups'!$H$3:$H$250&gt;'Data'!I160,'Lookups'!$E$3:$E$250))*Area!I160</f>
        <v/>
      </c>
      <c r="J160" s="24">
        <f ref="J160:J160" t="array">MIN(IF('Lookups'!$H$3:$H$250&gt;'Data'!J160,'Lookups'!$E$3:$E$250))*Area!J160</f>
        <v/>
      </c>
      <c r="K160" s="24">
        <f ref="K160:K160" t="array">MIN(IF('Lookups'!$H$3:$H$250&gt;'Data'!K160,'Lookups'!$E$3:$E$250))*Area!K160</f>
        <v/>
      </c>
      <c r="L160" s="24">
        <f ref="L160:L160" t="array">MIN(IF('Lookups'!$H$3:$H$250&gt;'Data'!L160,'Lookups'!$E$3:$E$250))*Area!L160</f>
        <v/>
      </c>
    </row>
    <row r="161">
      <c r="A161" s="16">
        <f>'Capacity'!A161</f>
        <v/>
      </c>
      <c r="B161" s="16">
        <f>'Capacity'!B161</f>
        <v/>
      </c>
      <c r="C161" s="24">
        <f ref="C161:C161" t="array">MIN(IF('Lookups'!$H$3:$H$250&gt;'Data'!C161,'Lookups'!$E$3:$E$250))*Area!C161</f>
        <v/>
      </c>
      <c r="D161" s="24">
        <f ref="D161:D161" t="array">MIN(IF('Lookups'!$H$3:$H$250&gt;'Data'!D161,'Lookups'!$E$3:$E$250))*Area!D161</f>
        <v/>
      </c>
      <c r="E161" s="24">
        <f ref="E161:E161" t="array">MIN(IF('Lookups'!$H$3:$H$250&gt;'Data'!E161,'Lookups'!$E$3:$E$250))*Area!E161</f>
        <v/>
      </c>
      <c r="F161" s="24">
        <f ref="F161:F161" t="array">MIN(IF('Lookups'!$H$3:$H$250&gt;'Data'!F161,'Lookups'!$E$3:$E$250))*Area!F161</f>
        <v/>
      </c>
      <c r="G161" s="24">
        <f ref="G161:G161" t="array">MIN(IF('Lookups'!$H$3:$H$250&gt;'Data'!G161,'Lookups'!$E$3:$E$250))*Area!G161</f>
        <v/>
      </c>
      <c r="H161" s="24">
        <f ref="H161:H161" t="array">MIN(IF('Lookups'!$H$3:$H$250&gt;'Data'!H161,'Lookups'!$E$3:$E$250))*Area!H161</f>
        <v/>
      </c>
      <c r="I161" s="24">
        <f ref="I161:I161" t="array">MIN(IF('Lookups'!$H$3:$H$250&gt;'Data'!I161,'Lookups'!$E$3:$E$250))*Area!I161</f>
        <v/>
      </c>
      <c r="J161" s="24">
        <f ref="J161:J161" t="array">MIN(IF('Lookups'!$H$3:$H$250&gt;'Data'!J161,'Lookups'!$E$3:$E$250))*Area!J161</f>
        <v/>
      </c>
      <c r="K161" s="24">
        <f ref="K161:K161" t="array">MIN(IF('Lookups'!$H$3:$H$250&gt;'Data'!K161,'Lookups'!$E$3:$E$250))*Area!K161</f>
        <v/>
      </c>
      <c r="L161" s="24">
        <f ref="L161:L161" t="array">MIN(IF('Lookups'!$H$3:$H$250&gt;'Data'!L161,'Lookups'!$E$3:$E$250))*Area!L161</f>
        <v/>
      </c>
    </row>
    <row r="162">
      <c r="A162" s="16">
        <f>'Capacity'!A162</f>
        <v/>
      </c>
      <c r="B162" s="16">
        <f>'Capacity'!B162</f>
        <v/>
      </c>
      <c r="C162" s="24">
        <f ref="C162:C162" t="array">MIN(IF('Lookups'!$H$3:$H$250&gt;'Data'!C162,'Lookups'!$E$3:$E$250))*Area!C162</f>
        <v/>
      </c>
      <c r="D162" s="24">
        <f ref="D162:D162" t="array">MIN(IF('Lookups'!$H$3:$H$250&gt;'Data'!D162,'Lookups'!$E$3:$E$250))*Area!D162</f>
        <v/>
      </c>
      <c r="E162" s="24">
        <f ref="E162:E162" t="array">MIN(IF('Lookups'!$H$3:$H$250&gt;'Data'!E162,'Lookups'!$E$3:$E$250))*Area!E162</f>
        <v/>
      </c>
      <c r="F162" s="24">
        <f ref="F162:F162" t="array">MIN(IF('Lookups'!$H$3:$H$250&gt;'Data'!F162,'Lookups'!$E$3:$E$250))*Area!F162</f>
        <v/>
      </c>
      <c r="G162" s="24">
        <f ref="G162:G162" t="array">MIN(IF('Lookups'!$H$3:$H$250&gt;'Data'!G162,'Lookups'!$E$3:$E$250))*Area!G162</f>
        <v/>
      </c>
      <c r="H162" s="24">
        <f ref="H162:H162" t="array">MIN(IF('Lookups'!$H$3:$H$250&gt;'Data'!H162,'Lookups'!$E$3:$E$250))*Area!H162</f>
        <v/>
      </c>
      <c r="I162" s="24">
        <f ref="I162:I162" t="array">MIN(IF('Lookups'!$H$3:$H$250&gt;'Data'!I162,'Lookups'!$E$3:$E$250))*Area!I162</f>
        <v/>
      </c>
      <c r="J162" s="24">
        <f ref="J162:J162" t="array">MIN(IF('Lookups'!$H$3:$H$250&gt;'Data'!J162,'Lookups'!$E$3:$E$250))*Area!J162</f>
        <v/>
      </c>
      <c r="K162" s="24">
        <f ref="K162:K162" t="array">MIN(IF('Lookups'!$H$3:$H$250&gt;'Data'!K162,'Lookups'!$E$3:$E$250))*Area!K162</f>
        <v/>
      </c>
      <c r="L162" s="24">
        <f ref="L162:L162" t="array">MIN(IF('Lookups'!$H$3:$H$250&gt;'Data'!L162,'Lookups'!$E$3:$E$250))*Area!L162</f>
        <v/>
      </c>
    </row>
    <row r="163">
      <c r="A163" s="16">
        <f>'Capacity'!A163</f>
        <v/>
      </c>
      <c r="B163" s="16">
        <f>'Capacity'!B163</f>
        <v/>
      </c>
      <c r="C163" s="24">
        <f ref="C163:C163" t="array">MIN(IF('Lookups'!$H$3:$H$250&gt;'Data'!C163,'Lookups'!$E$3:$E$250))*Area!C163</f>
        <v/>
      </c>
      <c r="D163" s="24">
        <f ref="D163:D163" t="array">MIN(IF('Lookups'!$H$3:$H$250&gt;'Data'!D163,'Lookups'!$E$3:$E$250))*Area!D163</f>
        <v/>
      </c>
      <c r="E163" s="24">
        <f ref="E163:E163" t="array">MIN(IF('Lookups'!$H$3:$H$250&gt;'Data'!E163,'Lookups'!$E$3:$E$250))*Area!E163</f>
        <v/>
      </c>
      <c r="F163" s="24">
        <f ref="F163:F163" t="array">MIN(IF('Lookups'!$H$3:$H$250&gt;'Data'!F163,'Lookups'!$E$3:$E$250))*Area!F163</f>
        <v/>
      </c>
      <c r="G163" s="24">
        <f ref="G163:G163" t="array">MIN(IF('Lookups'!$H$3:$H$250&gt;'Data'!G163,'Lookups'!$E$3:$E$250))*Area!G163</f>
        <v/>
      </c>
      <c r="H163" s="24">
        <f ref="H163:H163" t="array">MIN(IF('Lookups'!$H$3:$H$250&gt;'Data'!H163,'Lookups'!$E$3:$E$250))*Area!H163</f>
        <v/>
      </c>
      <c r="I163" s="24">
        <f ref="I163:I163" t="array">MIN(IF('Lookups'!$H$3:$H$250&gt;'Data'!I163,'Lookups'!$E$3:$E$250))*Area!I163</f>
        <v/>
      </c>
      <c r="J163" s="24">
        <f ref="J163:J163" t="array">MIN(IF('Lookups'!$H$3:$H$250&gt;'Data'!J163,'Lookups'!$E$3:$E$250))*Area!J163</f>
        <v/>
      </c>
      <c r="K163" s="24">
        <f ref="K163:K163" t="array">MIN(IF('Lookups'!$H$3:$H$250&gt;'Data'!K163,'Lookups'!$E$3:$E$250))*Area!K163</f>
        <v/>
      </c>
      <c r="L163" s="24">
        <f ref="L163:L163" t="array">MIN(IF('Lookups'!$H$3:$H$250&gt;'Data'!L163,'Lookups'!$E$3:$E$250))*Area!L163</f>
        <v/>
      </c>
    </row>
    <row r="164">
      <c r="A164" s="16">
        <f>'Capacity'!A164</f>
        <v/>
      </c>
      <c r="B164" s="16">
        <f>'Capacity'!B164</f>
        <v/>
      </c>
      <c r="C164" s="24">
        <f ref="C164:C164" t="array">MIN(IF('Lookups'!$H$3:$H$250&gt;'Data'!C164,'Lookups'!$E$3:$E$250))*Area!C164</f>
        <v/>
      </c>
      <c r="D164" s="24">
        <f ref="D164:D164" t="array">MIN(IF('Lookups'!$H$3:$H$250&gt;'Data'!D164,'Lookups'!$E$3:$E$250))*Area!D164</f>
        <v/>
      </c>
      <c r="E164" s="24">
        <f ref="E164:E164" t="array">MIN(IF('Lookups'!$H$3:$H$250&gt;'Data'!E164,'Lookups'!$E$3:$E$250))*Area!E164</f>
        <v/>
      </c>
      <c r="F164" s="24">
        <f ref="F164:F164" t="array">MIN(IF('Lookups'!$H$3:$H$250&gt;'Data'!F164,'Lookups'!$E$3:$E$250))*Area!F164</f>
        <v/>
      </c>
      <c r="G164" s="24">
        <f ref="G164:G164" t="array">MIN(IF('Lookups'!$H$3:$H$250&gt;'Data'!G164,'Lookups'!$E$3:$E$250))*Area!G164</f>
        <v/>
      </c>
      <c r="H164" s="24">
        <f ref="H164:H164" t="array">MIN(IF('Lookups'!$H$3:$H$250&gt;'Data'!H164,'Lookups'!$E$3:$E$250))*Area!H164</f>
        <v/>
      </c>
      <c r="I164" s="24">
        <f ref="I164:I164" t="array">MIN(IF('Lookups'!$H$3:$H$250&gt;'Data'!I164,'Lookups'!$E$3:$E$250))*Area!I164</f>
        <v/>
      </c>
      <c r="J164" s="24">
        <f ref="J164:J164" t="array">MIN(IF('Lookups'!$H$3:$H$250&gt;'Data'!J164,'Lookups'!$E$3:$E$250))*Area!J164</f>
        <v/>
      </c>
      <c r="K164" s="24">
        <f ref="K164:K164" t="array">MIN(IF('Lookups'!$H$3:$H$250&gt;'Data'!K164,'Lookups'!$E$3:$E$250))*Area!K164</f>
        <v/>
      </c>
      <c r="L164" s="24">
        <f ref="L164:L164" t="array">MIN(IF('Lookups'!$H$3:$H$250&gt;'Data'!L164,'Lookups'!$E$3:$E$250))*Area!L164</f>
        <v/>
      </c>
    </row>
    <row r="165">
      <c r="A165" s="16">
        <f>'Capacity'!A165</f>
        <v/>
      </c>
      <c r="B165" s="16">
        <f>'Capacity'!B165</f>
        <v/>
      </c>
      <c r="C165" s="24">
        <f ref="C165:C165" t="array">MIN(IF('Lookups'!$H$3:$H$250&gt;'Data'!C165,'Lookups'!$E$3:$E$250))*Area!C165</f>
        <v/>
      </c>
      <c r="D165" s="24">
        <f ref="D165:D165" t="array">MIN(IF('Lookups'!$H$3:$H$250&gt;'Data'!D165,'Lookups'!$E$3:$E$250))*Area!D165</f>
        <v/>
      </c>
      <c r="E165" s="24">
        <f ref="E165:E165" t="array">MIN(IF('Lookups'!$H$3:$H$250&gt;'Data'!E165,'Lookups'!$E$3:$E$250))*Area!E165</f>
        <v/>
      </c>
      <c r="F165" s="24">
        <f ref="F165:F165" t="array">MIN(IF('Lookups'!$H$3:$H$250&gt;'Data'!F165,'Lookups'!$E$3:$E$250))*Area!F165</f>
        <v/>
      </c>
      <c r="G165" s="24">
        <f ref="G165:G165" t="array">MIN(IF('Lookups'!$H$3:$H$250&gt;'Data'!G165,'Lookups'!$E$3:$E$250))*Area!G165</f>
        <v/>
      </c>
      <c r="H165" s="24">
        <f ref="H165:H165" t="array">MIN(IF('Lookups'!$H$3:$H$250&gt;'Data'!H165,'Lookups'!$E$3:$E$250))*Area!H165</f>
        <v/>
      </c>
      <c r="I165" s="24">
        <f ref="I165:I165" t="array">MIN(IF('Lookups'!$H$3:$H$250&gt;'Data'!I165,'Lookups'!$E$3:$E$250))*Area!I165</f>
        <v/>
      </c>
      <c r="J165" s="24">
        <f ref="J165:J165" t="array">MIN(IF('Lookups'!$H$3:$H$250&gt;'Data'!J165,'Lookups'!$E$3:$E$250))*Area!J165</f>
        <v/>
      </c>
      <c r="K165" s="24">
        <f ref="K165:K165" t="array">MIN(IF('Lookups'!$H$3:$H$250&gt;'Data'!K165,'Lookups'!$E$3:$E$250))*Area!K165</f>
        <v/>
      </c>
      <c r="L165" s="24">
        <f ref="L165:L165" t="array">MIN(IF('Lookups'!$H$3:$H$250&gt;'Data'!L165,'Lookups'!$E$3:$E$250))*Area!L165</f>
        <v/>
      </c>
    </row>
    <row r="166">
      <c r="A166" s="16">
        <f>'Capacity'!A166</f>
        <v/>
      </c>
      <c r="B166" s="16">
        <f>'Capacity'!B166</f>
        <v/>
      </c>
      <c r="C166" s="24">
        <f ref="C166:C166" t="array">MIN(IF('Lookups'!$H$3:$H$250&gt;'Data'!C166,'Lookups'!$E$3:$E$250))*Area!C166</f>
        <v/>
      </c>
      <c r="D166" s="24">
        <f ref="D166:D166" t="array">MIN(IF('Lookups'!$H$3:$H$250&gt;'Data'!D166,'Lookups'!$E$3:$E$250))*Area!D166</f>
        <v/>
      </c>
      <c r="E166" s="24">
        <f ref="E166:E166" t="array">MIN(IF('Lookups'!$H$3:$H$250&gt;'Data'!E166,'Lookups'!$E$3:$E$250))*Area!E166</f>
        <v/>
      </c>
      <c r="F166" s="24">
        <f ref="F166:F166" t="array">MIN(IF('Lookups'!$H$3:$H$250&gt;'Data'!F166,'Lookups'!$E$3:$E$250))*Area!F166</f>
        <v/>
      </c>
      <c r="G166" s="24">
        <f ref="G166:G166" t="array">MIN(IF('Lookups'!$H$3:$H$250&gt;'Data'!G166,'Lookups'!$E$3:$E$250))*Area!G166</f>
        <v/>
      </c>
      <c r="H166" s="24">
        <f ref="H166:H166" t="array">MIN(IF('Lookups'!$H$3:$H$250&gt;'Data'!H166,'Lookups'!$E$3:$E$250))*Area!H166</f>
        <v/>
      </c>
      <c r="I166" s="24">
        <f ref="I166:I166" t="array">MIN(IF('Lookups'!$H$3:$H$250&gt;'Data'!I166,'Lookups'!$E$3:$E$250))*Area!I166</f>
        <v/>
      </c>
      <c r="J166" s="24">
        <f ref="J166:J166" t="array">MIN(IF('Lookups'!$H$3:$H$250&gt;'Data'!J166,'Lookups'!$E$3:$E$250))*Area!J166</f>
        <v/>
      </c>
      <c r="K166" s="24">
        <f ref="K166:K166" t="array">MIN(IF('Lookups'!$H$3:$H$250&gt;'Data'!K166,'Lookups'!$E$3:$E$250))*Area!K166</f>
        <v/>
      </c>
      <c r="L166" s="24">
        <f ref="L166:L166" t="array">MIN(IF('Lookups'!$H$3:$H$250&gt;'Data'!L166,'Lookups'!$E$3:$E$250))*Area!L166</f>
        <v/>
      </c>
    </row>
    <row r="167">
      <c r="A167" s="16">
        <f>'Capacity'!A167</f>
        <v/>
      </c>
      <c r="B167" s="16">
        <f>'Capacity'!B167</f>
        <v/>
      </c>
      <c r="C167" s="24">
        <f ref="C167:C167" t="array">MIN(IF('Lookups'!$H$3:$H$250&gt;'Data'!C167,'Lookups'!$E$3:$E$250))*Area!C167</f>
        <v/>
      </c>
      <c r="D167" s="24">
        <f ref="D167:D167" t="array">MIN(IF('Lookups'!$H$3:$H$250&gt;'Data'!D167,'Lookups'!$E$3:$E$250))*Area!D167</f>
        <v/>
      </c>
      <c r="E167" s="24">
        <f ref="E167:E167" t="array">MIN(IF('Lookups'!$H$3:$H$250&gt;'Data'!E167,'Lookups'!$E$3:$E$250))*Area!E167</f>
        <v/>
      </c>
      <c r="F167" s="24">
        <f ref="F167:F167" t="array">MIN(IF('Lookups'!$H$3:$H$250&gt;'Data'!F167,'Lookups'!$E$3:$E$250))*Area!F167</f>
        <v/>
      </c>
      <c r="G167" s="24">
        <f ref="G167:G167" t="array">MIN(IF('Lookups'!$H$3:$H$250&gt;'Data'!G167,'Lookups'!$E$3:$E$250))*Area!G167</f>
        <v/>
      </c>
      <c r="H167" s="24">
        <f ref="H167:H167" t="array">MIN(IF('Lookups'!$H$3:$H$250&gt;'Data'!H167,'Lookups'!$E$3:$E$250))*Area!H167</f>
        <v/>
      </c>
      <c r="I167" s="24">
        <f ref="I167:I167" t="array">MIN(IF('Lookups'!$H$3:$H$250&gt;'Data'!I167,'Lookups'!$E$3:$E$250))*Area!I167</f>
        <v/>
      </c>
      <c r="J167" s="24">
        <f ref="J167:J167" t="array">MIN(IF('Lookups'!$H$3:$H$250&gt;'Data'!J167,'Lookups'!$E$3:$E$250))*Area!J167</f>
        <v/>
      </c>
      <c r="K167" s="24">
        <f ref="K167:K167" t="array">MIN(IF('Lookups'!$H$3:$H$250&gt;'Data'!K167,'Lookups'!$E$3:$E$250))*Area!K167</f>
        <v/>
      </c>
      <c r="L167" s="24">
        <f ref="L167:L167" t="array">MIN(IF('Lookups'!$H$3:$H$250&gt;'Data'!L167,'Lookups'!$E$3:$E$250))*Area!L167</f>
        <v/>
      </c>
    </row>
    <row r="168">
      <c r="A168" s="16">
        <f>'Capacity'!A168</f>
        <v/>
      </c>
      <c r="B168" s="16">
        <f>'Capacity'!B168</f>
        <v/>
      </c>
      <c r="C168" s="24">
        <f ref="C168:C168" t="array">MIN(IF('Lookups'!$H$3:$H$250&gt;'Data'!C168,'Lookups'!$E$3:$E$250))*Area!C168</f>
        <v/>
      </c>
      <c r="D168" s="24">
        <f ref="D168:D168" t="array">MIN(IF('Lookups'!$H$3:$H$250&gt;'Data'!D168,'Lookups'!$E$3:$E$250))*Area!D168</f>
        <v/>
      </c>
      <c r="E168" s="24">
        <f ref="E168:E168" t="array">MIN(IF('Lookups'!$H$3:$H$250&gt;'Data'!E168,'Lookups'!$E$3:$E$250))*Area!E168</f>
        <v/>
      </c>
      <c r="F168" s="24">
        <f ref="F168:F168" t="array">MIN(IF('Lookups'!$H$3:$H$250&gt;'Data'!F168,'Lookups'!$E$3:$E$250))*Area!F168</f>
        <v/>
      </c>
      <c r="G168" s="24">
        <f ref="G168:G168" t="array">MIN(IF('Lookups'!$H$3:$H$250&gt;'Data'!G168,'Lookups'!$E$3:$E$250))*Area!G168</f>
        <v/>
      </c>
      <c r="H168" s="24">
        <f ref="H168:H168" t="array">MIN(IF('Lookups'!$H$3:$H$250&gt;'Data'!H168,'Lookups'!$E$3:$E$250))*Area!H168</f>
        <v/>
      </c>
      <c r="I168" s="24">
        <f ref="I168:I168" t="array">MIN(IF('Lookups'!$H$3:$H$250&gt;'Data'!I168,'Lookups'!$E$3:$E$250))*Area!I168</f>
        <v/>
      </c>
      <c r="J168" s="24">
        <f ref="J168:J168" t="array">MIN(IF('Lookups'!$H$3:$H$250&gt;'Data'!J168,'Lookups'!$E$3:$E$250))*Area!J168</f>
        <v/>
      </c>
      <c r="K168" s="24">
        <f ref="K168:K168" t="array">MIN(IF('Lookups'!$H$3:$H$250&gt;'Data'!K168,'Lookups'!$E$3:$E$250))*Area!K168</f>
        <v/>
      </c>
      <c r="L168" s="24">
        <f ref="L168:L168" t="array">MIN(IF('Lookups'!$H$3:$H$250&gt;'Data'!L168,'Lookups'!$E$3:$E$250))*Area!L168</f>
        <v/>
      </c>
    </row>
    <row r="169">
      <c r="A169" s="16">
        <f>'Capacity'!A169</f>
        <v/>
      </c>
      <c r="B169" s="16">
        <f>'Capacity'!B169</f>
        <v/>
      </c>
      <c r="C169" s="24">
        <f ref="C169:C169" t="array">MIN(IF('Lookups'!$H$3:$H$250&gt;'Data'!C169,'Lookups'!$E$3:$E$250))*Area!C169</f>
        <v/>
      </c>
      <c r="D169" s="24">
        <f ref="D169:D169" t="array">MIN(IF('Lookups'!$H$3:$H$250&gt;'Data'!D169,'Lookups'!$E$3:$E$250))*Area!D169</f>
        <v/>
      </c>
      <c r="E169" s="24">
        <f ref="E169:E169" t="array">MIN(IF('Lookups'!$H$3:$H$250&gt;'Data'!E169,'Lookups'!$E$3:$E$250))*Area!E169</f>
        <v/>
      </c>
      <c r="F169" s="24">
        <f ref="F169:F169" t="array">MIN(IF('Lookups'!$H$3:$H$250&gt;'Data'!F169,'Lookups'!$E$3:$E$250))*Area!F169</f>
        <v/>
      </c>
      <c r="G169" s="24">
        <f ref="G169:G169" t="array">MIN(IF('Lookups'!$H$3:$H$250&gt;'Data'!G169,'Lookups'!$E$3:$E$250))*Area!G169</f>
        <v/>
      </c>
      <c r="H169" s="24">
        <f ref="H169:H169" t="array">MIN(IF('Lookups'!$H$3:$H$250&gt;'Data'!H169,'Lookups'!$E$3:$E$250))*Area!H169</f>
        <v/>
      </c>
      <c r="I169" s="24">
        <f ref="I169:I169" t="array">MIN(IF('Lookups'!$H$3:$H$250&gt;'Data'!I169,'Lookups'!$E$3:$E$250))*Area!I169</f>
        <v/>
      </c>
      <c r="J169" s="24">
        <f ref="J169:J169" t="array">MIN(IF('Lookups'!$H$3:$H$250&gt;'Data'!J169,'Lookups'!$E$3:$E$250))*Area!J169</f>
        <v/>
      </c>
      <c r="K169" s="24">
        <f ref="K169:K169" t="array">MIN(IF('Lookups'!$H$3:$H$250&gt;'Data'!K169,'Lookups'!$E$3:$E$250))*Area!K169</f>
        <v/>
      </c>
      <c r="L169" s="24">
        <f ref="L169:L169" t="array">MIN(IF('Lookups'!$H$3:$H$250&gt;'Data'!L169,'Lookups'!$E$3:$E$250))*Area!L169</f>
        <v/>
      </c>
    </row>
    <row r="170">
      <c r="A170" s="16">
        <f>'Capacity'!A170</f>
        <v/>
      </c>
      <c r="B170" s="16">
        <f>'Capacity'!B170</f>
        <v/>
      </c>
      <c r="C170" s="24">
        <f ref="C170:C170" t="array">MIN(IF('Lookups'!$H$3:$H$250&gt;'Data'!C170,'Lookups'!$E$3:$E$250))*Area!C170</f>
        <v/>
      </c>
      <c r="D170" s="24">
        <f ref="D170:D170" t="array">MIN(IF('Lookups'!$H$3:$H$250&gt;'Data'!D170,'Lookups'!$E$3:$E$250))*Area!D170</f>
        <v/>
      </c>
      <c r="E170" s="24">
        <f ref="E170:E170" t="array">MIN(IF('Lookups'!$H$3:$H$250&gt;'Data'!E170,'Lookups'!$E$3:$E$250))*Area!E170</f>
        <v/>
      </c>
      <c r="F170" s="24">
        <f ref="F170:F170" t="array">MIN(IF('Lookups'!$H$3:$H$250&gt;'Data'!F170,'Lookups'!$E$3:$E$250))*Area!F170</f>
        <v/>
      </c>
      <c r="G170" s="24">
        <f ref="G170:G170" t="array">MIN(IF('Lookups'!$H$3:$H$250&gt;'Data'!G170,'Lookups'!$E$3:$E$250))*Area!G170</f>
        <v/>
      </c>
      <c r="H170" s="24">
        <f ref="H170:H170" t="array">MIN(IF('Lookups'!$H$3:$H$250&gt;'Data'!H170,'Lookups'!$E$3:$E$250))*Area!H170</f>
        <v/>
      </c>
      <c r="I170" s="24">
        <f ref="I170:I170" t="array">MIN(IF('Lookups'!$H$3:$H$250&gt;'Data'!I170,'Lookups'!$E$3:$E$250))*Area!I170</f>
        <v/>
      </c>
      <c r="J170" s="24">
        <f ref="J170:J170" t="array">MIN(IF('Lookups'!$H$3:$H$250&gt;'Data'!J170,'Lookups'!$E$3:$E$250))*Area!J170</f>
        <v/>
      </c>
      <c r="K170" s="24">
        <f ref="K170:K170" t="array">MIN(IF('Lookups'!$H$3:$H$250&gt;'Data'!K170,'Lookups'!$E$3:$E$250))*Area!K170</f>
        <v/>
      </c>
      <c r="L170" s="24">
        <f ref="L170:L170" t="array">MIN(IF('Lookups'!$H$3:$H$250&gt;'Data'!L170,'Lookups'!$E$3:$E$250))*Area!L170</f>
        <v/>
      </c>
    </row>
    <row r="171">
      <c r="A171" s="16">
        <f>'Capacity'!A171</f>
        <v/>
      </c>
      <c r="B171" s="16">
        <f>'Capacity'!B171</f>
        <v/>
      </c>
      <c r="C171" s="24">
        <f ref="C171:C171" t="array">MIN(IF('Lookups'!$H$3:$H$250&gt;'Data'!C171,'Lookups'!$E$3:$E$250))*Area!C171</f>
        <v/>
      </c>
      <c r="D171" s="24">
        <f ref="D171:D171" t="array">MIN(IF('Lookups'!$H$3:$H$250&gt;'Data'!D171,'Lookups'!$E$3:$E$250))*Area!D171</f>
        <v/>
      </c>
      <c r="E171" s="24">
        <f ref="E171:E171" t="array">MIN(IF('Lookups'!$H$3:$H$250&gt;'Data'!E171,'Lookups'!$E$3:$E$250))*Area!E171</f>
        <v/>
      </c>
      <c r="F171" s="24">
        <f ref="F171:F171" t="array">MIN(IF('Lookups'!$H$3:$H$250&gt;'Data'!F171,'Lookups'!$E$3:$E$250))*Area!F171</f>
        <v/>
      </c>
      <c r="G171" s="24">
        <f ref="G171:G171" t="array">MIN(IF('Lookups'!$H$3:$H$250&gt;'Data'!G171,'Lookups'!$E$3:$E$250))*Area!G171</f>
        <v/>
      </c>
      <c r="H171" s="24">
        <f ref="H171:H171" t="array">MIN(IF('Lookups'!$H$3:$H$250&gt;'Data'!H171,'Lookups'!$E$3:$E$250))*Area!H171</f>
        <v/>
      </c>
      <c r="I171" s="24">
        <f ref="I171:I171" t="array">MIN(IF('Lookups'!$H$3:$H$250&gt;'Data'!I171,'Lookups'!$E$3:$E$250))*Area!I171</f>
        <v/>
      </c>
      <c r="J171" s="24">
        <f ref="J171:J171" t="array">MIN(IF('Lookups'!$H$3:$H$250&gt;'Data'!J171,'Lookups'!$E$3:$E$250))*Area!J171</f>
        <v/>
      </c>
      <c r="K171" s="24">
        <f ref="K171:K171" t="array">MIN(IF('Lookups'!$H$3:$H$250&gt;'Data'!K171,'Lookups'!$E$3:$E$250))*Area!K171</f>
        <v/>
      </c>
      <c r="L171" s="24">
        <f ref="L171:L171" t="array">MIN(IF('Lookups'!$H$3:$H$250&gt;'Data'!L171,'Lookups'!$E$3:$E$250))*Area!L171</f>
        <v/>
      </c>
    </row>
    <row r="172">
      <c r="A172" s="16">
        <f>'Capacity'!A172</f>
        <v/>
      </c>
      <c r="B172" s="16">
        <f>'Capacity'!B172</f>
        <v/>
      </c>
      <c r="C172" s="24">
        <f ref="C172:C172" t="array">MIN(IF('Lookups'!$H$3:$H$250&gt;'Data'!C172,'Lookups'!$E$3:$E$250))*Area!C172</f>
        <v/>
      </c>
      <c r="D172" s="24">
        <f ref="D172:D172" t="array">MIN(IF('Lookups'!$H$3:$H$250&gt;'Data'!D172,'Lookups'!$E$3:$E$250))*Area!D172</f>
        <v/>
      </c>
      <c r="E172" s="24">
        <f ref="E172:E172" t="array">MIN(IF('Lookups'!$H$3:$H$250&gt;'Data'!E172,'Lookups'!$E$3:$E$250))*Area!E172</f>
        <v/>
      </c>
      <c r="F172" s="24">
        <f ref="F172:F172" t="array">MIN(IF('Lookups'!$H$3:$H$250&gt;'Data'!F172,'Lookups'!$E$3:$E$250))*Area!F172</f>
        <v/>
      </c>
      <c r="G172" s="24">
        <f ref="G172:G172" t="array">MIN(IF('Lookups'!$H$3:$H$250&gt;'Data'!G172,'Lookups'!$E$3:$E$250))*Area!G172</f>
        <v/>
      </c>
      <c r="H172" s="24">
        <f ref="H172:H172" t="array">MIN(IF('Lookups'!$H$3:$H$250&gt;'Data'!H172,'Lookups'!$E$3:$E$250))*Area!H172</f>
        <v/>
      </c>
      <c r="I172" s="24">
        <f ref="I172:I172" t="array">MIN(IF('Lookups'!$H$3:$H$250&gt;'Data'!I172,'Lookups'!$E$3:$E$250))*Area!I172</f>
        <v/>
      </c>
      <c r="J172" s="24">
        <f ref="J172:J172" t="array">MIN(IF('Lookups'!$H$3:$H$250&gt;'Data'!J172,'Lookups'!$E$3:$E$250))*Area!J172</f>
        <v/>
      </c>
      <c r="K172" s="24">
        <f ref="K172:K172" t="array">MIN(IF('Lookups'!$H$3:$H$250&gt;'Data'!K172,'Lookups'!$E$3:$E$250))*Area!K172</f>
        <v/>
      </c>
      <c r="L172" s="24">
        <f ref="L172:L172" t="array">MIN(IF('Lookups'!$H$3:$H$250&gt;'Data'!L172,'Lookups'!$E$3:$E$250))*Area!L172</f>
        <v/>
      </c>
    </row>
    <row r="173">
      <c r="A173" s="16">
        <f>'Capacity'!A173</f>
        <v/>
      </c>
      <c r="B173" s="16">
        <f>'Capacity'!B173</f>
        <v/>
      </c>
      <c r="C173" s="24">
        <f ref="C173:C173" t="array">MIN(IF('Lookups'!$H$3:$H$250&gt;'Data'!C173,'Lookups'!$E$3:$E$250))*Area!C173</f>
        <v/>
      </c>
      <c r="D173" s="24">
        <f ref="D173:D173" t="array">MIN(IF('Lookups'!$H$3:$H$250&gt;'Data'!D173,'Lookups'!$E$3:$E$250))*Area!D173</f>
        <v/>
      </c>
      <c r="E173" s="24">
        <f ref="E173:E173" t="array">MIN(IF('Lookups'!$H$3:$H$250&gt;'Data'!E173,'Lookups'!$E$3:$E$250))*Area!E173</f>
        <v/>
      </c>
      <c r="F173" s="24">
        <f ref="F173:F173" t="array">MIN(IF('Lookups'!$H$3:$H$250&gt;'Data'!F173,'Lookups'!$E$3:$E$250))*Area!F173</f>
        <v/>
      </c>
      <c r="G173" s="24">
        <f ref="G173:G173" t="array">MIN(IF('Lookups'!$H$3:$H$250&gt;'Data'!G173,'Lookups'!$E$3:$E$250))*Area!G173</f>
        <v/>
      </c>
      <c r="H173" s="24">
        <f ref="H173:H173" t="array">MIN(IF('Lookups'!$H$3:$H$250&gt;'Data'!H173,'Lookups'!$E$3:$E$250))*Area!H173</f>
        <v/>
      </c>
      <c r="I173" s="24">
        <f ref="I173:I173" t="array">MIN(IF('Lookups'!$H$3:$H$250&gt;'Data'!I173,'Lookups'!$E$3:$E$250))*Area!I173</f>
        <v/>
      </c>
      <c r="J173" s="24">
        <f ref="J173:J173" t="array">MIN(IF('Lookups'!$H$3:$H$250&gt;'Data'!J173,'Lookups'!$E$3:$E$250))*Area!J173</f>
        <v/>
      </c>
      <c r="K173" s="24">
        <f ref="K173:K173" t="array">MIN(IF('Lookups'!$H$3:$H$250&gt;'Data'!K173,'Lookups'!$E$3:$E$250))*Area!K173</f>
        <v/>
      </c>
      <c r="L173" s="24">
        <f ref="L173:L173" t="array">MIN(IF('Lookups'!$H$3:$H$250&gt;'Data'!L173,'Lookups'!$E$3:$E$250))*Area!L173</f>
        <v/>
      </c>
    </row>
    <row r="174">
      <c r="A174" s="16">
        <f>'Capacity'!A174</f>
        <v/>
      </c>
      <c r="B174" s="16">
        <f>'Capacity'!B174</f>
        <v/>
      </c>
      <c r="C174" s="24">
        <f ref="C174:C174" t="array">MIN(IF('Lookups'!$H$3:$H$250&gt;'Data'!C174,'Lookups'!$E$3:$E$250))*Area!C174</f>
        <v/>
      </c>
      <c r="D174" s="24">
        <f ref="D174:D174" t="array">MIN(IF('Lookups'!$H$3:$H$250&gt;'Data'!D174,'Lookups'!$E$3:$E$250))*Area!D174</f>
        <v/>
      </c>
      <c r="E174" s="24">
        <f ref="E174:E174" t="array">MIN(IF('Lookups'!$H$3:$H$250&gt;'Data'!E174,'Lookups'!$E$3:$E$250))*Area!E174</f>
        <v/>
      </c>
      <c r="F174" s="24">
        <f ref="F174:F174" t="array">MIN(IF('Lookups'!$H$3:$H$250&gt;'Data'!F174,'Lookups'!$E$3:$E$250))*Area!F174</f>
        <v/>
      </c>
      <c r="G174" s="24">
        <f ref="G174:G174" t="array">MIN(IF('Lookups'!$H$3:$H$250&gt;'Data'!G174,'Lookups'!$E$3:$E$250))*Area!G174</f>
        <v/>
      </c>
      <c r="H174" s="24">
        <f ref="H174:H174" t="array">MIN(IF('Lookups'!$H$3:$H$250&gt;'Data'!H174,'Lookups'!$E$3:$E$250))*Area!H174</f>
        <v/>
      </c>
      <c r="I174" s="24">
        <f ref="I174:I174" t="array">MIN(IF('Lookups'!$H$3:$H$250&gt;'Data'!I174,'Lookups'!$E$3:$E$250))*Area!I174</f>
        <v/>
      </c>
      <c r="J174" s="24">
        <f ref="J174:J174" t="array">MIN(IF('Lookups'!$H$3:$H$250&gt;'Data'!J174,'Lookups'!$E$3:$E$250))*Area!J174</f>
        <v/>
      </c>
      <c r="K174" s="24">
        <f ref="K174:K174" t="array">MIN(IF('Lookups'!$H$3:$H$250&gt;'Data'!K174,'Lookups'!$E$3:$E$250))*Area!K174</f>
        <v/>
      </c>
      <c r="L174" s="24">
        <f ref="L174:L174" t="array">MIN(IF('Lookups'!$H$3:$H$250&gt;'Data'!L174,'Lookups'!$E$3:$E$250))*Area!L174</f>
        <v/>
      </c>
    </row>
    <row r="175">
      <c r="A175" s="16">
        <f>'Capacity'!A175</f>
        <v/>
      </c>
      <c r="B175" s="16">
        <f>'Capacity'!B175</f>
        <v/>
      </c>
      <c r="C175" s="24">
        <f ref="C175:C175" t="array">MIN(IF('Lookups'!$H$3:$H$250&gt;'Data'!C175,'Lookups'!$E$3:$E$250))*Area!C175</f>
        <v/>
      </c>
      <c r="D175" s="24">
        <f ref="D175:D175" t="array">MIN(IF('Lookups'!$H$3:$H$250&gt;'Data'!D175,'Lookups'!$E$3:$E$250))*Area!D175</f>
        <v/>
      </c>
      <c r="E175" s="24">
        <f ref="E175:E175" t="array">MIN(IF('Lookups'!$H$3:$H$250&gt;'Data'!E175,'Lookups'!$E$3:$E$250))*Area!E175</f>
        <v/>
      </c>
      <c r="F175" s="24">
        <f ref="F175:F175" t="array">MIN(IF('Lookups'!$H$3:$H$250&gt;'Data'!F175,'Lookups'!$E$3:$E$250))*Area!F175</f>
        <v/>
      </c>
      <c r="G175" s="24">
        <f ref="G175:G175" t="array">MIN(IF('Lookups'!$H$3:$H$250&gt;'Data'!G175,'Lookups'!$E$3:$E$250))*Area!G175</f>
        <v/>
      </c>
      <c r="H175" s="24">
        <f ref="H175:H175" t="array">MIN(IF('Lookups'!$H$3:$H$250&gt;'Data'!H175,'Lookups'!$E$3:$E$250))*Area!H175</f>
        <v/>
      </c>
      <c r="I175" s="24">
        <f ref="I175:I175" t="array">MIN(IF('Lookups'!$H$3:$H$250&gt;'Data'!I175,'Lookups'!$E$3:$E$250))*Area!I175</f>
        <v/>
      </c>
      <c r="J175" s="24">
        <f ref="J175:J175" t="array">MIN(IF('Lookups'!$H$3:$H$250&gt;'Data'!J175,'Lookups'!$E$3:$E$250))*Area!J175</f>
        <v/>
      </c>
      <c r="K175" s="24">
        <f ref="K175:K175" t="array">MIN(IF('Lookups'!$H$3:$H$250&gt;'Data'!K175,'Lookups'!$E$3:$E$250))*Area!K175</f>
        <v/>
      </c>
      <c r="L175" s="24">
        <f ref="L175:L175" t="array">MIN(IF('Lookups'!$H$3:$H$250&gt;'Data'!L175,'Lookups'!$E$3:$E$250))*Area!L175</f>
        <v/>
      </c>
    </row>
    <row r="176">
      <c r="A176" s="16">
        <f>'Capacity'!A176</f>
        <v/>
      </c>
      <c r="B176" s="16">
        <f>'Capacity'!B176</f>
        <v/>
      </c>
      <c r="C176" s="24">
        <f ref="C176:C176" t="array">MIN(IF('Lookups'!$H$3:$H$250&gt;'Data'!C176,'Lookups'!$E$3:$E$250))*Area!C176</f>
        <v/>
      </c>
      <c r="D176" s="24">
        <f ref="D176:D176" t="array">MIN(IF('Lookups'!$H$3:$H$250&gt;'Data'!D176,'Lookups'!$E$3:$E$250))*Area!D176</f>
        <v/>
      </c>
      <c r="E176" s="24">
        <f ref="E176:E176" t="array">MIN(IF('Lookups'!$H$3:$H$250&gt;'Data'!E176,'Lookups'!$E$3:$E$250))*Area!E176</f>
        <v/>
      </c>
      <c r="F176" s="24">
        <f ref="F176:F176" t="array">MIN(IF('Lookups'!$H$3:$H$250&gt;'Data'!F176,'Lookups'!$E$3:$E$250))*Area!F176</f>
        <v/>
      </c>
      <c r="G176" s="24">
        <f ref="G176:G176" t="array">MIN(IF('Lookups'!$H$3:$H$250&gt;'Data'!G176,'Lookups'!$E$3:$E$250))*Area!G176</f>
        <v/>
      </c>
      <c r="H176" s="24">
        <f ref="H176:H176" t="array">MIN(IF('Lookups'!$H$3:$H$250&gt;'Data'!H176,'Lookups'!$E$3:$E$250))*Area!H176</f>
        <v/>
      </c>
      <c r="I176" s="24">
        <f ref="I176:I176" t="array">MIN(IF('Lookups'!$H$3:$H$250&gt;'Data'!I176,'Lookups'!$E$3:$E$250))*Area!I176</f>
        <v/>
      </c>
      <c r="J176" s="24">
        <f ref="J176:J176" t="array">MIN(IF('Lookups'!$H$3:$H$250&gt;'Data'!J176,'Lookups'!$E$3:$E$250))*Area!J176</f>
        <v/>
      </c>
      <c r="K176" s="24">
        <f ref="K176:K176" t="array">MIN(IF('Lookups'!$H$3:$H$250&gt;'Data'!K176,'Lookups'!$E$3:$E$250))*Area!K176</f>
        <v/>
      </c>
      <c r="L176" s="24">
        <f ref="L176:L176" t="array">MIN(IF('Lookups'!$H$3:$H$250&gt;'Data'!L176,'Lookups'!$E$3:$E$250))*Area!L176</f>
        <v/>
      </c>
    </row>
    <row r="177">
      <c r="A177" s="16">
        <f>'Capacity'!A177</f>
        <v/>
      </c>
      <c r="B177" s="16">
        <f>'Capacity'!B177</f>
        <v/>
      </c>
      <c r="C177" s="24">
        <f ref="C177:C177" t="array">MIN(IF('Lookups'!$H$3:$H$250&gt;'Data'!C177,'Lookups'!$E$3:$E$250))*Area!C177</f>
        <v/>
      </c>
      <c r="D177" s="24">
        <f ref="D177:D177" t="array">MIN(IF('Lookups'!$H$3:$H$250&gt;'Data'!D177,'Lookups'!$E$3:$E$250))*Area!D177</f>
        <v/>
      </c>
      <c r="E177" s="24">
        <f ref="E177:E177" t="array">MIN(IF('Lookups'!$H$3:$H$250&gt;'Data'!E177,'Lookups'!$E$3:$E$250))*Area!E177</f>
        <v/>
      </c>
      <c r="F177" s="24">
        <f ref="F177:F177" t="array">MIN(IF('Lookups'!$H$3:$H$250&gt;'Data'!F177,'Lookups'!$E$3:$E$250))*Area!F177</f>
        <v/>
      </c>
      <c r="G177" s="24">
        <f ref="G177:G177" t="array">MIN(IF('Lookups'!$H$3:$H$250&gt;'Data'!G177,'Lookups'!$E$3:$E$250))*Area!G177</f>
        <v/>
      </c>
      <c r="H177" s="24">
        <f ref="H177:H177" t="array">MIN(IF('Lookups'!$H$3:$H$250&gt;'Data'!H177,'Lookups'!$E$3:$E$250))*Area!H177</f>
        <v/>
      </c>
      <c r="I177" s="24">
        <f ref="I177:I177" t="array">MIN(IF('Lookups'!$H$3:$H$250&gt;'Data'!I177,'Lookups'!$E$3:$E$250))*Area!I177</f>
        <v/>
      </c>
      <c r="J177" s="24">
        <f ref="J177:J177" t="array">MIN(IF('Lookups'!$H$3:$H$250&gt;'Data'!J177,'Lookups'!$E$3:$E$250))*Area!J177</f>
        <v/>
      </c>
      <c r="K177" s="24">
        <f ref="K177:K177" t="array">MIN(IF('Lookups'!$H$3:$H$250&gt;'Data'!K177,'Lookups'!$E$3:$E$250))*Area!K177</f>
        <v/>
      </c>
      <c r="L177" s="24">
        <f ref="L177:L177" t="array">MIN(IF('Lookups'!$H$3:$H$250&gt;'Data'!L177,'Lookups'!$E$3:$E$250))*Area!L177</f>
        <v/>
      </c>
    </row>
    <row r="178">
      <c r="A178" s="16">
        <f>'Capacity'!A178</f>
        <v/>
      </c>
      <c r="B178" s="16">
        <f>'Capacity'!B178</f>
        <v/>
      </c>
      <c r="C178" s="24">
        <f ref="C178:C178" t="array">MIN(IF('Lookups'!$H$3:$H$250&gt;'Data'!C178,'Lookups'!$E$3:$E$250))*Area!C178</f>
        <v/>
      </c>
      <c r="D178" s="24">
        <f ref="D178:D178" t="array">MIN(IF('Lookups'!$H$3:$H$250&gt;'Data'!D178,'Lookups'!$E$3:$E$250))*Area!D178</f>
        <v/>
      </c>
      <c r="E178" s="24">
        <f ref="E178:E178" t="array">MIN(IF('Lookups'!$H$3:$H$250&gt;'Data'!E178,'Lookups'!$E$3:$E$250))*Area!E178</f>
        <v/>
      </c>
      <c r="F178" s="24">
        <f ref="F178:F178" t="array">MIN(IF('Lookups'!$H$3:$H$250&gt;'Data'!F178,'Lookups'!$E$3:$E$250))*Area!F178</f>
        <v/>
      </c>
      <c r="G178" s="24">
        <f ref="G178:G178" t="array">MIN(IF('Lookups'!$H$3:$H$250&gt;'Data'!G178,'Lookups'!$E$3:$E$250))*Area!G178</f>
        <v/>
      </c>
      <c r="H178" s="24">
        <f ref="H178:H178" t="array">MIN(IF('Lookups'!$H$3:$H$250&gt;'Data'!H178,'Lookups'!$E$3:$E$250))*Area!H178</f>
        <v/>
      </c>
      <c r="I178" s="24">
        <f ref="I178:I178" t="array">MIN(IF('Lookups'!$H$3:$H$250&gt;'Data'!I178,'Lookups'!$E$3:$E$250))*Area!I178</f>
        <v/>
      </c>
      <c r="J178" s="24">
        <f ref="J178:J178" t="array">MIN(IF('Lookups'!$H$3:$H$250&gt;'Data'!J178,'Lookups'!$E$3:$E$250))*Area!J178</f>
        <v/>
      </c>
      <c r="K178" s="24">
        <f ref="K178:K178" t="array">MIN(IF('Lookups'!$H$3:$H$250&gt;'Data'!K178,'Lookups'!$E$3:$E$250))*Area!K178</f>
        <v/>
      </c>
      <c r="L178" s="24">
        <f ref="L178:L178" t="array">MIN(IF('Lookups'!$H$3:$H$250&gt;'Data'!L178,'Lookups'!$E$3:$E$250))*Area!L178</f>
        <v/>
      </c>
    </row>
    <row r="179">
      <c r="A179" s="16">
        <f>'Capacity'!A179</f>
        <v/>
      </c>
      <c r="B179" s="16">
        <f>'Capacity'!B179</f>
        <v/>
      </c>
      <c r="C179" s="24">
        <f ref="C179:C179" t="array">MIN(IF('Lookups'!$H$3:$H$250&gt;'Data'!C179,'Lookups'!$E$3:$E$250))*Area!C179</f>
        <v/>
      </c>
      <c r="D179" s="24">
        <f ref="D179:D179" t="array">MIN(IF('Lookups'!$H$3:$H$250&gt;'Data'!D179,'Lookups'!$E$3:$E$250))*Area!D179</f>
        <v/>
      </c>
      <c r="E179" s="24">
        <f ref="E179:E179" t="array">MIN(IF('Lookups'!$H$3:$H$250&gt;'Data'!E179,'Lookups'!$E$3:$E$250))*Area!E179</f>
        <v/>
      </c>
      <c r="F179" s="24">
        <f ref="F179:F179" t="array">MIN(IF('Lookups'!$H$3:$H$250&gt;'Data'!F179,'Lookups'!$E$3:$E$250))*Area!F179</f>
        <v/>
      </c>
      <c r="G179" s="24">
        <f ref="G179:G179" t="array">MIN(IF('Lookups'!$H$3:$H$250&gt;'Data'!G179,'Lookups'!$E$3:$E$250))*Area!G179</f>
        <v/>
      </c>
      <c r="H179" s="24">
        <f ref="H179:H179" t="array">MIN(IF('Lookups'!$H$3:$H$250&gt;'Data'!H179,'Lookups'!$E$3:$E$250))*Area!H179</f>
        <v/>
      </c>
      <c r="I179" s="24">
        <f ref="I179:I179" t="array">MIN(IF('Lookups'!$H$3:$H$250&gt;'Data'!I179,'Lookups'!$E$3:$E$250))*Area!I179</f>
        <v/>
      </c>
      <c r="J179" s="24">
        <f ref="J179:J179" t="array">MIN(IF('Lookups'!$H$3:$H$250&gt;'Data'!J179,'Lookups'!$E$3:$E$250))*Area!J179</f>
        <v/>
      </c>
      <c r="K179" s="24">
        <f ref="K179:K179" t="array">MIN(IF('Lookups'!$H$3:$H$250&gt;'Data'!K179,'Lookups'!$E$3:$E$250))*Area!K179</f>
        <v/>
      </c>
      <c r="L179" s="24">
        <f ref="L179:L179" t="array">MIN(IF('Lookups'!$H$3:$H$250&gt;'Data'!L179,'Lookups'!$E$3:$E$250))*Area!L179</f>
        <v/>
      </c>
    </row>
    <row r="180">
      <c r="A180" s="16">
        <f>'Capacity'!A180</f>
        <v/>
      </c>
      <c r="B180" s="16">
        <f>'Capacity'!B180</f>
        <v/>
      </c>
      <c r="C180" s="24">
        <f ref="C180:C180" t="array">MIN(IF('Lookups'!$H$3:$H$250&gt;'Data'!C180,'Lookups'!$E$3:$E$250))*Area!C180</f>
        <v/>
      </c>
      <c r="D180" s="24">
        <f ref="D180:D180" t="array">MIN(IF('Lookups'!$H$3:$H$250&gt;'Data'!D180,'Lookups'!$E$3:$E$250))*Area!D180</f>
        <v/>
      </c>
      <c r="E180" s="24">
        <f ref="E180:E180" t="array">MIN(IF('Lookups'!$H$3:$H$250&gt;'Data'!E180,'Lookups'!$E$3:$E$250))*Area!E180</f>
        <v/>
      </c>
      <c r="F180" s="24">
        <f ref="F180:F180" t="array">MIN(IF('Lookups'!$H$3:$H$250&gt;'Data'!F180,'Lookups'!$E$3:$E$250))*Area!F180</f>
        <v/>
      </c>
      <c r="G180" s="24">
        <f ref="G180:G180" t="array">MIN(IF('Lookups'!$H$3:$H$250&gt;'Data'!G180,'Lookups'!$E$3:$E$250))*Area!G180</f>
        <v/>
      </c>
      <c r="H180" s="24">
        <f ref="H180:H180" t="array">MIN(IF('Lookups'!$H$3:$H$250&gt;'Data'!H180,'Lookups'!$E$3:$E$250))*Area!H180</f>
        <v/>
      </c>
      <c r="I180" s="24">
        <f ref="I180:I180" t="array">MIN(IF('Lookups'!$H$3:$H$250&gt;'Data'!I180,'Lookups'!$E$3:$E$250))*Area!I180</f>
        <v/>
      </c>
      <c r="J180" s="24">
        <f ref="J180:J180" t="array">MIN(IF('Lookups'!$H$3:$H$250&gt;'Data'!J180,'Lookups'!$E$3:$E$250))*Area!J180</f>
        <v/>
      </c>
      <c r="K180" s="24">
        <f ref="K180:K180" t="array">MIN(IF('Lookups'!$H$3:$H$250&gt;'Data'!K180,'Lookups'!$E$3:$E$250))*Area!K180</f>
        <v/>
      </c>
      <c r="L180" s="24">
        <f ref="L180:L180" t="array">MIN(IF('Lookups'!$H$3:$H$250&gt;'Data'!L180,'Lookups'!$E$3:$E$250))*Area!L180</f>
        <v/>
      </c>
    </row>
    <row r="181">
      <c r="A181" s="16">
        <f>'Capacity'!A181</f>
        <v/>
      </c>
      <c r="B181" s="16">
        <f>'Capacity'!B181</f>
        <v/>
      </c>
      <c r="C181" s="24">
        <f ref="C181:C181" t="array">MIN(IF('Lookups'!$H$3:$H$250&gt;'Data'!C181,'Lookups'!$E$3:$E$250))*Area!C181</f>
        <v/>
      </c>
      <c r="D181" s="24">
        <f ref="D181:D181" t="array">MIN(IF('Lookups'!$H$3:$H$250&gt;'Data'!D181,'Lookups'!$E$3:$E$250))*Area!D181</f>
        <v/>
      </c>
      <c r="E181" s="24">
        <f ref="E181:E181" t="array">MIN(IF('Lookups'!$H$3:$H$250&gt;'Data'!E181,'Lookups'!$E$3:$E$250))*Area!E181</f>
        <v/>
      </c>
      <c r="F181" s="24">
        <f ref="F181:F181" t="array">MIN(IF('Lookups'!$H$3:$H$250&gt;'Data'!F181,'Lookups'!$E$3:$E$250))*Area!F181</f>
        <v/>
      </c>
      <c r="G181" s="24">
        <f ref="G181:G181" t="array">MIN(IF('Lookups'!$H$3:$H$250&gt;'Data'!G181,'Lookups'!$E$3:$E$250))*Area!G181</f>
        <v/>
      </c>
      <c r="H181" s="24">
        <f ref="H181:H181" t="array">MIN(IF('Lookups'!$H$3:$H$250&gt;'Data'!H181,'Lookups'!$E$3:$E$250))*Area!H181</f>
        <v/>
      </c>
      <c r="I181" s="24">
        <f ref="I181:I181" t="array">MIN(IF('Lookups'!$H$3:$H$250&gt;'Data'!I181,'Lookups'!$E$3:$E$250))*Area!I181</f>
        <v/>
      </c>
      <c r="J181" s="24">
        <f ref="J181:J181" t="array">MIN(IF('Lookups'!$H$3:$H$250&gt;'Data'!J181,'Lookups'!$E$3:$E$250))*Area!J181</f>
        <v/>
      </c>
      <c r="K181" s="24">
        <f ref="K181:K181" t="array">MIN(IF('Lookups'!$H$3:$H$250&gt;'Data'!K181,'Lookups'!$E$3:$E$250))*Area!K181</f>
        <v/>
      </c>
      <c r="L181" s="24">
        <f ref="L181:L181" t="array">MIN(IF('Lookups'!$H$3:$H$250&gt;'Data'!L181,'Lookups'!$E$3:$E$250))*Area!L181</f>
        <v/>
      </c>
    </row>
    <row r="182">
      <c r="A182" s="16">
        <f>'Capacity'!A182</f>
        <v/>
      </c>
      <c r="B182" s="16">
        <f>'Capacity'!B182</f>
        <v/>
      </c>
      <c r="C182" s="24">
        <f ref="C182:C182" t="array">MIN(IF('Lookups'!$H$3:$H$250&gt;'Data'!C182,'Lookups'!$E$3:$E$250))*Area!C182</f>
        <v/>
      </c>
      <c r="D182" s="24">
        <f ref="D182:D182" t="array">MIN(IF('Lookups'!$H$3:$H$250&gt;'Data'!D182,'Lookups'!$E$3:$E$250))*Area!D182</f>
        <v/>
      </c>
      <c r="E182" s="24">
        <f ref="E182:E182" t="array">MIN(IF('Lookups'!$H$3:$H$250&gt;'Data'!E182,'Lookups'!$E$3:$E$250))*Area!E182</f>
        <v/>
      </c>
      <c r="F182" s="24">
        <f ref="F182:F182" t="array">MIN(IF('Lookups'!$H$3:$H$250&gt;'Data'!F182,'Lookups'!$E$3:$E$250))*Area!F182</f>
        <v/>
      </c>
      <c r="G182" s="24">
        <f ref="G182:G182" t="array">MIN(IF('Lookups'!$H$3:$H$250&gt;'Data'!G182,'Lookups'!$E$3:$E$250))*Area!G182</f>
        <v/>
      </c>
      <c r="H182" s="24">
        <f ref="H182:H182" t="array">MIN(IF('Lookups'!$H$3:$H$250&gt;'Data'!H182,'Lookups'!$E$3:$E$250))*Area!H182</f>
        <v/>
      </c>
      <c r="I182" s="24">
        <f ref="I182:I182" t="array">MIN(IF('Lookups'!$H$3:$H$250&gt;'Data'!I182,'Lookups'!$E$3:$E$250))*Area!I182</f>
        <v/>
      </c>
      <c r="J182" s="24">
        <f ref="J182:J182" t="array">MIN(IF('Lookups'!$H$3:$H$250&gt;'Data'!J182,'Lookups'!$E$3:$E$250))*Area!J182</f>
        <v/>
      </c>
      <c r="K182" s="24">
        <f ref="K182:K182" t="array">MIN(IF('Lookups'!$H$3:$H$250&gt;'Data'!K182,'Lookups'!$E$3:$E$250))*Area!K182</f>
        <v/>
      </c>
      <c r="L182" s="24">
        <f ref="L182:L182" t="array">MIN(IF('Lookups'!$H$3:$H$250&gt;'Data'!L182,'Lookups'!$E$3:$E$250))*Area!L182</f>
        <v/>
      </c>
    </row>
    <row r="183">
      <c r="A183" s="16">
        <f>'Capacity'!A183</f>
        <v/>
      </c>
      <c r="B183" s="16">
        <f>'Capacity'!B183</f>
        <v/>
      </c>
      <c r="C183" s="24">
        <f ref="C183:C183" t="array">MIN(IF('Lookups'!$H$3:$H$250&gt;'Data'!C183,'Lookups'!$E$3:$E$250))*Area!C183</f>
        <v/>
      </c>
      <c r="D183" s="24">
        <f ref="D183:D183" t="array">MIN(IF('Lookups'!$H$3:$H$250&gt;'Data'!D183,'Lookups'!$E$3:$E$250))*Area!D183</f>
        <v/>
      </c>
      <c r="E183" s="24">
        <f ref="E183:E183" t="array">MIN(IF('Lookups'!$H$3:$H$250&gt;'Data'!E183,'Lookups'!$E$3:$E$250))*Area!E183</f>
        <v/>
      </c>
      <c r="F183" s="24">
        <f ref="F183:F183" t="array">MIN(IF('Lookups'!$H$3:$H$250&gt;'Data'!F183,'Lookups'!$E$3:$E$250))*Area!F183</f>
        <v/>
      </c>
      <c r="G183" s="24">
        <f ref="G183:G183" t="array">MIN(IF('Lookups'!$H$3:$H$250&gt;'Data'!G183,'Lookups'!$E$3:$E$250))*Area!G183</f>
        <v/>
      </c>
      <c r="H183" s="24">
        <f ref="H183:H183" t="array">MIN(IF('Lookups'!$H$3:$H$250&gt;'Data'!H183,'Lookups'!$E$3:$E$250))*Area!H183</f>
        <v/>
      </c>
      <c r="I183" s="24">
        <f ref="I183:I183" t="array">MIN(IF('Lookups'!$H$3:$H$250&gt;'Data'!I183,'Lookups'!$E$3:$E$250))*Area!I183</f>
        <v/>
      </c>
      <c r="J183" s="24">
        <f ref="J183:J183" t="array">MIN(IF('Lookups'!$H$3:$H$250&gt;'Data'!J183,'Lookups'!$E$3:$E$250))*Area!J183</f>
        <v/>
      </c>
      <c r="K183" s="24">
        <f ref="K183:K183" t="array">MIN(IF('Lookups'!$H$3:$H$250&gt;'Data'!K183,'Lookups'!$E$3:$E$250))*Area!K183</f>
        <v/>
      </c>
      <c r="L183" s="24">
        <f ref="L183:L183" t="array">MIN(IF('Lookups'!$H$3:$H$250&gt;'Data'!L183,'Lookups'!$E$3:$E$250))*Area!L183</f>
        <v/>
      </c>
    </row>
    <row r="184">
      <c r="A184" s="16">
        <f>'Capacity'!A184</f>
        <v/>
      </c>
      <c r="B184" s="16">
        <f>'Capacity'!B184</f>
        <v/>
      </c>
      <c r="C184" s="24">
        <f ref="C184:C184" t="array">MIN(IF('Lookups'!$H$3:$H$250&gt;'Data'!C184,'Lookups'!$E$3:$E$250))*Area!C184</f>
        <v/>
      </c>
      <c r="D184" s="24">
        <f ref="D184:D184" t="array">MIN(IF('Lookups'!$H$3:$H$250&gt;'Data'!D184,'Lookups'!$E$3:$E$250))*Area!D184</f>
        <v/>
      </c>
      <c r="E184" s="24">
        <f ref="E184:E184" t="array">MIN(IF('Lookups'!$H$3:$H$250&gt;'Data'!E184,'Lookups'!$E$3:$E$250))*Area!E184</f>
        <v/>
      </c>
      <c r="F184" s="24">
        <f ref="F184:F184" t="array">MIN(IF('Lookups'!$H$3:$H$250&gt;'Data'!F184,'Lookups'!$E$3:$E$250))*Area!F184</f>
        <v/>
      </c>
      <c r="G184" s="24">
        <f ref="G184:G184" t="array">MIN(IF('Lookups'!$H$3:$H$250&gt;'Data'!G184,'Lookups'!$E$3:$E$250))*Area!G184</f>
        <v/>
      </c>
      <c r="H184" s="24">
        <f ref="H184:H184" t="array">MIN(IF('Lookups'!$H$3:$H$250&gt;'Data'!H184,'Lookups'!$E$3:$E$250))*Area!H184</f>
        <v/>
      </c>
      <c r="I184" s="24">
        <f ref="I184:I184" t="array">MIN(IF('Lookups'!$H$3:$H$250&gt;'Data'!I184,'Lookups'!$E$3:$E$250))*Area!I184</f>
        <v/>
      </c>
      <c r="J184" s="24">
        <f ref="J184:J184" t="array">MIN(IF('Lookups'!$H$3:$H$250&gt;'Data'!J184,'Lookups'!$E$3:$E$250))*Area!J184</f>
        <v/>
      </c>
      <c r="K184" s="24">
        <f ref="K184:K184" t="array">MIN(IF('Lookups'!$H$3:$H$250&gt;'Data'!K184,'Lookups'!$E$3:$E$250))*Area!K184</f>
        <v/>
      </c>
      <c r="L184" s="24">
        <f ref="L184:L184" t="array">MIN(IF('Lookups'!$H$3:$H$250&gt;'Data'!L184,'Lookups'!$E$3:$E$250))*Area!L184</f>
        <v/>
      </c>
    </row>
    <row r="185">
      <c r="A185" s="16">
        <f>'Capacity'!A185</f>
        <v/>
      </c>
      <c r="B185" s="16">
        <f>'Capacity'!B185</f>
        <v/>
      </c>
      <c r="C185" s="24">
        <f ref="C185:C185" t="array">MIN(IF('Lookups'!$H$3:$H$250&gt;'Data'!C185,'Lookups'!$E$3:$E$250))*Area!C185</f>
        <v/>
      </c>
      <c r="D185" s="24">
        <f ref="D185:D185" t="array">MIN(IF('Lookups'!$H$3:$H$250&gt;'Data'!D185,'Lookups'!$E$3:$E$250))*Area!D185</f>
        <v/>
      </c>
      <c r="E185" s="24">
        <f ref="E185:E185" t="array">MIN(IF('Lookups'!$H$3:$H$250&gt;'Data'!E185,'Lookups'!$E$3:$E$250))*Area!E185</f>
        <v/>
      </c>
      <c r="F185" s="24">
        <f ref="F185:F185" t="array">MIN(IF('Lookups'!$H$3:$H$250&gt;'Data'!F185,'Lookups'!$E$3:$E$250))*Area!F185</f>
        <v/>
      </c>
      <c r="G185" s="24">
        <f ref="G185:G185" t="array">MIN(IF('Lookups'!$H$3:$H$250&gt;'Data'!G185,'Lookups'!$E$3:$E$250))*Area!G185</f>
        <v/>
      </c>
      <c r="H185" s="24">
        <f ref="H185:H185" t="array">MIN(IF('Lookups'!$H$3:$H$250&gt;'Data'!H185,'Lookups'!$E$3:$E$250))*Area!H185</f>
        <v/>
      </c>
      <c r="I185" s="24">
        <f ref="I185:I185" t="array">MIN(IF('Lookups'!$H$3:$H$250&gt;'Data'!I185,'Lookups'!$E$3:$E$250))*Area!I185</f>
        <v/>
      </c>
      <c r="J185" s="24">
        <f ref="J185:J185" t="array">MIN(IF('Lookups'!$H$3:$H$250&gt;'Data'!J185,'Lookups'!$E$3:$E$250))*Area!J185</f>
        <v/>
      </c>
      <c r="K185" s="24">
        <f ref="K185:K185" t="array">MIN(IF('Lookups'!$H$3:$H$250&gt;'Data'!K185,'Lookups'!$E$3:$E$250))*Area!K185</f>
        <v/>
      </c>
      <c r="L185" s="24">
        <f ref="L185:L185" t="array">MIN(IF('Lookups'!$H$3:$H$250&gt;'Data'!L185,'Lookups'!$E$3:$E$250))*Area!L185</f>
        <v/>
      </c>
    </row>
    <row r="186">
      <c r="A186" s="16">
        <f>'Capacity'!A186</f>
        <v/>
      </c>
      <c r="B186" s="16">
        <f>'Capacity'!B186</f>
        <v/>
      </c>
      <c r="C186" s="24">
        <f ref="C186:C186" t="array">MIN(IF('Lookups'!$H$3:$H$250&gt;'Data'!C186,'Lookups'!$E$3:$E$250))*Area!C186</f>
        <v/>
      </c>
      <c r="D186" s="24">
        <f ref="D186:D186" t="array">MIN(IF('Lookups'!$H$3:$H$250&gt;'Data'!D186,'Lookups'!$E$3:$E$250))*Area!D186</f>
        <v/>
      </c>
      <c r="E186" s="24">
        <f ref="E186:E186" t="array">MIN(IF('Lookups'!$H$3:$H$250&gt;'Data'!E186,'Lookups'!$E$3:$E$250))*Area!E186</f>
        <v/>
      </c>
      <c r="F186" s="24">
        <f ref="F186:F186" t="array">MIN(IF('Lookups'!$H$3:$H$250&gt;'Data'!F186,'Lookups'!$E$3:$E$250))*Area!F186</f>
        <v/>
      </c>
      <c r="G186" s="24">
        <f ref="G186:G186" t="array">MIN(IF('Lookups'!$H$3:$H$250&gt;'Data'!G186,'Lookups'!$E$3:$E$250))*Area!G186</f>
        <v/>
      </c>
      <c r="H186" s="24">
        <f ref="H186:H186" t="array">MIN(IF('Lookups'!$H$3:$H$250&gt;'Data'!H186,'Lookups'!$E$3:$E$250))*Area!H186</f>
        <v/>
      </c>
      <c r="I186" s="24">
        <f ref="I186:I186" t="array">MIN(IF('Lookups'!$H$3:$H$250&gt;'Data'!I186,'Lookups'!$E$3:$E$250))*Area!I186</f>
        <v/>
      </c>
      <c r="J186" s="24">
        <f ref="J186:J186" t="array">MIN(IF('Lookups'!$H$3:$H$250&gt;'Data'!J186,'Lookups'!$E$3:$E$250))*Area!J186</f>
        <v/>
      </c>
      <c r="K186" s="24">
        <f ref="K186:K186" t="array">MIN(IF('Lookups'!$H$3:$H$250&gt;'Data'!K186,'Lookups'!$E$3:$E$250))*Area!K186</f>
        <v/>
      </c>
      <c r="L186" s="24">
        <f ref="L186:L186" t="array">MIN(IF('Lookups'!$H$3:$H$250&gt;'Data'!L186,'Lookups'!$E$3:$E$250))*Area!L186</f>
        <v/>
      </c>
    </row>
    <row r="187">
      <c r="A187" s="16">
        <f>'Capacity'!A187</f>
        <v/>
      </c>
      <c r="B187" s="16">
        <f>'Capacity'!B187</f>
        <v/>
      </c>
      <c r="C187" s="24">
        <f ref="C187:C187" t="array">MIN(IF('Lookups'!$H$3:$H$250&gt;'Data'!C187,'Lookups'!$E$3:$E$250))*Area!C187</f>
        <v/>
      </c>
      <c r="D187" s="24">
        <f ref="D187:D187" t="array">MIN(IF('Lookups'!$H$3:$H$250&gt;'Data'!D187,'Lookups'!$E$3:$E$250))*Area!D187</f>
        <v/>
      </c>
      <c r="E187" s="24">
        <f ref="E187:E187" t="array">MIN(IF('Lookups'!$H$3:$H$250&gt;'Data'!E187,'Lookups'!$E$3:$E$250))*Area!E187</f>
        <v/>
      </c>
      <c r="F187" s="24">
        <f ref="F187:F187" t="array">MIN(IF('Lookups'!$H$3:$H$250&gt;'Data'!F187,'Lookups'!$E$3:$E$250))*Area!F187</f>
        <v/>
      </c>
      <c r="G187" s="24">
        <f ref="G187:G187" t="array">MIN(IF('Lookups'!$H$3:$H$250&gt;'Data'!G187,'Lookups'!$E$3:$E$250))*Area!G187</f>
        <v/>
      </c>
      <c r="H187" s="24">
        <f ref="H187:H187" t="array">MIN(IF('Lookups'!$H$3:$H$250&gt;'Data'!H187,'Lookups'!$E$3:$E$250))*Area!H187</f>
        <v/>
      </c>
      <c r="I187" s="24">
        <f ref="I187:I187" t="array">MIN(IF('Lookups'!$H$3:$H$250&gt;'Data'!I187,'Lookups'!$E$3:$E$250))*Area!I187</f>
        <v/>
      </c>
      <c r="J187" s="24">
        <f ref="J187:J187" t="array">MIN(IF('Lookups'!$H$3:$H$250&gt;'Data'!J187,'Lookups'!$E$3:$E$250))*Area!J187</f>
        <v/>
      </c>
      <c r="K187" s="24">
        <f ref="K187:K187" t="array">MIN(IF('Lookups'!$H$3:$H$250&gt;'Data'!K187,'Lookups'!$E$3:$E$250))*Area!K187</f>
        <v/>
      </c>
      <c r="L187" s="24">
        <f ref="L187:L187" t="array">MIN(IF('Lookups'!$H$3:$H$250&gt;'Data'!L187,'Lookups'!$E$3:$E$250))*Area!L187</f>
        <v/>
      </c>
    </row>
    <row r="188">
      <c r="A188" s="16">
        <f>'Capacity'!A188</f>
        <v/>
      </c>
      <c r="B188" s="16">
        <f>'Capacity'!B188</f>
        <v/>
      </c>
      <c r="C188" s="24">
        <f ref="C188:C188" t="array">MIN(IF('Lookups'!$H$3:$H$250&gt;'Data'!C188,'Lookups'!$E$3:$E$250))*Area!C188</f>
        <v/>
      </c>
      <c r="D188" s="24">
        <f ref="D188:D188" t="array">MIN(IF('Lookups'!$H$3:$H$250&gt;'Data'!D188,'Lookups'!$E$3:$E$250))*Area!D188</f>
        <v/>
      </c>
      <c r="E188" s="24">
        <f ref="E188:E188" t="array">MIN(IF('Lookups'!$H$3:$H$250&gt;'Data'!E188,'Lookups'!$E$3:$E$250))*Area!E188</f>
        <v/>
      </c>
      <c r="F188" s="24">
        <f ref="F188:F188" t="array">MIN(IF('Lookups'!$H$3:$H$250&gt;'Data'!F188,'Lookups'!$E$3:$E$250))*Area!F188</f>
        <v/>
      </c>
      <c r="G188" s="24">
        <f ref="G188:G188" t="array">MIN(IF('Lookups'!$H$3:$H$250&gt;'Data'!G188,'Lookups'!$E$3:$E$250))*Area!G188</f>
        <v/>
      </c>
      <c r="H188" s="24">
        <f ref="H188:H188" t="array">MIN(IF('Lookups'!$H$3:$H$250&gt;'Data'!H188,'Lookups'!$E$3:$E$250))*Area!H188</f>
        <v/>
      </c>
      <c r="I188" s="24">
        <f ref="I188:I188" t="array">MIN(IF('Lookups'!$H$3:$H$250&gt;'Data'!I188,'Lookups'!$E$3:$E$250))*Area!I188</f>
        <v/>
      </c>
      <c r="J188" s="24">
        <f ref="J188:J188" t="array">MIN(IF('Lookups'!$H$3:$H$250&gt;'Data'!J188,'Lookups'!$E$3:$E$250))*Area!J188</f>
        <v/>
      </c>
      <c r="K188" s="24">
        <f ref="K188:K188" t="array">MIN(IF('Lookups'!$H$3:$H$250&gt;'Data'!K188,'Lookups'!$E$3:$E$250))*Area!K188</f>
        <v/>
      </c>
      <c r="L188" s="24">
        <f ref="L188:L188" t="array">MIN(IF('Lookups'!$H$3:$H$250&gt;'Data'!L188,'Lookups'!$E$3:$E$250))*Area!L188</f>
        <v/>
      </c>
    </row>
    <row r="189">
      <c r="A189" s="16">
        <f>'Capacity'!A189</f>
        <v/>
      </c>
      <c r="B189" s="16">
        <f>'Capacity'!B189</f>
        <v/>
      </c>
      <c r="C189" s="24">
        <f ref="C189:C189" t="array">MIN(IF('Lookups'!$H$3:$H$250&gt;'Data'!C189,'Lookups'!$E$3:$E$250))*Area!C189</f>
        <v/>
      </c>
      <c r="D189" s="24">
        <f ref="D189:D189" t="array">MIN(IF('Lookups'!$H$3:$H$250&gt;'Data'!D189,'Lookups'!$E$3:$E$250))*Area!D189</f>
        <v/>
      </c>
      <c r="E189" s="24">
        <f ref="E189:E189" t="array">MIN(IF('Lookups'!$H$3:$H$250&gt;'Data'!E189,'Lookups'!$E$3:$E$250))*Area!E189</f>
        <v/>
      </c>
      <c r="F189" s="24">
        <f ref="F189:F189" t="array">MIN(IF('Lookups'!$H$3:$H$250&gt;'Data'!F189,'Lookups'!$E$3:$E$250))*Area!F189</f>
        <v/>
      </c>
      <c r="G189" s="24">
        <f ref="G189:G189" t="array">MIN(IF('Lookups'!$H$3:$H$250&gt;'Data'!G189,'Lookups'!$E$3:$E$250))*Area!G189</f>
        <v/>
      </c>
      <c r="H189" s="24">
        <f ref="H189:H189" t="array">MIN(IF('Lookups'!$H$3:$H$250&gt;'Data'!H189,'Lookups'!$E$3:$E$250))*Area!H189</f>
        <v/>
      </c>
      <c r="I189" s="24">
        <f ref="I189:I189" t="array">MIN(IF('Lookups'!$H$3:$H$250&gt;'Data'!I189,'Lookups'!$E$3:$E$250))*Area!I189</f>
        <v/>
      </c>
      <c r="J189" s="24">
        <f ref="J189:J189" t="array">MIN(IF('Lookups'!$H$3:$H$250&gt;'Data'!J189,'Lookups'!$E$3:$E$250))*Area!J189</f>
        <v/>
      </c>
      <c r="K189" s="24">
        <f ref="K189:K189" t="array">MIN(IF('Lookups'!$H$3:$H$250&gt;'Data'!K189,'Lookups'!$E$3:$E$250))*Area!K189</f>
        <v/>
      </c>
      <c r="L189" s="24">
        <f ref="L189:L189" t="array">MIN(IF('Lookups'!$H$3:$H$250&gt;'Data'!L189,'Lookups'!$E$3:$E$250))*Area!L189</f>
        <v/>
      </c>
    </row>
    <row r="190">
      <c r="C190" s="25" t="n"/>
      <c r="D190" s="25" t="n"/>
      <c r="E190" s="25" t="n"/>
      <c r="F190" s="25" t="n"/>
      <c r="G190" s="25" t="n"/>
      <c r="H190" s="25" t="n"/>
      <c r="I190" s="25" t="n"/>
      <c r="J190" s="25" t="n"/>
      <c r="K190" s="25" t="n"/>
      <c r="L190" s="25" t="n"/>
    </row>
    <row r="191">
      <c r="C191" s="25" t="n"/>
      <c r="D191" s="25" t="n"/>
      <c r="E191" s="25" t="n"/>
      <c r="F191" s="25" t="n"/>
      <c r="G191" s="25" t="n"/>
      <c r="H191" s="25" t="n"/>
      <c r="I191" s="25" t="n"/>
      <c r="J191" s="25" t="n"/>
      <c r="K191" s="25" t="n"/>
      <c r="L191" s="25" t="n"/>
    </row>
    <row r="192">
      <c r="C192" s="25" t="n"/>
      <c r="D192" s="25" t="n"/>
      <c r="E192" s="25" t="n"/>
      <c r="F192" s="25" t="n"/>
      <c r="G192" s="25" t="n"/>
      <c r="H192" s="25" t="n"/>
      <c r="I192" s="25" t="n"/>
      <c r="J192" s="25" t="n"/>
      <c r="K192" s="25" t="n"/>
      <c r="L192" s="25" t="n"/>
    </row>
    <row r="193">
      <c r="C193" s="25" t="n"/>
      <c r="D193" s="25" t="n"/>
      <c r="E193" s="25" t="n"/>
      <c r="F193" s="25" t="n"/>
      <c r="G193" s="25" t="n"/>
      <c r="H193" s="25" t="n"/>
      <c r="I193" s="25" t="n"/>
      <c r="J193" s="25" t="n"/>
      <c r="K193" s="25" t="n"/>
      <c r="L193" s="25" t="n"/>
    </row>
    <row r="194">
      <c r="C194" s="25" t="n"/>
      <c r="D194" s="25" t="n"/>
      <c r="E194" s="25" t="n"/>
      <c r="F194" s="25" t="n"/>
      <c r="G194" s="25" t="n"/>
      <c r="H194" s="25" t="n"/>
      <c r="I194" s="25" t="n"/>
      <c r="J194" s="25" t="n"/>
      <c r="K194" s="25" t="n"/>
      <c r="L194" s="25" t="n"/>
    </row>
    <row r="195">
      <c r="C195" s="25" t="n"/>
      <c r="D195" s="25" t="n"/>
      <c r="E195" s="25" t="n"/>
      <c r="F195" s="25" t="n"/>
      <c r="G195" s="25" t="n"/>
      <c r="H195" s="25" t="n"/>
      <c r="I195" s="25" t="n"/>
      <c r="J195" s="25" t="n"/>
      <c r="K195" s="25" t="n"/>
      <c r="L195" s="25" t="n"/>
    </row>
    <row r="196">
      <c r="C196" s="25" t="n"/>
      <c r="D196" s="25" t="n"/>
      <c r="E196" s="25" t="n"/>
      <c r="F196" s="25" t="n"/>
      <c r="G196" s="25" t="n"/>
      <c r="H196" s="25" t="n"/>
      <c r="I196" s="25" t="n"/>
      <c r="J196" s="25" t="n"/>
      <c r="K196" s="25" t="n"/>
      <c r="L196" s="25" t="n"/>
    </row>
    <row r="197">
      <c r="C197" s="25" t="n"/>
      <c r="D197" s="25" t="n"/>
      <c r="E197" s="25" t="n"/>
      <c r="F197" s="25" t="n"/>
      <c r="G197" s="25" t="n"/>
      <c r="H197" s="25" t="n"/>
      <c r="I197" s="25" t="n"/>
      <c r="J197" s="25" t="n"/>
      <c r="K197" s="25" t="n"/>
      <c r="L197" s="25" t="n"/>
    </row>
    <row r="198">
      <c r="C198" s="25" t="n"/>
      <c r="D198" s="25" t="n"/>
      <c r="E198" s="25" t="n"/>
      <c r="F198" s="25" t="n"/>
      <c r="G198" s="25" t="n"/>
      <c r="H198" s="25" t="n"/>
      <c r="I198" s="25" t="n"/>
      <c r="J198" s="25" t="n"/>
      <c r="K198" s="25" t="n"/>
      <c r="L198" s="25" t="n"/>
    </row>
    <row r="199">
      <c r="C199" s="25" t="n"/>
      <c r="D199" s="25" t="n"/>
      <c r="E199" s="25" t="n"/>
      <c r="F199" s="25" t="n"/>
      <c r="G199" s="25" t="n"/>
      <c r="H199" s="25" t="n"/>
      <c r="I199" s="25" t="n"/>
      <c r="J199" s="25" t="n"/>
      <c r="K199" s="25" t="n"/>
      <c r="L199" s="25" t="n"/>
    </row>
    <row r="200">
      <c r="C200" s="25" t="n"/>
      <c r="D200" s="25" t="n"/>
      <c r="E200" s="25" t="n"/>
      <c r="F200" s="25" t="n"/>
      <c r="G200" s="25" t="n"/>
      <c r="H200" s="25" t="n"/>
      <c r="I200" s="25" t="n"/>
      <c r="J200" s="25" t="n"/>
      <c r="K200" s="25" t="n"/>
      <c r="L200" s="25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6">
        <f>'Total Sites'!A1</f>
        <v/>
      </c>
      <c r="B1" s="16">
        <f>'Total Sites'!B1</f>
        <v/>
      </c>
      <c r="C1" s="24">
        <f>'Total Sites'!C1</f>
        <v/>
      </c>
      <c r="D1" s="24">
        <f>'Total Sites'!D1</f>
        <v/>
      </c>
      <c r="E1" s="24">
        <f>'Total Sites'!E1</f>
        <v/>
      </c>
      <c r="F1" s="24">
        <f>'Total Sites'!F1</f>
        <v/>
      </c>
      <c r="G1" s="24">
        <f>'Total Sites'!G1</f>
        <v/>
      </c>
      <c r="H1" s="24">
        <f>'Total Sites'!H1</f>
        <v/>
      </c>
      <c r="I1" s="24">
        <f>'Total Sites'!I1</f>
        <v/>
      </c>
      <c r="J1" s="24">
        <f>'Total Sites'!J1</f>
        <v/>
      </c>
      <c r="K1" s="24">
        <f>'Total Sites'!K1</f>
        <v/>
      </c>
      <c r="L1" s="24">
        <f>'Total Sites'!L1</f>
        <v/>
      </c>
    </row>
    <row r="2">
      <c r="A2" s="16">
        <f>'Total Sites'!A2</f>
        <v/>
      </c>
      <c r="B2" s="16">
        <f>'Total Sites'!B2</f>
        <v/>
      </c>
      <c r="C2" s="24">
        <f>IF(P_Density!C2&gt;Settings!$C$26,IF(Towers!C2*(Settings!$C$16/100)&lt;'Total Sites'!C2,('Total Sites'!C2-Towers!C2*(Settings!$C$16/100)),0),"-")</f>
        <v/>
      </c>
      <c r="D2" s="24">
        <f>IF(P_Density!D2&gt;Settings!$C$26,IF(Towers!D2*(Settings!$C$16/100)&lt;'Total Sites'!D2,('Total Sites'!D2-Towers!D2*(Settings!$C$16/100)),0),"-")</f>
        <v/>
      </c>
      <c r="E2" s="24">
        <f>IF(P_Density!E2&gt;Settings!$C$26,IF(Towers!E2*(Settings!$C$16/100)&lt;'Total Sites'!E2,('Total Sites'!E2-Towers!E2*(Settings!$C$16/100)),0),"-")</f>
        <v/>
      </c>
      <c r="F2" s="24">
        <f>IF(P_Density!F2&gt;Settings!$C$26,IF(Towers!F2*(Settings!$C$16/100)&lt;'Total Sites'!F2,('Total Sites'!F2-Towers!F2*(Settings!$C$16/100)),0),"-")</f>
        <v/>
      </c>
      <c r="G2" s="24">
        <f>IF(P_Density!G2&gt;Settings!$C$26,IF(Towers!G2*(Settings!$C$16/100)&lt;'Total Sites'!G2,('Total Sites'!G2-Towers!G2*(Settings!$C$16/100)),0),"-")</f>
        <v/>
      </c>
      <c r="H2" s="24">
        <f>IF(P_Density!H2&gt;Settings!$C$26,IF(Towers!H2*(Settings!$C$16/100)&lt;'Total Sites'!H2,('Total Sites'!H2-Towers!H2*(Settings!$C$16/100)),0),"-")</f>
        <v/>
      </c>
      <c r="I2" s="24">
        <f>IF(P_Density!I2&gt;Settings!$C$26,IF(Towers!I2*(Settings!$C$16/100)&lt;'Total Sites'!I2,('Total Sites'!I2-Towers!I2*(Settings!$C$16/100)),0),"-")</f>
        <v/>
      </c>
      <c r="J2" s="24">
        <f>IF(P_Density!J2&gt;Settings!$C$26,IF(Towers!J2*(Settings!$C$16/100)&lt;'Total Sites'!J2,('Total Sites'!J2-Towers!J2*(Settings!$C$16/100)),0),"-")</f>
        <v/>
      </c>
      <c r="K2" s="24">
        <f>IF(P_Density!K2&gt;Settings!$C$26,IF(Towers!K2*(Settings!$C$16/100)&lt;'Total Sites'!K2,('Total Sites'!K2-Towers!K2*(Settings!$C$16/100)),0),"-")</f>
        <v/>
      </c>
      <c r="L2" s="24">
        <f>IF(P_Density!L2&gt;Settings!$C$26,IF(Towers!L2*(Settings!$C$16/100)&lt;'Total Sites'!L2,('Total Sites'!L2-Towers!L2*(Settings!$C$16/100)),0),"-")</f>
        <v/>
      </c>
    </row>
    <row r="3">
      <c r="A3" s="16">
        <f>'Total Sites'!A3</f>
        <v/>
      </c>
      <c r="B3" s="16">
        <f>'Total Sites'!B3</f>
        <v/>
      </c>
      <c r="C3" s="24">
        <f>IF(P_Density!C3&gt;Settings!$C$26,IF(Towers!C3*(Settings!$C$16/100)&lt;'Total Sites'!C3,('Total Sites'!C3-Towers!C3*(Settings!$C$16/100)),0),"-")</f>
        <v/>
      </c>
      <c r="D3" s="24">
        <f>IF(P_Density!D3&gt;Settings!$C$26,IF(Towers!D3*(Settings!$C$16/100)&lt;'Total Sites'!D3,('Total Sites'!D3-Towers!D3*(Settings!$C$16/100)),0),"-")</f>
        <v/>
      </c>
      <c r="E3" s="24">
        <f>IF(P_Density!E3&gt;Settings!$C$26,IF(Towers!E3*(Settings!$C$16/100)&lt;'Total Sites'!E3,('Total Sites'!E3-Towers!E3*(Settings!$C$16/100)),0),"-")</f>
        <v/>
      </c>
      <c r="F3" s="24">
        <f>IF(P_Density!F3&gt;Settings!$C$26,IF(Towers!F3*(Settings!$C$16/100)&lt;'Total Sites'!F3,('Total Sites'!F3-Towers!F3*(Settings!$C$16/100)),0),"-")</f>
        <v/>
      </c>
      <c r="G3" s="24">
        <f>IF(P_Density!G3&gt;Settings!$C$26,IF(Towers!G3*(Settings!$C$16/100)&lt;'Total Sites'!G3,('Total Sites'!G3-Towers!G3*(Settings!$C$16/100)),0),"-")</f>
        <v/>
      </c>
      <c r="H3" s="24">
        <f>IF(P_Density!H3&gt;Settings!$C$26,IF(Towers!H3*(Settings!$C$16/100)&lt;'Total Sites'!H3,('Total Sites'!H3-Towers!H3*(Settings!$C$16/100)),0),"-")</f>
        <v/>
      </c>
      <c r="I3" s="24">
        <f>IF(P_Density!I3&gt;Settings!$C$26,IF(Towers!I3*(Settings!$C$16/100)&lt;'Total Sites'!I3,('Total Sites'!I3-Towers!I3*(Settings!$C$16/100)),0),"-")</f>
        <v/>
      </c>
      <c r="J3" s="24">
        <f>IF(P_Density!J3&gt;Settings!$C$26,IF(Towers!J3*(Settings!$C$16/100)&lt;'Total Sites'!J3,('Total Sites'!J3-Towers!J3*(Settings!$C$16/100)),0),"-")</f>
        <v/>
      </c>
      <c r="K3" s="24">
        <f>IF(P_Density!K3&gt;Settings!$C$26,IF(Towers!K3*(Settings!$C$16/100)&lt;'Total Sites'!K3,('Total Sites'!K3-Towers!K3*(Settings!$C$16/100)),0),"-")</f>
        <v/>
      </c>
      <c r="L3" s="24">
        <f>IF(P_Density!L3&gt;Settings!$C$26,IF(Towers!L3*(Settings!$C$16/100)&lt;'Total Sites'!L3,('Total Sites'!L3-Towers!L3*(Settings!$C$16/100)),0),"-")</f>
        <v/>
      </c>
    </row>
    <row r="4">
      <c r="A4" s="16">
        <f>'Total Sites'!A4</f>
        <v/>
      </c>
      <c r="B4" s="16">
        <f>'Total Sites'!B4</f>
        <v/>
      </c>
      <c r="C4" s="24">
        <f>IF(P_Density!C4&gt;Settings!$C$26,IF(Towers!C4*(Settings!$C$16/100)&lt;'Total Sites'!C4,('Total Sites'!C4-Towers!C4*(Settings!$C$16/100)),0),"-")</f>
        <v/>
      </c>
      <c r="D4" s="24">
        <f>IF(P_Density!D4&gt;Settings!$C$26,IF(Towers!D4*(Settings!$C$16/100)&lt;'Total Sites'!D4,('Total Sites'!D4-Towers!D4*(Settings!$C$16/100)),0),"-")</f>
        <v/>
      </c>
      <c r="E4" s="24">
        <f>IF(P_Density!E4&gt;Settings!$C$26,IF(Towers!E4*(Settings!$C$16/100)&lt;'Total Sites'!E4,('Total Sites'!E4-Towers!E4*(Settings!$C$16/100)),0),"-")</f>
        <v/>
      </c>
      <c r="F4" s="24">
        <f>IF(P_Density!F4&gt;Settings!$C$26,IF(Towers!F4*(Settings!$C$16/100)&lt;'Total Sites'!F4,('Total Sites'!F4-Towers!F4*(Settings!$C$16/100)),0),"-")</f>
        <v/>
      </c>
      <c r="G4" s="24">
        <f>IF(P_Density!G4&gt;Settings!$C$26,IF(Towers!G4*(Settings!$C$16/100)&lt;'Total Sites'!G4,('Total Sites'!G4-Towers!G4*(Settings!$C$16/100)),0),"-")</f>
        <v/>
      </c>
      <c r="H4" s="24">
        <f>IF(P_Density!H4&gt;Settings!$C$26,IF(Towers!H4*(Settings!$C$16/100)&lt;'Total Sites'!H4,('Total Sites'!H4-Towers!H4*(Settings!$C$16/100)),0),"-")</f>
        <v/>
      </c>
      <c r="I4" s="24">
        <f>IF(P_Density!I4&gt;Settings!$C$26,IF(Towers!I4*(Settings!$C$16/100)&lt;'Total Sites'!I4,('Total Sites'!I4-Towers!I4*(Settings!$C$16/100)),0),"-")</f>
        <v/>
      </c>
      <c r="J4" s="24">
        <f>IF(P_Density!J4&gt;Settings!$C$26,IF(Towers!J4*(Settings!$C$16/100)&lt;'Total Sites'!J4,('Total Sites'!J4-Towers!J4*(Settings!$C$16/100)),0),"-")</f>
        <v/>
      </c>
      <c r="K4" s="24">
        <f>IF(P_Density!K4&gt;Settings!$C$26,IF(Towers!K4*(Settings!$C$16/100)&lt;'Total Sites'!K4,('Total Sites'!K4-Towers!K4*(Settings!$C$16/100)),0),"-")</f>
        <v/>
      </c>
      <c r="L4" s="24">
        <f>IF(P_Density!L4&gt;Settings!$C$26,IF(Towers!L4*(Settings!$C$16/100)&lt;'Total Sites'!L4,('Total Sites'!L4-Towers!L4*(Settings!$C$16/100)),0),"-")</f>
        <v/>
      </c>
    </row>
    <row r="5">
      <c r="A5" s="16">
        <f>'Total Sites'!A5</f>
        <v/>
      </c>
      <c r="B5" s="16">
        <f>'Total Sites'!B5</f>
        <v/>
      </c>
      <c r="C5" s="24">
        <f>IF(P_Density!C5&gt;Settings!$C$26,IF(Towers!C5*(Settings!$C$16/100)&lt;'Total Sites'!C5,('Total Sites'!C5-Towers!C5*(Settings!$C$16/100)),0),"-")</f>
        <v/>
      </c>
      <c r="D5" s="24">
        <f>IF(P_Density!D5&gt;Settings!$C$26,IF(Towers!D5*(Settings!$C$16/100)&lt;'Total Sites'!D5,('Total Sites'!D5-Towers!D5*(Settings!$C$16/100)),0),"-")</f>
        <v/>
      </c>
      <c r="E5" s="24">
        <f>IF(P_Density!E5&gt;Settings!$C$26,IF(Towers!E5*(Settings!$C$16/100)&lt;'Total Sites'!E5,('Total Sites'!E5-Towers!E5*(Settings!$C$16/100)),0),"-")</f>
        <v/>
      </c>
      <c r="F5" s="24">
        <f>IF(P_Density!F5&gt;Settings!$C$26,IF(Towers!F5*(Settings!$C$16/100)&lt;'Total Sites'!F5,('Total Sites'!F5-Towers!F5*(Settings!$C$16/100)),0),"-")</f>
        <v/>
      </c>
      <c r="G5" s="24">
        <f>IF(P_Density!G5&gt;Settings!$C$26,IF(Towers!G5*(Settings!$C$16/100)&lt;'Total Sites'!G5,('Total Sites'!G5-Towers!G5*(Settings!$C$16/100)),0),"-")</f>
        <v/>
      </c>
      <c r="H5" s="24">
        <f>IF(P_Density!H5&gt;Settings!$C$26,IF(Towers!H5*(Settings!$C$16/100)&lt;'Total Sites'!H5,('Total Sites'!H5-Towers!H5*(Settings!$C$16/100)),0),"-")</f>
        <v/>
      </c>
      <c r="I5" s="24">
        <f>IF(P_Density!I5&gt;Settings!$C$26,IF(Towers!I5*(Settings!$C$16/100)&lt;'Total Sites'!I5,('Total Sites'!I5-Towers!I5*(Settings!$C$16/100)),0),"-")</f>
        <v/>
      </c>
      <c r="J5" s="24">
        <f>IF(P_Density!J5&gt;Settings!$C$26,IF(Towers!J5*(Settings!$C$16/100)&lt;'Total Sites'!J5,('Total Sites'!J5-Towers!J5*(Settings!$C$16/100)),0),"-")</f>
        <v/>
      </c>
      <c r="K5" s="24">
        <f>IF(P_Density!K5&gt;Settings!$C$26,IF(Towers!K5*(Settings!$C$16/100)&lt;'Total Sites'!K5,('Total Sites'!K5-Towers!K5*(Settings!$C$16/100)),0),"-")</f>
        <v/>
      </c>
      <c r="L5" s="24">
        <f>IF(P_Density!L5&gt;Settings!$C$26,IF(Towers!L5*(Settings!$C$16/100)&lt;'Total Sites'!L5,('Total Sites'!L5-Towers!L5*(Settings!$C$16/100)),0),"-")</f>
        <v/>
      </c>
    </row>
    <row r="6">
      <c r="A6" s="16">
        <f>'Total Sites'!A6</f>
        <v/>
      </c>
      <c r="B6" s="16">
        <f>'Total Sites'!B6</f>
        <v/>
      </c>
      <c r="C6" s="24">
        <f>IF(P_Density!C6&gt;Settings!$C$26,IF(Towers!C6*(Settings!$C$16/100)&lt;'Total Sites'!C6,('Total Sites'!C6-Towers!C6*(Settings!$C$16/100)),0),"-")</f>
        <v/>
      </c>
      <c r="D6" s="24">
        <f>IF(P_Density!D6&gt;Settings!$C$26,IF(Towers!D6*(Settings!$C$16/100)&lt;'Total Sites'!D6,('Total Sites'!D6-Towers!D6*(Settings!$C$16/100)),0),"-")</f>
        <v/>
      </c>
      <c r="E6" s="24">
        <f>IF(P_Density!E6&gt;Settings!$C$26,IF(Towers!E6*(Settings!$C$16/100)&lt;'Total Sites'!E6,('Total Sites'!E6-Towers!E6*(Settings!$C$16/100)),0),"-")</f>
        <v/>
      </c>
      <c r="F6" s="24">
        <f>IF(P_Density!F6&gt;Settings!$C$26,IF(Towers!F6*(Settings!$C$16/100)&lt;'Total Sites'!F6,('Total Sites'!F6-Towers!F6*(Settings!$C$16/100)),0),"-")</f>
        <v/>
      </c>
      <c r="G6" s="24">
        <f>IF(P_Density!G6&gt;Settings!$C$26,IF(Towers!G6*(Settings!$C$16/100)&lt;'Total Sites'!G6,('Total Sites'!G6-Towers!G6*(Settings!$C$16/100)),0),"-")</f>
        <v/>
      </c>
      <c r="H6" s="24">
        <f>IF(P_Density!H6&gt;Settings!$C$26,IF(Towers!H6*(Settings!$C$16/100)&lt;'Total Sites'!H6,('Total Sites'!H6-Towers!H6*(Settings!$C$16/100)),0),"-")</f>
        <v/>
      </c>
      <c r="I6" s="24">
        <f>IF(P_Density!I6&gt;Settings!$C$26,IF(Towers!I6*(Settings!$C$16/100)&lt;'Total Sites'!I6,('Total Sites'!I6-Towers!I6*(Settings!$C$16/100)),0),"-")</f>
        <v/>
      </c>
      <c r="J6" s="24">
        <f>IF(P_Density!J6&gt;Settings!$C$26,IF(Towers!J6*(Settings!$C$16/100)&lt;'Total Sites'!J6,('Total Sites'!J6-Towers!J6*(Settings!$C$16/100)),0),"-")</f>
        <v/>
      </c>
      <c r="K6" s="24">
        <f>IF(P_Density!K6&gt;Settings!$C$26,IF(Towers!K6*(Settings!$C$16/100)&lt;'Total Sites'!K6,('Total Sites'!K6-Towers!K6*(Settings!$C$16/100)),0),"-")</f>
        <v/>
      </c>
      <c r="L6" s="24">
        <f>IF(P_Density!L6&gt;Settings!$C$26,IF(Towers!L6*(Settings!$C$16/100)&lt;'Total Sites'!L6,('Total Sites'!L6-Towers!L6*(Settings!$C$16/100)),0),"-")</f>
        <v/>
      </c>
    </row>
    <row r="7">
      <c r="A7" s="16">
        <f>'Total Sites'!A7</f>
        <v/>
      </c>
      <c r="B7" s="16">
        <f>'Total Sites'!B7</f>
        <v/>
      </c>
      <c r="C7" s="24">
        <f>IF(P_Density!C7&gt;Settings!$C$26,IF(Towers!C7*(Settings!$C$16/100)&lt;'Total Sites'!C7,('Total Sites'!C7-Towers!C7*(Settings!$C$16/100)),0),"-")</f>
        <v/>
      </c>
      <c r="D7" s="24">
        <f>IF(P_Density!D7&gt;Settings!$C$26,IF(Towers!D7*(Settings!$C$16/100)&lt;'Total Sites'!D7,('Total Sites'!D7-Towers!D7*(Settings!$C$16/100)),0),"-")</f>
        <v/>
      </c>
      <c r="E7" s="24">
        <f>IF(P_Density!E7&gt;Settings!$C$26,IF(Towers!E7*(Settings!$C$16/100)&lt;'Total Sites'!E7,('Total Sites'!E7-Towers!E7*(Settings!$C$16/100)),0),"-")</f>
        <v/>
      </c>
      <c r="F7" s="24">
        <f>IF(P_Density!F7&gt;Settings!$C$26,IF(Towers!F7*(Settings!$C$16/100)&lt;'Total Sites'!F7,('Total Sites'!F7-Towers!F7*(Settings!$C$16/100)),0),"-")</f>
        <v/>
      </c>
      <c r="G7" s="24">
        <f>IF(P_Density!G7&gt;Settings!$C$26,IF(Towers!G7*(Settings!$C$16/100)&lt;'Total Sites'!G7,('Total Sites'!G7-Towers!G7*(Settings!$C$16/100)),0),"-")</f>
        <v/>
      </c>
      <c r="H7" s="24">
        <f>IF(P_Density!H7&gt;Settings!$C$26,IF(Towers!H7*(Settings!$C$16/100)&lt;'Total Sites'!H7,('Total Sites'!H7-Towers!H7*(Settings!$C$16/100)),0),"-")</f>
        <v/>
      </c>
      <c r="I7" s="24">
        <f>IF(P_Density!I7&gt;Settings!$C$26,IF(Towers!I7*(Settings!$C$16/100)&lt;'Total Sites'!I7,('Total Sites'!I7-Towers!I7*(Settings!$C$16/100)),0),"-")</f>
        <v/>
      </c>
      <c r="J7" s="24">
        <f>IF(P_Density!J7&gt;Settings!$C$26,IF(Towers!J7*(Settings!$C$16/100)&lt;'Total Sites'!J7,('Total Sites'!J7-Towers!J7*(Settings!$C$16/100)),0),"-")</f>
        <v/>
      </c>
      <c r="K7" s="24">
        <f>IF(P_Density!K7&gt;Settings!$C$26,IF(Towers!K7*(Settings!$C$16/100)&lt;'Total Sites'!K7,('Total Sites'!K7-Towers!K7*(Settings!$C$16/100)),0),"-")</f>
        <v/>
      </c>
      <c r="L7" s="24">
        <f>IF(P_Density!L7&gt;Settings!$C$26,IF(Towers!L7*(Settings!$C$16/100)&lt;'Total Sites'!L7,('Total Sites'!L7-Towers!L7*(Settings!$C$16/100)),0),"-")</f>
        <v/>
      </c>
    </row>
    <row r="8">
      <c r="A8" s="16">
        <f>'Total Sites'!A8</f>
        <v/>
      </c>
      <c r="B8" s="16">
        <f>'Total Sites'!B8</f>
        <v/>
      </c>
      <c r="C8" s="24">
        <f>IF(P_Density!C8&gt;Settings!$C$26,IF(Towers!C8*(Settings!$C$16/100)&lt;'Total Sites'!C8,('Total Sites'!C8-Towers!C8*(Settings!$C$16/100)),0),"-")</f>
        <v/>
      </c>
      <c r="D8" s="24">
        <f>IF(P_Density!D8&gt;Settings!$C$26,IF(Towers!D8*(Settings!$C$16/100)&lt;'Total Sites'!D8,('Total Sites'!D8-Towers!D8*(Settings!$C$16/100)),0),"-")</f>
        <v/>
      </c>
      <c r="E8" s="24">
        <f>IF(P_Density!E8&gt;Settings!$C$26,IF(Towers!E8*(Settings!$C$16/100)&lt;'Total Sites'!E8,('Total Sites'!E8-Towers!E8*(Settings!$C$16/100)),0),"-")</f>
        <v/>
      </c>
      <c r="F8" s="24">
        <f>IF(P_Density!F8&gt;Settings!$C$26,IF(Towers!F8*(Settings!$C$16/100)&lt;'Total Sites'!F8,('Total Sites'!F8-Towers!F8*(Settings!$C$16/100)),0),"-")</f>
        <v/>
      </c>
      <c r="G8" s="24">
        <f>IF(P_Density!G8&gt;Settings!$C$26,IF(Towers!G8*(Settings!$C$16/100)&lt;'Total Sites'!G8,('Total Sites'!G8-Towers!G8*(Settings!$C$16/100)),0),"-")</f>
        <v/>
      </c>
      <c r="H8" s="24">
        <f>IF(P_Density!H8&gt;Settings!$C$26,IF(Towers!H8*(Settings!$C$16/100)&lt;'Total Sites'!H8,('Total Sites'!H8-Towers!H8*(Settings!$C$16/100)),0),"-")</f>
        <v/>
      </c>
      <c r="I8" s="24">
        <f>IF(P_Density!I8&gt;Settings!$C$26,IF(Towers!I8*(Settings!$C$16/100)&lt;'Total Sites'!I8,('Total Sites'!I8-Towers!I8*(Settings!$C$16/100)),0),"-")</f>
        <v/>
      </c>
      <c r="J8" s="24">
        <f>IF(P_Density!J8&gt;Settings!$C$26,IF(Towers!J8*(Settings!$C$16/100)&lt;'Total Sites'!J8,('Total Sites'!J8-Towers!J8*(Settings!$C$16/100)),0),"-")</f>
        <v/>
      </c>
      <c r="K8" s="24">
        <f>IF(P_Density!K8&gt;Settings!$C$26,IF(Towers!K8*(Settings!$C$16/100)&lt;'Total Sites'!K8,('Total Sites'!K8-Towers!K8*(Settings!$C$16/100)),0),"-")</f>
        <v/>
      </c>
      <c r="L8" s="24">
        <f>IF(P_Density!L8&gt;Settings!$C$26,IF(Towers!L8*(Settings!$C$16/100)&lt;'Total Sites'!L8,('Total Sites'!L8-Towers!L8*(Settings!$C$16/100)),0),"-")</f>
        <v/>
      </c>
    </row>
    <row r="9">
      <c r="A9" s="16">
        <f>'Total Sites'!A9</f>
        <v/>
      </c>
      <c r="B9" s="16">
        <f>'Total Sites'!B9</f>
        <v/>
      </c>
      <c r="C9" s="24">
        <f>IF(P_Density!C9&gt;Settings!$C$26,IF(Towers!C9*(Settings!$C$16/100)&lt;'Total Sites'!C9,('Total Sites'!C9-Towers!C9*(Settings!$C$16/100)),0),"-")</f>
        <v/>
      </c>
      <c r="D9" s="24">
        <f>IF(P_Density!D9&gt;Settings!$C$26,IF(Towers!D9*(Settings!$C$16/100)&lt;'Total Sites'!D9,('Total Sites'!D9-Towers!D9*(Settings!$C$16/100)),0),"-")</f>
        <v/>
      </c>
      <c r="E9" s="24">
        <f>IF(P_Density!E9&gt;Settings!$C$26,IF(Towers!E9*(Settings!$C$16/100)&lt;'Total Sites'!E9,('Total Sites'!E9-Towers!E9*(Settings!$C$16/100)),0),"-")</f>
        <v/>
      </c>
      <c r="F9" s="24">
        <f>IF(P_Density!F9&gt;Settings!$C$26,IF(Towers!F9*(Settings!$C$16/100)&lt;'Total Sites'!F9,('Total Sites'!F9-Towers!F9*(Settings!$C$16/100)),0),"-")</f>
        <v/>
      </c>
      <c r="G9" s="24">
        <f>IF(P_Density!G9&gt;Settings!$C$26,IF(Towers!G9*(Settings!$C$16/100)&lt;'Total Sites'!G9,('Total Sites'!G9-Towers!G9*(Settings!$C$16/100)),0),"-")</f>
        <v/>
      </c>
      <c r="H9" s="24">
        <f>IF(P_Density!H9&gt;Settings!$C$26,IF(Towers!H9*(Settings!$C$16/100)&lt;'Total Sites'!H9,('Total Sites'!H9-Towers!H9*(Settings!$C$16/100)),0),"-")</f>
        <v/>
      </c>
      <c r="I9" s="24">
        <f>IF(P_Density!I9&gt;Settings!$C$26,IF(Towers!I9*(Settings!$C$16/100)&lt;'Total Sites'!I9,('Total Sites'!I9-Towers!I9*(Settings!$C$16/100)),0),"-")</f>
        <v/>
      </c>
      <c r="J9" s="24">
        <f>IF(P_Density!J9&gt;Settings!$C$26,IF(Towers!J9*(Settings!$C$16/100)&lt;'Total Sites'!J9,('Total Sites'!J9-Towers!J9*(Settings!$C$16/100)),0),"-")</f>
        <v/>
      </c>
      <c r="K9" s="24">
        <f>IF(P_Density!K9&gt;Settings!$C$26,IF(Towers!K9*(Settings!$C$16/100)&lt;'Total Sites'!K9,('Total Sites'!K9-Towers!K9*(Settings!$C$16/100)),0),"-")</f>
        <v/>
      </c>
      <c r="L9" s="24">
        <f>IF(P_Density!L9&gt;Settings!$C$26,IF(Towers!L9*(Settings!$C$16/100)&lt;'Total Sites'!L9,('Total Sites'!L9-Towers!L9*(Settings!$C$16/100)),0),"-")</f>
        <v/>
      </c>
    </row>
    <row r="10">
      <c r="A10" s="16">
        <f>'Total Sites'!A10</f>
        <v/>
      </c>
      <c r="B10" s="16">
        <f>'Total Sites'!B10</f>
        <v/>
      </c>
      <c r="C10" s="24">
        <f>IF(P_Density!C10&gt;Settings!$C$26,IF(Towers!C10*(Settings!$C$16/100)&lt;'Total Sites'!C10,('Total Sites'!C10-Towers!C10*(Settings!$C$16/100)),0),"-")</f>
        <v/>
      </c>
      <c r="D10" s="24">
        <f>IF(P_Density!D10&gt;Settings!$C$26,IF(Towers!D10*(Settings!$C$16/100)&lt;'Total Sites'!D10,('Total Sites'!D10-Towers!D10*(Settings!$C$16/100)),0),"-")</f>
        <v/>
      </c>
      <c r="E10" s="24">
        <f>IF(P_Density!E10&gt;Settings!$C$26,IF(Towers!E10*(Settings!$C$16/100)&lt;'Total Sites'!E10,('Total Sites'!E10-Towers!E10*(Settings!$C$16/100)),0),"-")</f>
        <v/>
      </c>
      <c r="F10" s="24">
        <f>IF(P_Density!F10&gt;Settings!$C$26,IF(Towers!F10*(Settings!$C$16/100)&lt;'Total Sites'!F10,('Total Sites'!F10-Towers!F10*(Settings!$C$16/100)),0),"-")</f>
        <v/>
      </c>
      <c r="G10" s="24">
        <f>IF(P_Density!G10&gt;Settings!$C$26,IF(Towers!G10*(Settings!$C$16/100)&lt;'Total Sites'!G10,('Total Sites'!G10-Towers!G10*(Settings!$C$16/100)),0),"-")</f>
        <v/>
      </c>
      <c r="H10" s="24">
        <f>IF(P_Density!H10&gt;Settings!$C$26,IF(Towers!H10*(Settings!$C$16/100)&lt;'Total Sites'!H10,('Total Sites'!H10-Towers!H10*(Settings!$C$16/100)),0),"-")</f>
        <v/>
      </c>
      <c r="I10" s="24">
        <f>IF(P_Density!I10&gt;Settings!$C$26,IF(Towers!I10*(Settings!$C$16/100)&lt;'Total Sites'!I10,('Total Sites'!I10-Towers!I10*(Settings!$C$16/100)),0),"-")</f>
        <v/>
      </c>
      <c r="J10" s="24">
        <f>IF(P_Density!J10&gt;Settings!$C$26,IF(Towers!J10*(Settings!$C$16/100)&lt;'Total Sites'!J10,('Total Sites'!J10-Towers!J10*(Settings!$C$16/100)),0),"-")</f>
        <v/>
      </c>
      <c r="K10" s="24">
        <f>IF(P_Density!K10&gt;Settings!$C$26,IF(Towers!K10*(Settings!$C$16/100)&lt;'Total Sites'!K10,('Total Sites'!K10-Towers!K10*(Settings!$C$16/100)),0),"-")</f>
        <v/>
      </c>
      <c r="L10" s="24">
        <f>IF(P_Density!L10&gt;Settings!$C$26,IF(Towers!L10*(Settings!$C$16/100)&lt;'Total Sites'!L10,('Total Sites'!L10-Towers!L10*(Settings!$C$16/100)),0),"-")</f>
        <v/>
      </c>
    </row>
    <row r="11">
      <c r="A11" s="16">
        <f>'Total Sites'!A11</f>
        <v/>
      </c>
      <c r="B11" s="16">
        <f>'Total Sites'!B11</f>
        <v/>
      </c>
      <c r="C11" s="24">
        <f>IF(P_Density!C11&gt;Settings!$C$26,IF(Towers!C11*(Settings!$C$16/100)&lt;'Total Sites'!C11,('Total Sites'!C11-Towers!C11*(Settings!$C$16/100)),0),"-")</f>
        <v/>
      </c>
      <c r="D11" s="24">
        <f>IF(P_Density!D11&gt;Settings!$C$26,IF(Towers!D11*(Settings!$C$16/100)&lt;'Total Sites'!D11,('Total Sites'!D11-Towers!D11*(Settings!$C$16/100)),0),"-")</f>
        <v/>
      </c>
      <c r="E11" s="24">
        <f>IF(P_Density!E11&gt;Settings!$C$26,IF(Towers!E11*(Settings!$C$16/100)&lt;'Total Sites'!E11,('Total Sites'!E11-Towers!E11*(Settings!$C$16/100)),0),"-")</f>
        <v/>
      </c>
      <c r="F11" s="24">
        <f>IF(P_Density!F11&gt;Settings!$C$26,IF(Towers!F11*(Settings!$C$16/100)&lt;'Total Sites'!F11,('Total Sites'!F11-Towers!F11*(Settings!$C$16/100)),0),"-")</f>
        <v/>
      </c>
      <c r="G11" s="24">
        <f>IF(P_Density!G11&gt;Settings!$C$26,IF(Towers!G11*(Settings!$C$16/100)&lt;'Total Sites'!G11,('Total Sites'!G11-Towers!G11*(Settings!$C$16/100)),0),"-")</f>
        <v/>
      </c>
      <c r="H11" s="24">
        <f>IF(P_Density!H11&gt;Settings!$C$26,IF(Towers!H11*(Settings!$C$16/100)&lt;'Total Sites'!H11,('Total Sites'!H11-Towers!H11*(Settings!$C$16/100)),0),"-")</f>
        <v/>
      </c>
      <c r="I11" s="24">
        <f>IF(P_Density!I11&gt;Settings!$C$26,IF(Towers!I11*(Settings!$C$16/100)&lt;'Total Sites'!I11,('Total Sites'!I11-Towers!I11*(Settings!$C$16/100)),0),"-")</f>
        <v/>
      </c>
      <c r="J11" s="24">
        <f>IF(P_Density!J11&gt;Settings!$C$26,IF(Towers!J11*(Settings!$C$16/100)&lt;'Total Sites'!J11,('Total Sites'!J11-Towers!J11*(Settings!$C$16/100)),0),"-")</f>
        <v/>
      </c>
      <c r="K11" s="24">
        <f>IF(P_Density!K11&gt;Settings!$C$26,IF(Towers!K11*(Settings!$C$16/100)&lt;'Total Sites'!K11,('Total Sites'!K11-Towers!K11*(Settings!$C$16/100)),0),"-")</f>
        <v/>
      </c>
      <c r="L11" s="24">
        <f>IF(P_Density!L11&gt;Settings!$C$26,IF(Towers!L11*(Settings!$C$16/100)&lt;'Total Sites'!L11,('Total Sites'!L11-Towers!L11*(Settings!$C$16/100)),0),"-")</f>
        <v/>
      </c>
    </row>
    <row r="12">
      <c r="A12" s="16">
        <f>'Total Sites'!A12</f>
        <v/>
      </c>
      <c r="B12" s="16">
        <f>'Total Sites'!B12</f>
        <v/>
      </c>
      <c r="C12" s="24">
        <f>IF(P_Density!C12&gt;Settings!$C$26,IF(Towers!C12*(Settings!$C$16/100)&lt;'Total Sites'!C12,('Total Sites'!C12-Towers!C12*(Settings!$C$16/100)),0),"-")</f>
        <v/>
      </c>
      <c r="D12" s="24">
        <f>IF(P_Density!D12&gt;Settings!$C$26,IF(Towers!D12*(Settings!$C$16/100)&lt;'Total Sites'!D12,('Total Sites'!D12-Towers!D12*(Settings!$C$16/100)),0),"-")</f>
        <v/>
      </c>
      <c r="E12" s="24">
        <f>IF(P_Density!E12&gt;Settings!$C$26,IF(Towers!E12*(Settings!$C$16/100)&lt;'Total Sites'!E12,('Total Sites'!E12-Towers!E12*(Settings!$C$16/100)),0),"-")</f>
        <v/>
      </c>
      <c r="F12" s="24">
        <f>IF(P_Density!F12&gt;Settings!$C$26,IF(Towers!F12*(Settings!$C$16/100)&lt;'Total Sites'!F12,('Total Sites'!F12-Towers!F12*(Settings!$C$16/100)),0),"-")</f>
        <v/>
      </c>
      <c r="G12" s="24">
        <f>IF(P_Density!G12&gt;Settings!$C$26,IF(Towers!G12*(Settings!$C$16/100)&lt;'Total Sites'!G12,('Total Sites'!G12-Towers!G12*(Settings!$C$16/100)),0),"-")</f>
        <v/>
      </c>
      <c r="H12" s="24">
        <f>IF(P_Density!H12&gt;Settings!$C$26,IF(Towers!H12*(Settings!$C$16/100)&lt;'Total Sites'!H12,('Total Sites'!H12-Towers!H12*(Settings!$C$16/100)),0),"-")</f>
        <v/>
      </c>
      <c r="I12" s="24">
        <f>IF(P_Density!I12&gt;Settings!$C$26,IF(Towers!I12*(Settings!$C$16/100)&lt;'Total Sites'!I12,('Total Sites'!I12-Towers!I12*(Settings!$C$16/100)),0),"-")</f>
        <v/>
      </c>
      <c r="J12" s="24">
        <f>IF(P_Density!J12&gt;Settings!$C$26,IF(Towers!J12*(Settings!$C$16/100)&lt;'Total Sites'!J12,('Total Sites'!J12-Towers!J12*(Settings!$C$16/100)),0),"-")</f>
        <v/>
      </c>
      <c r="K12" s="24">
        <f>IF(P_Density!K12&gt;Settings!$C$26,IF(Towers!K12*(Settings!$C$16/100)&lt;'Total Sites'!K12,('Total Sites'!K12-Towers!K12*(Settings!$C$16/100)),0),"-")</f>
        <v/>
      </c>
      <c r="L12" s="24">
        <f>IF(P_Density!L12&gt;Settings!$C$26,IF(Towers!L12*(Settings!$C$16/100)&lt;'Total Sites'!L12,('Total Sites'!L12-Towers!L12*(Settings!$C$16/100)),0),"-")</f>
        <v/>
      </c>
    </row>
    <row r="13">
      <c r="A13" s="16">
        <f>'Total Sites'!A13</f>
        <v/>
      </c>
      <c r="B13" s="16">
        <f>'Total Sites'!B13</f>
        <v/>
      </c>
      <c r="C13" s="24">
        <f>IF(P_Density!C13&gt;Settings!$C$26,IF(Towers!C13*(Settings!$C$16/100)&lt;'Total Sites'!C13,('Total Sites'!C13-Towers!C13*(Settings!$C$16/100)),0),"-")</f>
        <v/>
      </c>
      <c r="D13" s="24">
        <f>IF(P_Density!D13&gt;Settings!$C$26,IF(Towers!D13*(Settings!$C$16/100)&lt;'Total Sites'!D13,('Total Sites'!D13-Towers!D13*(Settings!$C$16/100)),0),"-")</f>
        <v/>
      </c>
      <c r="E13" s="24">
        <f>IF(P_Density!E13&gt;Settings!$C$26,IF(Towers!E13*(Settings!$C$16/100)&lt;'Total Sites'!E13,('Total Sites'!E13-Towers!E13*(Settings!$C$16/100)),0),"-")</f>
        <v/>
      </c>
      <c r="F13" s="24">
        <f>IF(P_Density!F13&gt;Settings!$C$26,IF(Towers!F13*(Settings!$C$16/100)&lt;'Total Sites'!F13,('Total Sites'!F13-Towers!F13*(Settings!$C$16/100)),0),"-")</f>
        <v/>
      </c>
      <c r="G13" s="24">
        <f>IF(P_Density!G13&gt;Settings!$C$26,IF(Towers!G13*(Settings!$C$16/100)&lt;'Total Sites'!G13,('Total Sites'!G13-Towers!G13*(Settings!$C$16/100)),0),"-")</f>
        <v/>
      </c>
      <c r="H13" s="24">
        <f>IF(P_Density!H13&gt;Settings!$C$26,IF(Towers!H13*(Settings!$C$16/100)&lt;'Total Sites'!H13,('Total Sites'!H13-Towers!H13*(Settings!$C$16/100)),0),"-")</f>
        <v/>
      </c>
      <c r="I13" s="24">
        <f>IF(P_Density!I13&gt;Settings!$C$26,IF(Towers!I13*(Settings!$C$16/100)&lt;'Total Sites'!I13,('Total Sites'!I13-Towers!I13*(Settings!$C$16/100)),0),"-")</f>
        <v/>
      </c>
      <c r="J13" s="24">
        <f>IF(P_Density!J13&gt;Settings!$C$26,IF(Towers!J13*(Settings!$C$16/100)&lt;'Total Sites'!J13,('Total Sites'!J13-Towers!J13*(Settings!$C$16/100)),0),"-")</f>
        <v/>
      </c>
      <c r="K13" s="24">
        <f>IF(P_Density!K13&gt;Settings!$C$26,IF(Towers!K13*(Settings!$C$16/100)&lt;'Total Sites'!K13,('Total Sites'!K13-Towers!K13*(Settings!$C$16/100)),0),"-")</f>
        <v/>
      </c>
      <c r="L13" s="24">
        <f>IF(P_Density!L13&gt;Settings!$C$26,IF(Towers!L13*(Settings!$C$16/100)&lt;'Total Sites'!L13,('Total Sites'!L13-Towers!L13*(Settings!$C$16/100)),0),"-")</f>
        <v/>
      </c>
    </row>
    <row r="14">
      <c r="A14" s="16">
        <f>'Total Sites'!A14</f>
        <v/>
      </c>
      <c r="B14" s="16">
        <f>'Total Sites'!B14</f>
        <v/>
      </c>
      <c r="C14" s="24">
        <f>IF(P_Density!C14&gt;Settings!$C$26,IF(Towers!C14*(Settings!$C$16/100)&lt;'Total Sites'!C14,('Total Sites'!C14-Towers!C14*(Settings!$C$16/100)),0),"-")</f>
        <v/>
      </c>
      <c r="D14" s="24">
        <f>IF(P_Density!D14&gt;Settings!$C$26,IF(Towers!D14*(Settings!$C$16/100)&lt;'Total Sites'!D14,('Total Sites'!D14-Towers!D14*(Settings!$C$16/100)),0),"-")</f>
        <v/>
      </c>
      <c r="E14" s="24">
        <f>IF(P_Density!E14&gt;Settings!$C$26,IF(Towers!E14*(Settings!$C$16/100)&lt;'Total Sites'!E14,('Total Sites'!E14-Towers!E14*(Settings!$C$16/100)),0),"-")</f>
        <v/>
      </c>
      <c r="F14" s="24">
        <f>IF(P_Density!F14&gt;Settings!$C$26,IF(Towers!F14*(Settings!$C$16/100)&lt;'Total Sites'!F14,('Total Sites'!F14-Towers!F14*(Settings!$C$16/100)),0),"-")</f>
        <v/>
      </c>
      <c r="G14" s="24">
        <f>IF(P_Density!G14&gt;Settings!$C$26,IF(Towers!G14*(Settings!$C$16/100)&lt;'Total Sites'!G14,('Total Sites'!G14-Towers!G14*(Settings!$C$16/100)),0),"-")</f>
        <v/>
      </c>
      <c r="H14" s="24">
        <f>IF(P_Density!H14&gt;Settings!$C$26,IF(Towers!H14*(Settings!$C$16/100)&lt;'Total Sites'!H14,('Total Sites'!H14-Towers!H14*(Settings!$C$16/100)),0),"-")</f>
        <v/>
      </c>
      <c r="I14" s="24">
        <f>IF(P_Density!I14&gt;Settings!$C$26,IF(Towers!I14*(Settings!$C$16/100)&lt;'Total Sites'!I14,('Total Sites'!I14-Towers!I14*(Settings!$C$16/100)),0),"-")</f>
        <v/>
      </c>
      <c r="J14" s="24">
        <f>IF(P_Density!J14&gt;Settings!$C$26,IF(Towers!J14*(Settings!$C$16/100)&lt;'Total Sites'!J14,('Total Sites'!J14-Towers!J14*(Settings!$C$16/100)),0),"-")</f>
        <v/>
      </c>
      <c r="K14" s="24">
        <f>IF(P_Density!K14&gt;Settings!$C$26,IF(Towers!K14*(Settings!$C$16/100)&lt;'Total Sites'!K14,('Total Sites'!K14-Towers!K14*(Settings!$C$16/100)),0),"-")</f>
        <v/>
      </c>
      <c r="L14" s="24">
        <f>IF(P_Density!L14&gt;Settings!$C$26,IF(Towers!L14*(Settings!$C$16/100)&lt;'Total Sites'!L14,('Total Sites'!L14-Towers!L14*(Settings!$C$16/100)),0),"-")</f>
        <v/>
      </c>
    </row>
    <row r="15">
      <c r="A15" s="16">
        <f>'Total Sites'!A15</f>
        <v/>
      </c>
      <c r="B15" s="16">
        <f>'Total Sites'!B15</f>
        <v/>
      </c>
      <c r="C15" s="24">
        <f>IF(P_Density!C15&gt;Settings!$C$26,IF(Towers!C15*(Settings!$C$16/100)&lt;'Total Sites'!C15,('Total Sites'!C15-Towers!C15*(Settings!$C$16/100)),0),"-")</f>
        <v/>
      </c>
      <c r="D15" s="24">
        <f>IF(P_Density!D15&gt;Settings!$C$26,IF(Towers!D15*(Settings!$C$16/100)&lt;'Total Sites'!D15,('Total Sites'!D15-Towers!D15*(Settings!$C$16/100)),0),"-")</f>
        <v/>
      </c>
      <c r="E15" s="24">
        <f>IF(P_Density!E15&gt;Settings!$C$26,IF(Towers!E15*(Settings!$C$16/100)&lt;'Total Sites'!E15,('Total Sites'!E15-Towers!E15*(Settings!$C$16/100)),0),"-")</f>
        <v/>
      </c>
      <c r="F15" s="24">
        <f>IF(P_Density!F15&gt;Settings!$C$26,IF(Towers!F15*(Settings!$C$16/100)&lt;'Total Sites'!F15,('Total Sites'!F15-Towers!F15*(Settings!$C$16/100)),0),"-")</f>
        <v/>
      </c>
      <c r="G15" s="24">
        <f>IF(P_Density!G15&gt;Settings!$C$26,IF(Towers!G15*(Settings!$C$16/100)&lt;'Total Sites'!G15,('Total Sites'!G15-Towers!G15*(Settings!$C$16/100)),0),"-")</f>
        <v/>
      </c>
      <c r="H15" s="24">
        <f>IF(P_Density!H15&gt;Settings!$C$26,IF(Towers!H15*(Settings!$C$16/100)&lt;'Total Sites'!H15,('Total Sites'!H15-Towers!H15*(Settings!$C$16/100)),0),"-")</f>
        <v/>
      </c>
      <c r="I15" s="24">
        <f>IF(P_Density!I15&gt;Settings!$C$26,IF(Towers!I15*(Settings!$C$16/100)&lt;'Total Sites'!I15,('Total Sites'!I15-Towers!I15*(Settings!$C$16/100)),0),"-")</f>
        <v/>
      </c>
      <c r="J15" s="24">
        <f>IF(P_Density!J15&gt;Settings!$C$26,IF(Towers!J15*(Settings!$C$16/100)&lt;'Total Sites'!J15,('Total Sites'!J15-Towers!J15*(Settings!$C$16/100)),0),"-")</f>
        <v/>
      </c>
      <c r="K15" s="24">
        <f>IF(P_Density!K15&gt;Settings!$C$26,IF(Towers!K15*(Settings!$C$16/100)&lt;'Total Sites'!K15,('Total Sites'!K15-Towers!K15*(Settings!$C$16/100)),0),"-")</f>
        <v/>
      </c>
      <c r="L15" s="24">
        <f>IF(P_Density!L15&gt;Settings!$C$26,IF(Towers!L15*(Settings!$C$16/100)&lt;'Total Sites'!L15,('Total Sites'!L15-Towers!L15*(Settings!$C$16/100)),0),"-")</f>
        <v/>
      </c>
    </row>
    <row r="16">
      <c r="A16" s="16">
        <f>'Total Sites'!A16</f>
        <v/>
      </c>
      <c r="B16" s="16">
        <f>'Total Sites'!B16</f>
        <v/>
      </c>
      <c r="C16" s="24">
        <f>IF(P_Density!C16&gt;Settings!$C$26,IF(Towers!C16*(Settings!$C$16/100)&lt;'Total Sites'!C16,('Total Sites'!C16-Towers!C16*(Settings!$C$16/100)),0),"-")</f>
        <v/>
      </c>
      <c r="D16" s="24">
        <f>IF(P_Density!D16&gt;Settings!$C$26,IF(Towers!D16*(Settings!$C$16/100)&lt;'Total Sites'!D16,('Total Sites'!D16-Towers!D16*(Settings!$C$16/100)),0),"-")</f>
        <v/>
      </c>
      <c r="E16" s="24">
        <f>IF(P_Density!E16&gt;Settings!$C$26,IF(Towers!E16*(Settings!$C$16/100)&lt;'Total Sites'!E16,('Total Sites'!E16-Towers!E16*(Settings!$C$16/100)),0),"-")</f>
        <v/>
      </c>
      <c r="F16" s="24">
        <f>IF(P_Density!F16&gt;Settings!$C$26,IF(Towers!F16*(Settings!$C$16/100)&lt;'Total Sites'!F16,('Total Sites'!F16-Towers!F16*(Settings!$C$16/100)),0),"-")</f>
        <v/>
      </c>
      <c r="G16" s="24">
        <f>IF(P_Density!G16&gt;Settings!$C$26,IF(Towers!G16*(Settings!$C$16/100)&lt;'Total Sites'!G16,('Total Sites'!G16-Towers!G16*(Settings!$C$16/100)),0),"-")</f>
        <v/>
      </c>
      <c r="H16" s="24">
        <f>IF(P_Density!H16&gt;Settings!$C$26,IF(Towers!H16*(Settings!$C$16/100)&lt;'Total Sites'!H16,('Total Sites'!H16-Towers!H16*(Settings!$C$16/100)),0),"-")</f>
        <v/>
      </c>
      <c r="I16" s="24">
        <f>IF(P_Density!I16&gt;Settings!$C$26,IF(Towers!I16*(Settings!$C$16/100)&lt;'Total Sites'!I16,('Total Sites'!I16-Towers!I16*(Settings!$C$16/100)),0),"-")</f>
        <v/>
      </c>
      <c r="J16" s="24">
        <f>IF(P_Density!J16&gt;Settings!$C$26,IF(Towers!J16*(Settings!$C$16/100)&lt;'Total Sites'!J16,('Total Sites'!J16-Towers!J16*(Settings!$C$16/100)),0),"-")</f>
        <v/>
      </c>
      <c r="K16" s="24">
        <f>IF(P_Density!K16&gt;Settings!$C$26,IF(Towers!K16*(Settings!$C$16/100)&lt;'Total Sites'!K16,('Total Sites'!K16-Towers!K16*(Settings!$C$16/100)),0),"-")</f>
        <v/>
      </c>
      <c r="L16" s="24">
        <f>IF(P_Density!L16&gt;Settings!$C$26,IF(Towers!L16*(Settings!$C$16/100)&lt;'Total Sites'!L16,('Total Sites'!L16-Towers!L16*(Settings!$C$16/100)),0),"-")</f>
        <v/>
      </c>
    </row>
    <row r="17">
      <c r="A17" s="16">
        <f>'Total Sites'!A17</f>
        <v/>
      </c>
      <c r="B17" s="16">
        <f>'Total Sites'!B17</f>
        <v/>
      </c>
      <c r="C17" s="24">
        <f>IF(P_Density!C17&gt;Settings!$C$26,IF(Towers!C17*(Settings!$C$16/100)&lt;'Total Sites'!C17,('Total Sites'!C17-Towers!C17*(Settings!$C$16/100)),0),"-")</f>
        <v/>
      </c>
      <c r="D17" s="24">
        <f>IF(P_Density!D17&gt;Settings!$C$26,IF(Towers!D17*(Settings!$C$16/100)&lt;'Total Sites'!D17,('Total Sites'!D17-Towers!D17*(Settings!$C$16/100)),0),"-")</f>
        <v/>
      </c>
      <c r="E17" s="24">
        <f>IF(P_Density!E17&gt;Settings!$C$26,IF(Towers!E17*(Settings!$C$16/100)&lt;'Total Sites'!E17,('Total Sites'!E17-Towers!E17*(Settings!$C$16/100)),0),"-")</f>
        <v/>
      </c>
      <c r="F17" s="24">
        <f>IF(P_Density!F17&gt;Settings!$C$26,IF(Towers!F17*(Settings!$C$16/100)&lt;'Total Sites'!F17,('Total Sites'!F17-Towers!F17*(Settings!$C$16/100)),0),"-")</f>
        <v/>
      </c>
      <c r="G17" s="24">
        <f>IF(P_Density!G17&gt;Settings!$C$26,IF(Towers!G17*(Settings!$C$16/100)&lt;'Total Sites'!G17,('Total Sites'!G17-Towers!G17*(Settings!$C$16/100)),0),"-")</f>
        <v/>
      </c>
      <c r="H17" s="24">
        <f>IF(P_Density!H17&gt;Settings!$C$26,IF(Towers!H17*(Settings!$C$16/100)&lt;'Total Sites'!H17,('Total Sites'!H17-Towers!H17*(Settings!$C$16/100)),0),"-")</f>
        <v/>
      </c>
      <c r="I17" s="24">
        <f>IF(P_Density!I17&gt;Settings!$C$26,IF(Towers!I17*(Settings!$C$16/100)&lt;'Total Sites'!I17,('Total Sites'!I17-Towers!I17*(Settings!$C$16/100)),0),"-")</f>
        <v/>
      </c>
      <c r="J17" s="24">
        <f>IF(P_Density!J17&gt;Settings!$C$26,IF(Towers!J17*(Settings!$C$16/100)&lt;'Total Sites'!J17,('Total Sites'!J17-Towers!J17*(Settings!$C$16/100)),0),"-")</f>
        <v/>
      </c>
      <c r="K17" s="24">
        <f>IF(P_Density!K17&gt;Settings!$C$26,IF(Towers!K17*(Settings!$C$16/100)&lt;'Total Sites'!K17,('Total Sites'!K17-Towers!K17*(Settings!$C$16/100)),0),"-")</f>
        <v/>
      </c>
      <c r="L17" s="24">
        <f>IF(P_Density!L17&gt;Settings!$C$26,IF(Towers!L17*(Settings!$C$16/100)&lt;'Total Sites'!L17,('Total Sites'!L17-Towers!L17*(Settings!$C$16/100)),0),"-")</f>
        <v/>
      </c>
    </row>
    <row r="18">
      <c r="A18" s="16">
        <f>'Total Sites'!A18</f>
        <v/>
      </c>
      <c r="B18" s="16">
        <f>'Total Sites'!B18</f>
        <v/>
      </c>
      <c r="C18" s="24">
        <f>IF(P_Density!C18&gt;Settings!$C$26,IF(Towers!C18*(Settings!$C$16/100)&lt;'Total Sites'!C18,('Total Sites'!C18-Towers!C18*(Settings!$C$16/100)),0),"-")</f>
        <v/>
      </c>
      <c r="D18" s="24">
        <f>IF(P_Density!D18&gt;Settings!$C$26,IF(Towers!D18*(Settings!$C$16/100)&lt;'Total Sites'!D18,('Total Sites'!D18-Towers!D18*(Settings!$C$16/100)),0),"-")</f>
        <v/>
      </c>
      <c r="E18" s="24">
        <f>IF(P_Density!E18&gt;Settings!$C$26,IF(Towers!E18*(Settings!$C$16/100)&lt;'Total Sites'!E18,('Total Sites'!E18-Towers!E18*(Settings!$C$16/100)),0),"-")</f>
        <v/>
      </c>
      <c r="F18" s="24">
        <f>IF(P_Density!F18&gt;Settings!$C$26,IF(Towers!F18*(Settings!$C$16/100)&lt;'Total Sites'!F18,('Total Sites'!F18-Towers!F18*(Settings!$C$16/100)),0),"-")</f>
        <v/>
      </c>
      <c r="G18" s="24">
        <f>IF(P_Density!G18&gt;Settings!$C$26,IF(Towers!G18*(Settings!$C$16/100)&lt;'Total Sites'!G18,('Total Sites'!G18-Towers!G18*(Settings!$C$16/100)),0),"-")</f>
        <v/>
      </c>
      <c r="H18" s="24">
        <f>IF(P_Density!H18&gt;Settings!$C$26,IF(Towers!H18*(Settings!$C$16/100)&lt;'Total Sites'!H18,('Total Sites'!H18-Towers!H18*(Settings!$C$16/100)),0),"-")</f>
        <v/>
      </c>
      <c r="I18" s="24">
        <f>IF(P_Density!I18&gt;Settings!$C$26,IF(Towers!I18*(Settings!$C$16/100)&lt;'Total Sites'!I18,('Total Sites'!I18-Towers!I18*(Settings!$C$16/100)),0),"-")</f>
        <v/>
      </c>
      <c r="J18" s="24">
        <f>IF(P_Density!J18&gt;Settings!$C$26,IF(Towers!J18*(Settings!$C$16/100)&lt;'Total Sites'!J18,('Total Sites'!J18-Towers!J18*(Settings!$C$16/100)),0),"-")</f>
        <v/>
      </c>
      <c r="K18" s="24">
        <f>IF(P_Density!K18&gt;Settings!$C$26,IF(Towers!K18*(Settings!$C$16/100)&lt;'Total Sites'!K18,('Total Sites'!K18-Towers!K18*(Settings!$C$16/100)),0),"-")</f>
        <v/>
      </c>
      <c r="L18" s="24">
        <f>IF(P_Density!L18&gt;Settings!$C$26,IF(Towers!L18*(Settings!$C$16/100)&lt;'Total Sites'!L18,('Total Sites'!L18-Towers!L18*(Settings!$C$16/100)),0),"-")</f>
        <v/>
      </c>
    </row>
    <row r="19">
      <c r="A19" s="16">
        <f>'Total Sites'!A19</f>
        <v/>
      </c>
      <c r="B19" s="16">
        <f>'Total Sites'!B19</f>
        <v/>
      </c>
      <c r="C19" s="24">
        <f>IF(P_Density!C19&gt;Settings!$C$26,IF(Towers!C19*(Settings!$C$16/100)&lt;'Total Sites'!C19,('Total Sites'!C19-Towers!C19*(Settings!$C$16/100)),0),"-")</f>
        <v/>
      </c>
      <c r="D19" s="24">
        <f>IF(P_Density!D19&gt;Settings!$C$26,IF(Towers!D19*(Settings!$C$16/100)&lt;'Total Sites'!D19,('Total Sites'!D19-Towers!D19*(Settings!$C$16/100)),0),"-")</f>
        <v/>
      </c>
      <c r="E19" s="24">
        <f>IF(P_Density!E19&gt;Settings!$C$26,IF(Towers!E19*(Settings!$C$16/100)&lt;'Total Sites'!E19,('Total Sites'!E19-Towers!E19*(Settings!$C$16/100)),0),"-")</f>
        <v/>
      </c>
      <c r="F19" s="24">
        <f>IF(P_Density!F19&gt;Settings!$C$26,IF(Towers!F19*(Settings!$C$16/100)&lt;'Total Sites'!F19,('Total Sites'!F19-Towers!F19*(Settings!$C$16/100)),0),"-")</f>
        <v/>
      </c>
      <c r="G19" s="24">
        <f>IF(P_Density!G19&gt;Settings!$C$26,IF(Towers!G19*(Settings!$C$16/100)&lt;'Total Sites'!G19,('Total Sites'!G19-Towers!G19*(Settings!$C$16/100)),0),"-")</f>
        <v/>
      </c>
      <c r="H19" s="24">
        <f>IF(P_Density!H19&gt;Settings!$C$26,IF(Towers!H19*(Settings!$C$16/100)&lt;'Total Sites'!H19,('Total Sites'!H19-Towers!H19*(Settings!$C$16/100)),0),"-")</f>
        <v/>
      </c>
      <c r="I19" s="24">
        <f>IF(P_Density!I19&gt;Settings!$C$26,IF(Towers!I19*(Settings!$C$16/100)&lt;'Total Sites'!I19,('Total Sites'!I19-Towers!I19*(Settings!$C$16/100)),0),"-")</f>
        <v/>
      </c>
      <c r="J19" s="24">
        <f>IF(P_Density!J19&gt;Settings!$C$26,IF(Towers!J19*(Settings!$C$16/100)&lt;'Total Sites'!J19,('Total Sites'!J19-Towers!J19*(Settings!$C$16/100)),0),"-")</f>
        <v/>
      </c>
      <c r="K19" s="24">
        <f>IF(P_Density!K19&gt;Settings!$C$26,IF(Towers!K19*(Settings!$C$16/100)&lt;'Total Sites'!K19,('Total Sites'!K19-Towers!K19*(Settings!$C$16/100)),0),"-")</f>
        <v/>
      </c>
      <c r="L19" s="24">
        <f>IF(P_Density!L19&gt;Settings!$C$26,IF(Towers!L19*(Settings!$C$16/100)&lt;'Total Sites'!L19,('Total Sites'!L19-Towers!L19*(Settings!$C$16/100)),0),"-")</f>
        <v/>
      </c>
    </row>
    <row r="20">
      <c r="A20" s="16">
        <f>'Total Sites'!A20</f>
        <v/>
      </c>
      <c r="B20" s="16">
        <f>'Total Sites'!B20</f>
        <v/>
      </c>
      <c r="C20" s="24">
        <f>IF(P_Density!C20&gt;Settings!$C$26,IF(Towers!C20*(Settings!$C$16/100)&lt;'Total Sites'!C20,('Total Sites'!C20-Towers!C20*(Settings!$C$16/100)),0),"-")</f>
        <v/>
      </c>
      <c r="D20" s="24">
        <f>IF(P_Density!D20&gt;Settings!$C$26,IF(Towers!D20*(Settings!$C$16/100)&lt;'Total Sites'!D20,('Total Sites'!D20-Towers!D20*(Settings!$C$16/100)),0),"-")</f>
        <v/>
      </c>
      <c r="E20" s="24">
        <f>IF(P_Density!E20&gt;Settings!$C$26,IF(Towers!E20*(Settings!$C$16/100)&lt;'Total Sites'!E20,('Total Sites'!E20-Towers!E20*(Settings!$C$16/100)),0),"-")</f>
        <v/>
      </c>
      <c r="F20" s="24">
        <f>IF(P_Density!F20&gt;Settings!$C$26,IF(Towers!F20*(Settings!$C$16/100)&lt;'Total Sites'!F20,('Total Sites'!F20-Towers!F20*(Settings!$C$16/100)),0),"-")</f>
        <v/>
      </c>
      <c r="G20" s="24">
        <f>IF(P_Density!G20&gt;Settings!$C$26,IF(Towers!G20*(Settings!$C$16/100)&lt;'Total Sites'!G20,('Total Sites'!G20-Towers!G20*(Settings!$C$16/100)),0),"-")</f>
        <v/>
      </c>
      <c r="H20" s="24">
        <f>IF(P_Density!H20&gt;Settings!$C$26,IF(Towers!H20*(Settings!$C$16/100)&lt;'Total Sites'!H20,('Total Sites'!H20-Towers!H20*(Settings!$C$16/100)),0),"-")</f>
        <v/>
      </c>
      <c r="I20" s="24">
        <f>IF(P_Density!I20&gt;Settings!$C$26,IF(Towers!I20*(Settings!$C$16/100)&lt;'Total Sites'!I20,('Total Sites'!I20-Towers!I20*(Settings!$C$16/100)),0),"-")</f>
        <v/>
      </c>
      <c r="J20" s="24">
        <f>IF(P_Density!J20&gt;Settings!$C$26,IF(Towers!J20*(Settings!$C$16/100)&lt;'Total Sites'!J20,('Total Sites'!J20-Towers!J20*(Settings!$C$16/100)),0),"-")</f>
        <v/>
      </c>
      <c r="K20" s="24">
        <f>IF(P_Density!K20&gt;Settings!$C$26,IF(Towers!K20*(Settings!$C$16/100)&lt;'Total Sites'!K20,('Total Sites'!K20-Towers!K20*(Settings!$C$16/100)),0),"-")</f>
        <v/>
      </c>
      <c r="L20" s="24">
        <f>IF(P_Density!L20&gt;Settings!$C$26,IF(Towers!L20*(Settings!$C$16/100)&lt;'Total Sites'!L20,('Total Sites'!L20-Towers!L20*(Settings!$C$16/100)),0),"-")</f>
        <v/>
      </c>
    </row>
    <row r="21">
      <c r="A21" s="16">
        <f>'Total Sites'!A21</f>
        <v/>
      </c>
      <c r="B21" s="16">
        <f>'Total Sites'!B21</f>
        <v/>
      </c>
      <c r="C21" s="24">
        <f>IF(P_Density!C21&gt;Settings!$C$26,IF(Towers!C21*(Settings!$C$16/100)&lt;'Total Sites'!C21,('Total Sites'!C21-Towers!C21*(Settings!$C$16/100)),0),"-")</f>
        <v/>
      </c>
      <c r="D21" s="24">
        <f>IF(P_Density!D21&gt;Settings!$C$26,IF(Towers!D21*(Settings!$C$16/100)&lt;'Total Sites'!D21,('Total Sites'!D21-Towers!D21*(Settings!$C$16/100)),0),"-")</f>
        <v/>
      </c>
      <c r="E21" s="24">
        <f>IF(P_Density!E21&gt;Settings!$C$26,IF(Towers!E21*(Settings!$C$16/100)&lt;'Total Sites'!E21,('Total Sites'!E21-Towers!E21*(Settings!$C$16/100)),0),"-")</f>
        <v/>
      </c>
      <c r="F21" s="24">
        <f>IF(P_Density!F21&gt;Settings!$C$26,IF(Towers!F21*(Settings!$C$16/100)&lt;'Total Sites'!F21,('Total Sites'!F21-Towers!F21*(Settings!$C$16/100)),0),"-")</f>
        <v/>
      </c>
      <c r="G21" s="24">
        <f>IF(P_Density!G21&gt;Settings!$C$26,IF(Towers!G21*(Settings!$C$16/100)&lt;'Total Sites'!G21,('Total Sites'!G21-Towers!G21*(Settings!$C$16/100)),0),"-")</f>
        <v/>
      </c>
      <c r="H21" s="24">
        <f>IF(P_Density!H21&gt;Settings!$C$26,IF(Towers!H21*(Settings!$C$16/100)&lt;'Total Sites'!H21,('Total Sites'!H21-Towers!H21*(Settings!$C$16/100)),0),"-")</f>
        <v/>
      </c>
      <c r="I21" s="24">
        <f>IF(P_Density!I21&gt;Settings!$C$26,IF(Towers!I21*(Settings!$C$16/100)&lt;'Total Sites'!I21,('Total Sites'!I21-Towers!I21*(Settings!$C$16/100)),0),"-")</f>
        <v/>
      </c>
      <c r="J21" s="24">
        <f>IF(P_Density!J21&gt;Settings!$C$26,IF(Towers!J21*(Settings!$C$16/100)&lt;'Total Sites'!J21,('Total Sites'!J21-Towers!J21*(Settings!$C$16/100)),0),"-")</f>
        <v/>
      </c>
      <c r="K21" s="24">
        <f>IF(P_Density!K21&gt;Settings!$C$26,IF(Towers!K21*(Settings!$C$16/100)&lt;'Total Sites'!K21,('Total Sites'!K21-Towers!K21*(Settings!$C$16/100)),0),"-")</f>
        <v/>
      </c>
      <c r="L21" s="24">
        <f>IF(P_Density!L21&gt;Settings!$C$26,IF(Towers!L21*(Settings!$C$16/100)&lt;'Total Sites'!L21,('Total Sites'!L21-Towers!L21*(Settings!$C$16/100)),0),"-")</f>
        <v/>
      </c>
    </row>
    <row r="22">
      <c r="A22" s="16">
        <f>'Total Sites'!A22</f>
        <v/>
      </c>
      <c r="B22" s="16">
        <f>'Total Sites'!B22</f>
        <v/>
      </c>
      <c r="C22" s="24">
        <f>IF(P_Density!C22&gt;Settings!$C$26,IF(Towers!C22*(Settings!$C$16/100)&lt;'Total Sites'!C22,('Total Sites'!C22-Towers!C22*(Settings!$C$16/100)),0),"-")</f>
        <v/>
      </c>
      <c r="D22" s="24">
        <f>IF(P_Density!D22&gt;Settings!$C$26,IF(Towers!D22*(Settings!$C$16/100)&lt;'Total Sites'!D22,('Total Sites'!D22-Towers!D22*(Settings!$C$16/100)),0),"-")</f>
        <v/>
      </c>
      <c r="E22" s="24">
        <f>IF(P_Density!E22&gt;Settings!$C$26,IF(Towers!E22*(Settings!$C$16/100)&lt;'Total Sites'!E22,('Total Sites'!E22-Towers!E22*(Settings!$C$16/100)),0),"-")</f>
        <v/>
      </c>
      <c r="F22" s="24">
        <f>IF(P_Density!F22&gt;Settings!$C$26,IF(Towers!F22*(Settings!$C$16/100)&lt;'Total Sites'!F22,('Total Sites'!F22-Towers!F22*(Settings!$C$16/100)),0),"-")</f>
        <v/>
      </c>
      <c r="G22" s="24">
        <f>IF(P_Density!G22&gt;Settings!$C$26,IF(Towers!G22*(Settings!$C$16/100)&lt;'Total Sites'!G22,('Total Sites'!G22-Towers!G22*(Settings!$C$16/100)),0),"-")</f>
        <v/>
      </c>
      <c r="H22" s="24">
        <f>IF(P_Density!H22&gt;Settings!$C$26,IF(Towers!H22*(Settings!$C$16/100)&lt;'Total Sites'!H22,('Total Sites'!H22-Towers!H22*(Settings!$C$16/100)),0),"-")</f>
        <v/>
      </c>
      <c r="I22" s="24">
        <f>IF(P_Density!I22&gt;Settings!$C$26,IF(Towers!I22*(Settings!$C$16/100)&lt;'Total Sites'!I22,('Total Sites'!I22-Towers!I22*(Settings!$C$16/100)),0),"-")</f>
        <v/>
      </c>
      <c r="J22" s="24">
        <f>IF(P_Density!J22&gt;Settings!$C$26,IF(Towers!J22*(Settings!$C$16/100)&lt;'Total Sites'!J22,('Total Sites'!J22-Towers!J22*(Settings!$C$16/100)),0),"-")</f>
        <v/>
      </c>
      <c r="K22" s="24">
        <f>IF(P_Density!K22&gt;Settings!$C$26,IF(Towers!K22*(Settings!$C$16/100)&lt;'Total Sites'!K22,('Total Sites'!K22-Towers!K22*(Settings!$C$16/100)),0),"-")</f>
        <v/>
      </c>
      <c r="L22" s="24">
        <f>IF(P_Density!L22&gt;Settings!$C$26,IF(Towers!L22*(Settings!$C$16/100)&lt;'Total Sites'!L22,('Total Sites'!L22-Towers!L22*(Settings!$C$16/100)),0),"-")</f>
        <v/>
      </c>
    </row>
    <row r="23">
      <c r="A23" s="16">
        <f>'Total Sites'!A23</f>
        <v/>
      </c>
      <c r="B23" s="16">
        <f>'Total Sites'!B23</f>
        <v/>
      </c>
      <c r="C23" s="24">
        <f>IF(P_Density!C23&gt;Settings!$C$26,IF(Towers!C23*(Settings!$C$16/100)&lt;'Total Sites'!C23,('Total Sites'!C23-Towers!C23*(Settings!$C$16/100)),0),"-")</f>
        <v/>
      </c>
      <c r="D23" s="24">
        <f>IF(P_Density!D23&gt;Settings!$C$26,IF(Towers!D23*(Settings!$C$16/100)&lt;'Total Sites'!D23,('Total Sites'!D23-Towers!D23*(Settings!$C$16/100)),0),"-")</f>
        <v/>
      </c>
      <c r="E23" s="24">
        <f>IF(P_Density!E23&gt;Settings!$C$26,IF(Towers!E23*(Settings!$C$16/100)&lt;'Total Sites'!E23,('Total Sites'!E23-Towers!E23*(Settings!$C$16/100)),0),"-")</f>
        <v/>
      </c>
      <c r="F23" s="24">
        <f>IF(P_Density!F23&gt;Settings!$C$26,IF(Towers!F23*(Settings!$C$16/100)&lt;'Total Sites'!F23,('Total Sites'!F23-Towers!F23*(Settings!$C$16/100)),0),"-")</f>
        <v/>
      </c>
      <c r="G23" s="24">
        <f>IF(P_Density!G23&gt;Settings!$C$26,IF(Towers!G23*(Settings!$C$16/100)&lt;'Total Sites'!G23,('Total Sites'!G23-Towers!G23*(Settings!$C$16/100)),0),"-")</f>
        <v/>
      </c>
      <c r="H23" s="24">
        <f>IF(P_Density!H23&gt;Settings!$C$26,IF(Towers!H23*(Settings!$C$16/100)&lt;'Total Sites'!H23,('Total Sites'!H23-Towers!H23*(Settings!$C$16/100)),0),"-")</f>
        <v/>
      </c>
      <c r="I23" s="24">
        <f>IF(P_Density!I23&gt;Settings!$C$26,IF(Towers!I23*(Settings!$C$16/100)&lt;'Total Sites'!I23,('Total Sites'!I23-Towers!I23*(Settings!$C$16/100)),0),"-")</f>
        <v/>
      </c>
      <c r="J23" s="24">
        <f>IF(P_Density!J23&gt;Settings!$C$26,IF(Towers!J23*(Settings!$C$16/100)&lt;'Total Sites'!J23,('Total Sites'!J23-Towers!J23*(Settings!$C$16/100)),0),"-")</f>
        <v/>
      </c>
      <c r="K23" s="24">
        <f>IF(P_Density!K23&gt;Settings!$C$26,IF(Towers!K23*(Settings!$C$16/100)&lt;'Total Sites'!K23,('Total Sites'!K23-Towers!K23*(Settings!$C$16/100)),0),"-")</f>
        <v/>
      </c>
      <c r="L23" s="24">
        <f>IF(P_Density!L23&gt;Settings!$C$26,IF(Towers!L23*(Settings!$C$16/100)&lt;'Total Sites'!L23,('Total Sites'!L23-Towers!L23*(Settings!$C$16/100)),0),"-")</f>
        <v/>
      </c>
    </row>
    <row r="24">
      <c r="A24" s="16">
        <f>'Total Sites'!A24</f>
        <v/>
      </c>
      <c r="B24" s="16">
        <f>'Total Sites'!B24</f>
        <v/>
      </c>
      <c r="C24" s="24">
        <f>IF(P_Density!C24&gt;Settings!$C$26,IF(Towers!C24*(Settings!$C$16/100)&lt;'Total Sites'!C24,('Total Sites'!C24-Towers!C24*(Settings!$C$16/100)),0),"-")</f>
        <v/>
      </c>
      <c r="D24" s="24">
        <f>IF(P_Density!D24&gt;Settings!$C$26,IF(Towers!D24*(Settings!$C$16/100)&lt;'Total Sites'!D24,('Total Sites'!D24-Towers!D24*(Settings!$C$16/100)),0),"-")</f>
        <v/>
      </c>
      <c r="E24" s="24">
        <f>IF(P_Density!E24&gt;Settings!$C$26,IF(Towers!E24*(Settings!$C$16/100)&lt;'Total Sites'!E24,('Total Sites'!E24-Towers!E24*(Settings!$C$16/100)),0),"-")</f>
        <v/>
      </c>
      <c r="F24" s="24">
        <f>IF(P_Density!F24&gt;Settings!$C$26,IF(Towers!F24*(Settings!$C$16/100)&lt;'Total Sites'!F24,('Total Sites'!F24-Towers!F24*(Settings!$C$16/100)),0),"-")</f>
        <v/>
      </c>
      <c r="G24" s="24">
        <f>IF(P_Density!G24&gt;Settings!$C$26,IF(Towers!G24*(Settings!$C$16/100)&lt;'Total Sites'!G24,('Total Sites'!G24-Towers!G24*(Settings!$C$16/100)),0),"-")</f>
        <v/>
      </c>
      <c r="H24" s="24">
        <f>IF(P_Density!H24&gt;Settings!$C$26,IF(Towers!H24*(Settings!$C$16/100)&lt;'Total Sites'!H24,('Total Sites'!H24-Towers!H24*(Settings!$C$16/100)),0),"-")</f>
        <v/>
      </c>
      <c r="I24" s="24">
        <f>IF(P_Density!I24&gt;Settings!$C$26,IF(Towers!I24*(Settings!$C$16/100)&lt;'Total Sites'!I24,('Total Sites'!I24-Towers!I24*(Settings!$C$16/100)),0),"-")</f>
        <v/>
      </c>
      <c r="J24" s="24">
        <f>IF(P_Density!J24&gt;Settings!$C$26,IF(Towers!J24*(Settings!$C$16/100)&lt;'Total Sites'!J24,('Total Sites'!J24-Towers!J24*(Settings!$C$16/100)),0),"-")</f>
        <v/>
      </c>
      <c r="K24" s="24">
        <f>IF(P_Density!K24&gt;Settings!$C$26,IF(Towers!K24*(Settings!$C$16/100)&lt;'Total Sites'!K24,('Total Sites'!K24-Towers!K24*(Settings!$C$16/100)),0),"-")</f>
        <v/>
      </c>
      <c r="L24" s="24">
        <f>IF(P_Density!L24&gt;Settings!$C$26,IF(Towers!L24*(Settings!$C$16/100)&lt;'Total Sites'!L24,('Total Sites'!L24-Towers!L24*(Settings!$C$16/100)),0),"-")</f>
        <v/>
      </c>
    </row>
    <row r="25">
      <c r="A25" s="16">
        <f>'Total Sites'!A25</f>
        <v/>
      </c>
      <c r="B25" s="16">
        <f>'Total Sites'!B25</f>
        <v/>
      </c>
      <c r="C25" s="24">
        <f>IF(P_Density!C25&gt;Settings!$C$26,IF(Towers!C25*(Settings!$C$16/100)&lt;'Total Sites'!C25,('Total Sites'!C25-Towers!C25*(Settings!$C$16/100)),0),"-")</f>
        <v/>
      </c>
      <c r="D25" s="24">
        <f>IF(P_Density!D25&gt;Settings!$C$26,IF(Towers!D25*(Settings!$C$16/100)&lt;'Total Sites'!D25,('Total Sites'!D25-Towers!D25*(Settings!$C$16/100)),0),"-")</f>
        <v/>
      </c>
      <c r="E25" s="24">
        <f>IF(P_Density!E25&gt;Settings!$C$26,IF(Towers!E25*(Settings!$C$16/100)&lt;'Total Sites'!E25,('Total Sites'!E25-Towers!E25*(Settings!$C$16/100)),0),"-")</f>
        <v/>
      </c>
      <c r="F25" s="24">
        <f>IF(P_Density!F25&gt;Settings!$C$26,IF(Towers!F25*(Settings!$C$16/100)&lt;'Total Sites'!F25,('Total Sites'!F25-Towers!F25*(Settings!$C$16/100)),0),"-")</f>
        <v/>
      </c>
      <c r="G25" s="24">
        <f>IF(P_Density!G25&gt;Settings!$C$26,IF(Towers!G25*(Settings!$C$16/100)&lt;'Total Sites'!G25,('Total Sites'!G25-Towers!G25*(Settings!$C$16/100)),0),"-")</f>
        <v/>
      </c>
      <c r="H25" s="24">
        <f>IF(P_Density!H25&gt;Settings!$C$26,IF(Towers!H25*(Settings!$C$16/100)&lt;'Total Sites'!H25,('Total Sites'!H25-Towers!H25*(Settings!$C$16/100)),0),"-")</f>
        <v/>
      </c>
      <c r="I25" s="24">
        <f>IF(P_Density!I25&gt;Settings!$C$26,IF(Towers!I25*(Settings!$C$16/100)&lt;'Total Sites'!I25,('Total Sites'!I25-Towers!I25*(Settings!$C$16/100)),0),"-")</f>
        <v/>
      </c>
      <c r="J25" s="24">
        <f>IF(P_Density!J25&gt;Settings!$C$26,IF(Towers!J25*(Settings!$C$16/100)&lt;'Total Sites'!J25,('Total Sites'!J25-Towers!J25*(Settings!$C$16/100)),0),"-")</f>
        <v/>
      </c>
      <c r="K25" s="24">
        <f>IF(P_Density!K25&gt;Settings!$C$26,IF(Towers!K25*(Settings!$C$16/100)&lt;'Total Sites'!K25,('Total Sites'!K25-Towers!K25*(Settings!$C$16/100)),0),"-")</f>
        <v/>
      </c>
      <c r="L25" s="24">
        <f>IF(P_Density!L25&gt;Settings!$C$26,IF(Towers!L25*(Settings!$C$16/100)&lt;'Total Sites'!L25,('Total Sites'!L25-Towers!L25*(Settings!$C$16/100)),0),"-")</f>
        <v/>
      </c>
    </row>
    <row r="26">
      <c r="A26" s="16">
        <f>'Total Sites'!A26</f>
        <v/>
      </c>
      <c r="B26" s="16">
        <f>'Total Sites'!B26</f>
        <v/>
      </c>
      <c r="C26" s="24">
        <f>IF(P_Density!C26&gt;Settings!$C$26,IF(Towers!C26*(Settings!$C$16/100)&lt;'Total Sites'!C26,('Total Sites'!C26-Towers!C26*(Settings!$C$16/100)),0),"-")</f>
        <v/>
      </c>
      <c r="D26" s="24">
        <f>IF(P_Density!D26&gt;Settings!$C$26,IF(Towers!D26*(Settings!$C$16/100)&lt;'Total Sites'!D26,('Total Sites'!D26-Towers!D26*(Settings!$C$16/100)),0),"-")</f>
        <v/>
      </c>
      <c r="E26" s="24">
        <f>IF(P_Density!E26&gt;Settings!$C$26,IF(Towers!E26*(Settings!$C$16/100)&lt;'Total Sites'!E26,('Total Sites'!E26-Towers!E26*(Settings!$C$16/100)),0),"-")</f>
        <v/>
      </c>
      <c r="F26" s="24">
        <f>IF(P_Density!F26&gt;Settings!$C$26,IF(Towers!F26*(Settings!$C$16/100)&lt;'Total Sites'!F26,('Total Sites'!F26-Towers!F26*(Settings!$C$16/100)),0),"-")</f>
        <v/>
      </c>
      <c r="G26" s="24">
        <f>IF(P_Density!G26&gt;Settings!$C$26,IF(Towers!G26*(Settings!$C$16/100)&lt;'Total Sites'!G26,('Total Sites'!G26-Towers!G26*(Settings!$C$16/100)),0),"-")</f>
        <v/>
      </c>
      <c r="H26" s="24">
        <f>IF(P_Density!H26&gt;Settings!$C$26,IF(Towers!H26*(Settings!$C$16/100)&lt;'Total Sites'!H26,('Total Sites'!H26-Towers!H26*(Settings!$C$16/100)),0),"-")</f>
        <v/>
      </c>
      <c r="I26" s="24">
        <f>IF(P_Density!I26&gt;Settings!$C$26,IF(Towers!I26*(Settings!$C$16/100)&lt;'Total Sites'!I26,('Total Sites'!I26-Towers!I26*(Settings!$C$16/100)),0),"-")</f>
        <v/>
      </c>
      <c r="J26" s="24">
        <f>IF(P_Density!J26&gt;Settings!$C$26,IF(Towers!J26*(Settings!$C$16/100)&lt;'Total Sites'!J26,('Total Sites'!J26-Towers!J26*(Settings!$C$16/100)),0),"-")</f>
        <v/>
      </c>
      <c r="K26" s="24">
        <f>IF(P_Density!K26&gt;Settings!$C$26,IF(Towers!K26*(Settings!$C$16/100)&lt;'Total Sites'!K26,('Total Sites'!K26-Towers!K26*(Settings!$C$16/100)),0),"-")</f>
        <v/>
      </c>
      <c r="L26" s="24">
        <f>IF(P_Density!L26&gt;Settings!$C$26,IF(Towers!L26*(Settings!$C$16/100)&lt;'Total Sites'!L26,('Total Sites'!L26-Towers!L26*(Settings!$C$16/100)),0),"-")</f>
        <v/>
      </c>
    </row>
    <row r="27">
      <c r="A27" s="16">
        <f>'Total Sites'!A27</f>
        <v/>
      </c>
      <c r="B27" s="16">
        <f>'Total Sites'!B27</f>
        <v/>
      </c>
      <c r="C27" s="24">
        <f>IF(P_Density!C27&gt;Settings!$C$26,IF(Towers!C27*(Settings!$C$16/100)&lt;'Total Sites'!C27,('Total Sites'!C27-Towers!C27*(Settings!$C$16/100)),0),"-")</f>
        <v/>
      </c>
      <c r="D27" s="24">
        <f>IF(P_Density!D27&gt;Settings!$C$26,IF(Towers!D27*(Settings!$C$16/100)&lt;'Total Sites'!D27,('Total Sites'!D27-Towers!D27*(Settings!$C$16/100)),0),"-")</f>
        <v/>
      </c>
      <c r="E27" s="24">
        <f>IF(P_Density!E27&gt;Settings!$C$26,IF(Towers!E27*(Settings!$C$16/100)&lt;'Total Sites'!E27,('Total Sites'!E27-Towers!E27*(Settings!$C$16/100)),0),"-")</f>
        <v/>
      </c>
      <c r="F27" s="24">
        <f>IF(P_Density!F27&gt;Settings!$C$26,IF(Towers!F27*(Settings!$C$16/100)&lt;'Total Sites'!F27,('Total Sites'!F27-Towers!F27*(Settings!$C$16/100)),0),"-")</f>
        <v/>
      </c>
      <c r="G27" s="24">
        <f>IF(P_Density!G27&gt;Settings!$C$26,IF(Towers!G27*(Settings!$C$16/100)&lt;'Total Sites'!G27,('Total Sites'!G27-Towers!G27*(Settings!$C$16/100)),0),"-")</f>
        <v/>
      </c>
      <c r="H27" s="24">
        <f>IF(P_Density!H27&gt;Settings!$C$26,IF(Towers!H27*(Settings!$C$16/100)&lt;'Total Sites'!H27,('Total Sites'!H27-Towers!H27*(Settings!$C$16/100)),0),"-")</f>
        <v/>
      </c>
      <c r="I27" s="24">
        <f>IF(P_Density!I27&gt;Settings!$C$26,IF(Towers!I27*(Settings!$C$16/100)&lt;'Total Sites'!I27,('Total Sites'!I27-Towers!I27*(Settings!$C$16/100)),0),"-")</f>
        <v/>
      </c>
      <c r="J27" s="24">
        <f>IF(P_Density!J27&gt;Settings!$C$26,IF(Towers!J27*(Settings!$C$16/100)&lt;'Total Sites'!J27,('Total Sites'!J27-Towers!J27*(Settings!$C$16/100)),0),"-")</f>
        <v/>
      </c>
      <c r="K27" s="24">
        <f>IF(P_Density!K27&gt;Settings!$C$26,IF(Towers!K27*(Settings!$C$16/100)&lt;'Total Sites'!K27,('Total Sites'!K27-Towers!K27*(Settings!$C$16/100)),0),"-")</f>
        <v/>
      </c>
      <c r="L27" s="24">
        <f>IF(P_Density!L27&gt;Settings!$C$26,IF(Towers!L27*(Settings!$C$16/100)&lt;'Total Sites'!L27,('Total Sites'!L27-Towers!L27*(Settings!$C$16/100)),0),"-")</f>
        <v/>
      </c>
    </row>
    <row r="28">
      <c r="A28" s="16">
        <f>'Total Sites'!A28</f>
        <v/>
      </c>
      <c r="B28" s="16">
        <f>'Total Sites'!B28</f>
        <v/>
      </c>
      <c r="C28" s="24">
        <f>IF(P_Density!C28&gt;Settings!$C$26,IF(Towers!C28*(Settings!$C$16/100)&lt;'Total Sites'!C28,('Total Sites'!C28-Towers!C28*(Settings!$C$16/100)),0),"-")</f>
        <v/>
      </c>
      <c r="D28" s="24">
        <f>IF(P_Density!D28&gt;Settings!$C$26,IF(Towers!D28*(Settings!$C$16/100)&lt;'Total Sites'!D28,('Total Sites'!D28-Towers!D28*(Settings!$C$16/100)),0),"-")</f>
        <v/>
      </c>
      <c r="E28" s="24">
        <f>IF(P_Density!E28&gt;Settings!$C$26,IF(Towers!E28*(Settings!$C$16/100)&lt;'Total Sites'!E28,('Total Sites'!E28-Towers!E28*(Settings!$C$16/100)),0),"-")</f>
        <v/>
      </c>
      <c r="F28" s="24">
        <f>IF(P_Density!F28&gt;Settings!$C$26,IF(Towers!F28*(Settings!$C$16/100)&lt;'Total Sites'!F28,('Total Sites'!F28-Towers!F28*(Settings!$C$16/100)),0),"-")</f>
        <v/>
      </c>
      <c r="G28" s="24">
        <f>IF(P_Density!G28&gt;Settings!$C$26,IF(Towers!G28*(Settings!$C$16/100)&lt;'Total Sites'!G28,('Total Sites'!G28-Towers!G28*(Settings!$C$16/100)),0),"-")</f>
        <v/>
      </c>
      <c r="H28" s="24">
        <f>IF(P_Density!H28&gt;Settings!$C$26,IF(Towers!H28*(Settings!$C$16/100)&lt;'Total Sites'!H28,('Total Sites'!H28-Towers!H28*(Settings!$C$16/100)),0),"-")</f>
        <v/>
      </c>
      <c r="I28" s="24">
        <f>IF(P_Density!I28&gt;Settings!$C$26,IF(Towers!I28*(Settings!$C$16/100)&lt;'Total Sites'!I28,('Total Sites'!I28-Towers!I28*(Settings!$C$16/100)),0),"-")</f>
        <v/>
      </c>
      <c r="J28" s="24">
        <f>IF(P_Density!J28&gt;Settings!$C$26,IF(Towers!J28*(Settings!$C$16/100)&lt;'Total Sites'!J28,('Total Sites'!J28-Towers!J28*(Settings!$C$16/100)),0),"-")</f>
        <v/>
      </c>
      <c r="K28" s="24">
        <f>IF(P_Density!K28&gt;Settings!$C$26,IF(Towers!K28*(Settings!$C$16/100)&lt;'Total Sites'!K28,('Total Sites'!K28-Towers!K28*(Settings!$C$16/100)),0),"-")</f>
        <v/>
      </c>
      <c r="L28" s="24">
        <f>IF(P_Density!L28&gt;Settings!$C$26,IF(Towers!L28*(Settings!$C$16/100)&lt;'Total Sites'!L28,('Total Sites'!L28-Towers!L28*(Settings!$C$16/100)),0),"-")</f>
        <v/>
      </c>
    </row>
    <row r="29">
      <c r="A29" s="16">
        <f>'Total Sites'!A29</f>
        <v/>
      </c>
      <c r="B29" s="16">
        <f>'Total Sites'!B29</f>
        <v/>
      </c>
      <c r="C29" s="24">
        <f>IF(P_Density!C29&gt;Settings!$C$26,IF(Towers!C29*(Settings!$C$16/100)&lt;'Total Sites'!C29,('Total Sites'!C29-Towers!C29*(Settings!$C$16/100)),0),"-")</f>
        <v/>
      </c>
      <c r="D29" s="24">
        <f>IF(P_Density!D29&gt;Settings!$C$26,IF(Towers!D29*(Settings!$C$16/100)&lt;'Total Sites'!D29,('Total Sites'!D29-Towers!D29*(Settings!$C$16/100)),0),"-")</f>
        <v/>
      </c>
      <c r="E29" s="24">
        <f>IF(P_Density!E29&gt;Settings!$C$26,IF(Towers!E29*(Settings!$C$16/100)&lt;'Total Sites'!E29,('Total Sites'!E29-Towers!E29*(Settings!$C$16/100)),0),"-")</f>
        <v/>
      </c>
      <c r="F29" s="24">
        <f>IF(P_Density!F29&gt;Settings!$C$26,IF(Towers!F29*(Settings!$C$16/100)&lt;'Total Sites'!F29,('Total Sites'!F29-Towers!F29*(Settings!$C$16/100)),0),"-")</f>
        <v/>
      </c>
      <c r="G29" s="24">
        <f>IF(P_Density!G29&gt;Settings!$C$26,IF(Towers!G29*(Settings!$C$16/100)&lt;'Total Sites'!G29,('Total Sites'!G29-Towers!G29*(Settings!$C$16/100)),0),"-")</f>
        <v/>
      </c>
      <c r="H29" s="24">
        <f>IF(P_Density!H29&gt;Settings!$C$26,IF(Towers!H29*(Settings!$C$16/100)&lt;'Total Sites'!H29,('Total Sites'!H29-Towers!H29*(Settings!$C$16/100)),0),"-")</f>
        <v/>
      </c>
      <c r="I29" s="24">
        <f>IF(P_Density!I29&gt;Settings!$C$26,IF(Towers!I29*(Settings!$C$16/100)&lt;'Total Sites'!I29,('Total Sites'!I29-Towers!I29*(Settings!$C$16/100)),0),"-")</f>
        <v/>
      </c>
      <c r="J29" s="24">
        <f>IF(P_Density!J29&gt;Settings!$C$26,IF(Towers!J29*(Settings!$C$16/100)&lt;'Total Sites'!J29,('Total Sites'!J29-Towers!J29*(Settings!$C$16/100)),0),"-")</f>
        <v/>
      </c>
      <c r="K29" s="24">
        <f>IF(P_Density!K29&gt;Settings!$C$26,IF(Towers!K29*(Settings!$C$16/100)&lt;'Total Sites'!K29,('Total Sites'!K29-Towers!K29*(Settings!$C$16/100)),0),"-")</f>
        <v/>
      </c>
      <c r="L29" s="24">
        <f>IF(P_Density!L29&gt;Settings!$C$26,IF(Towers!L29*(Settings!$C$16/100)&lt;'Total Sites'!L29,('Total Sites'!L29-Towers!L29*(Settings!$C$16/100)),0),"-")</f>
        <v/>
      </c>
    </row>
    <row r="30">
      <c r="A30" s="16">
        <f>'Total Sites'!A30</f>
        <v/>
      </c>
      <c r="B30" s="16">
        <f>'Total Sites'!B30</f>
        <v/>
      </c>
      <c r="C30" s="24">
        <f>IF(P_Density!C30&gt;Settings!$C$26,IF(Towers!C30*(Settings!$C$16/100)&lt;'Total Sites'!C30,('Total Sites'!C30-Towers!C30*(Settings!$C$16/100)),0),"-")</f>
        <v/>
      </c>
      <c r="D30" s="24">
        <f>IF(P_Density!D30&gt;Settings!$C$26,IF(Towers!D30*(Settings!$C$16/100)&lt;'Total Sites'!D30,('Total Sites'!D30-Towers!D30*(Settings!$C$16/100)),0),"-")</f>
        <v/>
      </c>
      <c r="E30" s="24">
        <f>IF(P_Density!E30&gt;Settings!$C$26,IF(Towers!E30*(Settings!$C$16/100)&lt;'Total Sites'!E30,('Total Sites'!E30-Towers!E30*(Settings!$C$16/100)),0),"-")</f>
        <v/>
      </c>
      <c r="F30" s="24">
        <f>IF(P_Density!F30&gt;Settings!$C$26,IF(Towers!F30*(Settings!$C$16/100)&lt;'Total Sites'!F30,('Total Sites'!F30-Towers!F30*(Settings!$C$16/100)),0),"-")</f>
        <v/>
      </c>
      <c r="G30" s="24">
        <f>IF(P_Density!G30&gt;Settings!$C$26,IF(Towers!G30*(Settings!$C$16/100)&lt;'Total Sites'!G30,('Total Sites'!G30-Towers!G30*(Settings!$C$16/100)),0),"-")</f>
        <v/>
      </c>
      <c r="H30" s="24">
        <f>IF(P_Density!H30&gt;Settings!$C$26,IF(Towers!H30*(Settings!$C$16/100)&lt;'Total Sites'!H30,('Total Sites'!H30-Towers!H30*(Settings!$C$16/100)),0),"-")</f>
        <v/>
      </c>
      <c r="I30" s="24">
        <f>IF(P_Density!I30&gt;Settings!$C$26,IF(Towers!I30*(Settings!$C$16/100)&lt;'Total Sites'!I30,('Total Sites'!I30-Towers!I30*(Settings!$C$16/100)),0),"-")</f>
        <v/>
      </c>
      <c r="J30" s="24">
        <f>IF(P_Density!J30&gt;Settings!$C$26,IF(Towers!J30*(Settings!$C$16/100)&lt;'Total Sites'!J30,('Total Sites'!J30-Towers!J30*(Settings!$C$16/100)),0),"-")</f>
        <v/>
      </c>
      <c r="K30" s="24">
        <f>IF(P_Density!K30&gt;Settings!$C$26,IF(Towers!K30*(Settings!$C$16/100)&lt;'Total Sites'!K30,('Total Sites'!K30-Towers!K30*(Settings!$C$16/100)),0),"-")</f>
        <v/>
      </c>
      <c r="L30" s="24">
        <f>IF(P_Density!L30&gt;Settings!$C$26,IF(Towers!L30*(Settings!$C$16/100)&lt;'Total Sites'!L30,('Total Sites'!L30-Towers!L30*(Settings!$C$16/100)),0),"-")</f>
        <v/>
      </c>
    </row>
    <row r="31">
      <c r="A31" s="16">
        <f>'Total Sites'!A31</f>
        <v/>
      </c>
      <c r="B31" s="16">
        <f>'Total Sites'!B31</f>
        <v/>
      </c>
      <c r="C31" s="24">
        <f>IF(P_Density!C31&gt;Settings!$C$26,IF(Towers!C31*(Settings!$C$16/100)&lt;'Total Sites'!C31,('Total Sites'!C31-Towers!C31*(Settings!$C$16/100)),0),"-")</f>
        <v/>
      </c>
      <c r="D31" s="24">
        <f>IF(P_Density!D31&gt;Settings!$C$26,IF(Towers!D31*(Settings!$C$16/100)&lt;'Total Sites'!D31,('Total Sites'!D31-Towers!D31*(Settings!$C$16/100)),0),"-")</f>
        <v/>
      </c>
      <c r="E31" s="24">
        <f>IF(P_Density!E31&gt;Settings!$C$26,IF(Towers!E31*(Settings!$C$16/100)&lt;'Total Sites'!E31,('Total Sites'!E31-Towers!E31*(Settings!$C$16/100)),0),"-")</f>
        <v/>
      </c>
      <c r="F31" s="24">
        <f>IF(P_Density!F31&gt;Settings!$C$26,IF(Towers!F31*(Settings!$C$16/100)&lt;'Total Sites'!F31,('Total Sites'!F31-Towers!F31*(Settings!$C$16/100)),0),"-")</f>
        <v/>
      </c>
      <c r="G31" s="24">
        <f>IF(P_Density!G31&gt;Settings!$C$26,IF(Towers!G31*(Settings!$C$16/100)&lt;'Total Sites'!G31,('Total Sites'!G31-Towers!G31*(Settings!$C$16/100)),0),"-")</f>
        <v/>
      </c>
      <c r="H31" s="24">
        <f>IF(P_Density!H31&gt;Settings!$C$26,IF(Towers!H31*(Settings!$C$16/100)&lt;'Total Sites'!H31,('Total Sites'!H31-Towers!H31*(Settings!$C$16/100)),0),"-")</f>
        <v/>
      </c>
      <c r="I31" s="24">
        <f>IF(P_Density!I31&gt;Settings!$C$26,IF(Towers!I31*(Settings!$C$16/100)&lt;'Total Sites'!I31,('Total Sites'!I31-Towers!I31*(Settings!$C$16/100)),0),"-")</f>
        <v/>
      </c>
      <c r="J31" s="24">
        <f>IF(P_Density!J31&gt;Settings!$C$26,IF(Towers!J31*(Settings!$C$16/100)&lt;'Total Sites'!J31,('Total Sites'!J31-Towers!J31*(Settings!$C$16/100)),0),"-")</f>
        <v/>
      </c>
      <c r="K31" s="24">
        <f>IF(P_Density!K31&gt;Settings!$C$26,IF(Towers!K31*(Settings!$C$16/100)&lt;'Total Sites'!K31,('Total Sites'!K31-Towers!K31*(Settings!$C$16/100)),0),"-")</f>
        <v/>
      </c>
      <c r="L31" s="24">
        <f>IF(P_Density!L31&gt;Settings!$C$26,IF(Towers!L31*(Settings!$C$16/100)&lt;'Total Sites'!L31,('Total Sites'!L31-Towers!L31*(Settings!$C$16/100)),0),"-")</f>
        <v/>
      </c>
    </row>
    <row r="32">
      <c r="A32" s="16">
        <f>'Total Sites'!A32</f>
        <v/>
      </c>
      <c r="B32" s="16">
        <f>'Total Sites'!B32</f>
        <v/>
      </c>
      <c r="C32" s="24">
        <f>IF(P_Density!C32&gt;Settings!$C$26,IF(Towers!C32*(Settings!$C$16/100)&lt;'Total Sites'!C32,('Total Sites'!C32-Towers!C32*(Settings!$C$16/100)),0),"-")</f>
        <v/>
      </c>
      <c r="D32" s="24">
        <f>IF(P_Density!D32&gt;Settings!$C$26,IF(Towers!D32*(Settings!$C$16/100)&lt;'Total Sites'!D32,('Total Sites'!D32-Towers!D32*(Settings!$C$16/100)),0),"-")</f>
        <v/>
      </c>
      <c r="E32" s="24">
        <f>IF(P_Density!E32&gt;Settings!$C$26,IF(Towers!E32*(Settings!$C$16/100)&lt;'Total Sites'!E32,('Total Sites'!E32-Towers!E32*(Settings!$C$16/100)),0),"-")</f>
        <v/>
      </c>
      <c r="F32" s="24">
        <f>IF(P_Density!F32&gt;Settings!$C$26,IF(Towers!F32*(Settings!$C$16/100)&lt;'Total Sites'!F32,('Total Sites'!F32-Towers!F32*(Settings!$C$16/100)),0),"-")</f>
        <v/>
      </c>
      <c r="G32" s="24">
        <f>IF(P_Density!G32&gt;Settings!$C$26,IF(Towers!G32*(Settings!$C$16/100)&lt;'Total Sites'!G32,('Total Sites'!G32-Towers!G32*(Settings!$C$16/100)),0),"-")</f>
        <v/>
      </c>
      <c r="H32" s="24">
        <f>IF(P_Density!H32&gt;Settings!$C$26,IF(Towers!H32*(Settings!$C$16/100)&lt;'Total Sites'!H32,('Total Sites'!H32-Towers!H32*(Settings!$C$16/100)),0),"-")</f>
        <v/>
      </c>
      <c r="I32" s="24">
        <f>IF(P_Density!I32&gt;Settings!$C$26,IF(Towers!I32*(Settings!$C$16/100)&lt;'Total Sites'!I32,('Total Sites'!I32-Towers!I32*(Settings!$C$16/100)),0),"-")</f>
        <v/>
      </c>
      <c r="J32" s="24">
        <f>IF(P_Density!J32&gt;Settings!$C$26,IF(Towers!J32*(Settings!$C$16/100)&lt;'Total Sites'!J32,('Total Sites'!J32-Towers!J32*(Settings!$C$16/100)),0),"-")</f>
        <v/>
      </c>
      <c r="K32" s="24">
        <f>IF(P_Density!K32&gt;Settings!$C$26,IF(Towers!K32*(Settings!$C$16/100)&lt;'Total Sites'!K32,('Total Sites'!K32-Towers!K32*(Settings!$C$16/100)),0),"-")</f>
        <v/>
      </c>
      <c r="L32" s="24">
        <f>IF(P_Density!L32&gt;Settings!$C$26,IF(Towers!L32*(Settings!$C$16/100)&lt;'Total Sites'!L32,('Total Sites'!L32-Towers!L32*(Settings!$C$16/100)),0),"-")</f>
        <v/>
      </c>
    </row>
    <row r="33">
      <c r="A33" s="16">
        <f>'Total Sites'!A33</f>
        <v/>
      </c>
      <c r="B33" s="16">
        <f>'Total Sites'!B33</f>
        <v/>
      </c>
      <c r="C33" s="24">
        <f>IF(P_Density!C33&gt;Settings!$C$26,IF(Towers!C33*(Settings!$C$16/100)&lt;'Total Sites'!C33,('Total Sites'!C33-Towers!C33*(Settings!$C$16/100)),0),"-")</f>
        <v/>
      </c>
      <c r="D33" s="24">
        <f>IF(P_Density!D33&gt;Settings!$C$26,IF(Towers!D33*(Settings!$C$16/100)&lt;'Total Sites'!D33,('Total Sites'!D33-Towers!D33*(Settings!$C$16/100)),0),"-")</f>
        <v/>
      </c>
      <c r="E33" s="24">
        <f>IF(P_Density!E33&gt;Settings!$C$26,IF(Towers!E33*(Settings!$C$16/100)&lt;'Total Sites'!E33,('Total Sites'!E33-Towers!E33*(Settings!$C$16/100)),0),"-")</f>
        <v/>
      </c>
      <c r="F33" s="24">
        <f>IF(P_Density!F33&gt;Settings!$C$26,IF(Towers!F33*(Settings!$C$16/100)&lt;'Total Sites'!F33,('Total Sites'!F33-Towers!F33*(Settings!$C$16/100)),0),"-")</f>
        <v/>
      </c>
      <c r="G33" s="24">
        <f>IF(P_Density!G33&gt;Settings!$C$26,IF(Towers!G33*(Settings!$C$16/100)&lt;'Total Sites'!G33,('Total Sites'!G33-Towers!G33*(Settings!$C$16/100)),0),"-")</f>
        <v/>
      </c>
      <c r="H33" s="24">
        <f>IF(P_Density!H33&gt;Settings!$C$26,IF(Towers!H33*(Settings!$C$16/100)&lt;'Total Sites'!H33,('Total Sites'!H33-Towers!H33*(Settings!$C$16/100)),0),"-")</f>
        <v/>
      </c>
      <c r="I33" s="24">
        <f>IF(P_Density!I33&gt;Settings!$C$26,IF(Towers!I33*(Settings!$C$16/100)&lt;'Total Sites'!I33,('Total Sites'!I33-Towers!I33*(Settings!$C$16/100)),0),"-")</f>
        <v/>
      </c>
      <c r="J33" s="24">
        <f>IF(P_Density!J33&gt;Settings!$C$26,IF(Towers!J33*(Settings!$C$16/100)&lt;'Total Sites'!J33,('Total Sites'!J33-Towers!J33*(Settings!$C$16/100)),0),"-")</f>
        <v/>
      </c>
      <c r="K33" s="24">
        <f>IF(P_Density!K33&gt;Settings!$C$26,IF(Towers!K33*(Settings!$C$16/100)&lt;'Total Sites'!K33,('Total Sites'!K33-Towers!K33*(Settings!$C$16/100)),0),"-")</f>
        <v/>
      </c>
      <c r="L33" s="24">
        <f>IF(P_Density!L33&gt;Settings!$C$26,IF(Towers!L33*(Settings!$C$16/100)&lt;'Total Sites'!L33,('Total Sites'!L33-Towers!L33*(Settings!$C$16/100)),0),"-")</f>
        <v/>
      </c>
    </row>
    <row r="34">
      <c r="A34" s="16">
        <f>'Total Sites'!A34</f>
        <v/>
      </c>
      <c r="B34" s="16">
        <f>'Total Sites'!B34</f>
        <v/>
      </c>
      <c r="C34" s="24">
        <f>IF(P_Density!C34&gt;Settings!$C$26,IF(Towers!C34*(Settings!$C$16/100)&lt;'Total Sites'!C34,('Total Sites'!C34-Towers!C34*(Settings!$C$16/100)),0),"-")</f>
        <v/>
      </c>
      <c r="D34" s="24">
        <f>IF(P_Density!D34&gt;Settings!$C$26,IF(Towers!D34*(Settings!$C$16/100)&lt;'Total Sites'!D34,('Total Sites'!D34-Towers!D34*(Settings!$C$16/100)),0),"-")</f>
        <v/>
      </c>
      <c r="E34" s="24">
        <f>IF(P_Density!E34&gt;Settings!$C$26,IF(Towers!E34*(Settings!$C$16/100)&lt;'Total Sites'!E34,('Total Sites'!E34-Towers!E34*(Settings!$C$16/100)),0),"-")</f>
        <v/>
      </c>
      <c r="F34" s="24">
        <f>IF(P_Density!F34&gt;Settings!$C$26,IF(Towers!F34*(Settings!$C$16/100)&lt;'Total Sites'!F34,('Total Sites'!F34-Towers!F34*(Settings!$C$16/100)),0),"-")</f>
        <v/>
      </c>
      <c r="G34" s="24">
        <f>IF(P_Density!G34&gt;Settings!$C$26,IF(Towers!G34*(Settings!$C$16/100)&lt;'Total Sites'!G34,('Total Sites'!G34-Towers!G34*(Settings!$C$16/100)),0),"-")</f>
        <v/>
      </c>
      <c r="H34" s="24">
        <f>IF(P_Density!H34&gt;Settings!$C$26,IF(Towers!H34*(Settings!$C$16/100)&lt;'Total Sites'!H34,('Total Sites'!H34-Towers!H34*(Settings!$C$16/100)),0),"-")</f>
        <v/>
      </c>
      <c r="I34" s="24">
        <f>IF(P_Density!I34&gt;Settings!$C$26,IF(Towers!I34*(Settings!$C$16/100)&lt;'Total Sites'!I34,('Total Sites'!I34-Towers!I34*(Settings!$C$16/100)),0),"-")</f>
        <v/>
      </c>
      <c r="J34" s="24">
        <f>IF(P_Density!J34&gt;Settings!$C$26,IF(Towers!J34*(Settings!$C$16/100)&lt;'Total Sites'!J34,('Total Sites'!J34-Towers!J34*(Settings!$C$16/100)),0),"-")</f>
        <v/>
      </c>
      <c r="K34" s="24">
        <f>IF(P_Density!K34&gt;Settings!$C$26,IF(Towers!K34*(Settings!$C$16/100)&lt;'Total Sites'!K34,('Total Sites'!K34-Towers!K34*(Settings!$C$16/100)),0),"-")</f>
        <v/>
      </c>
      <c r="L34" s="24">
        <f>IF(P_Density!L34&gt;Settings!$C$26,IF(Towers!L34*(Settings!$C$16/100)&lt;'Total Sites'!L34,('Total Sites'!L34-Towers!L34*(Settings!$C$16/100)),0),"-")</f>
        <v/>
      </c>
    </row>
    <row r="35">
      <c r="A35" s="16">
        <f>'Total Sites'!A35</f>
        <v/>
      </c>
      <c r="B35" s="16">
        <f>'Total Sites'!B35</f>
        <v/>
      </c>
      <c r="C35" s="24">
        <f>IF(P_Density!C35&gt;Settings!$C$26,IF(Towers!C35*(Settings!$C$16/100)&lt;'Total Sites'!C35,('Total Sites'!C35-Towers!C35*(Settings!$C$16/100)),0),"-")</f>
        <v/>
      </c>
      <c r="D35" s="24">
        <f>IF(P_Density!D35&gt;Settings!$C$26,IF(Towers!D35*(Settings!$C$16/100)&lt;'Total Sites'!D35,('Total Sites'!D35-Towers!D35*(Settings!$C$16/100)),0),"-")</f>
        <v/>
      </c>
      <c r="E35" s="24">
        <f>IF(P_Density!E35&gt;Settings!$C$26,IF(Towers!E35*(Settings!$C$16/100)&lt;'Total Sites'!E35,('Total Sites'!E35-Towers!E35*(Settings!$C$16/100)),0),"-")</f>
        <v/>
      </c>
      <c r="F35" s="24">
        <f>IF(P_Density!F35&gt;Settings!$C$26,IF(Towers!F35*(Settings!$C$16/100)&lt;'Total Sites'!F35,('Total Sites'!F35-Towers!F35*(Settings!$C$16/100)),0),"-")</f>
        <v/>
      </c>
      <c r="G35" s="24">
        <f>IF(P_Density!G35&gt;Settings!$C$26,IF(Towers!G35*(Settings!$C$16/100)&lt;'Total Sites'!G35,('Total Sites'!G35-Towers!G35*(Settings!$C$16/100)),0),"-")</f>
        <v/>
      </c>
      <c r="H35" s="24">
        <f>IF(P_Density!H35&gt;Settings!$C$26,IF(Towers!H35*(Settings!$C$16/100)&lt;'Total Sites'!H35,('Total Sites'!H35-Towers!H35*(Settings!$C$16/100)),0),"-")</f>
        <v/>
      </c>
      <c r="I35" s="24">
        <f>IF(P_Density!I35&gt;Settings!$C$26,IF(Towers!I35*(Settings!$C$16/100)&lt;'Total Sites'!I35,('Total Sites'!I35-Towers!I35*(Settings!$C$16/100)),0),"-")</f>
        <v/>
      </c>
      <c r="J35" s="24">
        <f>IF(P_Density!J35&gt;Settings!$C$26,IF(Towers!J35*(Settings!$C$16/100)&lt;'Total Sites'!J35,('Total Sites'!J35-Towers!J35*(Settings!$C$16/100)),0),"-")</f>
        <v/>
      </c>
      <c r="K35" s="24">
        <f>IF(P_Density!K35&gt;Settings!$C$26,IF(Towers!K35*(Settings!$C$16/100)&lt;'Total Sites'!K35,('Total Sites'!K35-Towers!K35*(Settings!$C$16/100)),0),"-")</f>
        <v/>
      </c>
      <c r="L35" s="24">
        <f>IF(P_Density!L35&gt;Settings!$C$26,IF(Towers!L35*(Settings!$C$16/100)&lt;'Total Sites'!L35,('Total Sites'!L35-Towers!L35*(Settings!$C$16/100)),0),"-")</f>
        <v/>
      </c>
    </row>
    <row r="36">
      <c r="A36" s="16">
        <f>'Total Sites'!A36</f>
        <v/>
      </c>
      <c r="B36" s="16">
        <f>'Total Sites'!B36</f>
        <v/>
      </c>
      <c r="C36" s="24">
        <f>IF(P_Density!C36&gt;Settings!$C$26,IF(Towers!C36*(Settings!$C$16/100)&lt;'Total Sites'!C36,('Total Sites'!C36-Towers!C36*(Settings!$C$16/100)),0),"-")</f>
        <v/>
      </c>
      <c r="D36" s="24">
        <f>IF(P_Density!D36&gt;Settings!$C$26,IF(Towers!D36*(Settings!$C$16/100)&lt;'Total Sites'!D36,('Total Sites'!D36-Towers!D36*(Settings!$C$16/100)),0),"-")</f>
        <v/>
      </c>
      <c r="E36" s="24">
        <f>IF(P_Density!E36&gt;Settings!$C$26,IF(Towers!E36*(Settings!$C$16/100)&lt;'Total Sites'!E36,('Total Sites'!E36-Towers!E36*(Settings!$C$16/100)),0),"-")</f>
        <v/>
      </c>
      <c r="F36" s="24">
        <f>IF(P_Density!F36&gt;Settings!$C$26,IF(Towers!F36*(Settings!$C$16/100)&lt;'Total Sites'!F36,('Total Sites'!F36-Towers!F36*(Settings!$C$16/100)),0),"-")</f>
        <v/>
      </c>
      <c r="G36" s="24">
        <f>IF(P_Density!G36&gt;Settings!$C$26,IF(Towers!G36*(Settings!$C$16/100)&lt;'Total Sites'!G36,('Total Sites'!G36-Towers!G36*(Settings!$C$16/100)),0),"-")</f>
        <v/>
      </c>
      <c r="H36" s="24">
        <f>IF(P_Density!H36&gt;Settings!$C$26,IF(Towers!H36*(Settings!$C$16/100)&lt;'Total Sites'!H36,('Total Sites'!H36-Towers!H36*(Settings!$C$16/100)),0),"-")</f>
        <v/>
      </c>
      <c r="I36" s="24">
        <f>IF(P_Density!I36&gt;Settings!$C$26,IF(Towers!I36*(Settings!$C$16/100)&lt;'Total Sites'!I36,('Total Sites'!I36-Towers!I36*(Settings!$C$16/100)),0),"-")</f>
        <v/>
      </c>
      <c r="J36" s="24">
        <f>IF(P_Density!J36&gt;Settings!$C$26,IF(Towers!J36*(Settings!$C$16/100)&lt;'Total Sites'!J36,('Total Sites'!J36-Towers!J36*(Settings!$C$16/100)),0),"-")</f>
        <v/>
      </c>
      <c r="K36" s="24">
        <f>IF(P_Density!K36&gt;Settings!$C$26,IF(Towers!K36*(Settings!$C$16/100)&lt;'Total Sites'!K36,('Total Sites'!K36-Towers!K36*(Settings!$C$16/100)),0),"-")</f>
        <v/>
      </c>
      <c r="L36" s="24">
        <f>IF(P_Density!L36&gt;Settings!$C$26,IF(Towers!L36*(Settings!$C$16/100)&lt;'Total Sites'!L36,('Total Sites'!L36-Towers!L36*(Settings!$C$16/100)),0),"-")</f>
        <v/>
      </c>
    </row>
    <row r="37">
      <c r="A37" s="16">
        <f>'Total Sites'!A37</f>
        <v/>
      </c>
      <c r="B37" s="16">
        <f>'Total Sites'!B37</f>
        <v/>
      </c>
      <c r="C37" s="24">
        <f>IF(P_Density!C37&gt;Settings!$C$26,IF(Towers!C37*(Settings!$C$16/100)&lt;'Total Sites'!C37,('Total Sites'!C37-Towers!C37*(Settings!$C$16/100)),0),"-")</f>
        <v/>
      </c>
      <c r="D37" s="24">
        <f>IF(P_Density!D37&gt;Settings!$C$26,IF(Towers!D37*(Settings!$C$16/100)&lt;'Total Sites'!D37,('Total Sites'!D37-Towers!D37*(Settings!$C$16/100)),0),"-")</f>
        <v/>
      </c>
      <c r="E37" s="24">
        <f>IF(P_Density!E37&gt;Settings!$C$26,IF(Towers!E37*(Settings!$C$16/100)&lt;'Total Sites'!E37,('Total Sites'!E37-Towers!E37*(Settings!$C$16/100)),0),"-")</f>
        <v/>
      </c>
      <c r="F37" s="24">
        <f>IF(P_Density!F37&gt;Settings!$C$26,IF(Towers!F37*(Settings!$C$16/100)&lt;'Total Sites'!F37,('Total Sites'!F37-Towers!F37*(Settings!$C$16/100)),0),"-")</f>
        <v/>
      </c>
      <c r="G37" s="24">
        <f>IF(P_Density!G37&gt;Settings!$C$26,IF(Towers!G37*(Settings!$C$16/100)&lt;'Total Sites'!G37,('Total Sites'!G37-Towers!G37*(Settings!$C$16/100)),0),"-")</f>
        <v/>
      </c>
      <c r="H37" s="24">
        <f>IF(P_Density!H37&gt;Settings!$C$26,IF(Towers!H37*(Settings!$C$16/100)&lt;'Total Sites'!H37,('Total Sites'!H37-Towers!H37*(Settings!$C$16/100)),0),"-")</f>
        <v/>
      </c>
      <c r="I37" s="24">
        <f>IF(P_Density!I37&gt;Settings!$C$26,IF(Towers!I37*(Settings!$C$16/100)&lt;'Total Sites'!I37,('Total Sites'!I37-Towers!I37*(Settings!$C$16/100)),0),"-")</f>
        <v/>
      </c>
      <c r="J37" s="24">
        <f>IF(P_Density!J37&gt;Settings!$C$26,IF(Towers!J37*(Settings!$C$16/100)&lt;'Total Sites'!J37,('Total Sites'!J37-Towers!J37*(Settings!$C$16/100)),0),"-")</f>
        <v/>
      </c>
      <c r="K37" s="24">
        <f>IF(P_Density!K37&gt;Settings!$C$26,IF(Towers!K37*(Settings!$C$16/100)&lt;'Total Sites'!K37,('Total Sites'!K37-Towers!K37*(Settings!$C$16/100)),0),"-")</f>
        <v/>
      </c>
      <c r="L37" s="24">
        <f>IF(P_Density!L37&gt;Settings!$C$26,IF(Towers!L37*(Settings!$C$16/100)&lt;'Total Sites'!L37,('Total Sites'!L37-Towers!L37*(Settings!$C$16/100)),0),"-")</f>
        <v/>
      </c>
    </row>
    <row r="38">
      <c r="A38" s="16">
        <f>'Total Sites'!A38</f>
        <v/>
      </c>
      <c r="B38" s="16">
        <f>'Total Sites'!B38</f>
        <v/>
      </c>
      <c r="C38" s="24">
        <f>IF(P_Density!C38&gt;Settings!$C$26,IF(Towers!C38*(Settings!$C$16/100)&lt;'Total Sites'!C38,('Total Sites'!C38-Towers!C38*(Settings!$C$16/100)),0),"-")</f>
        <v/>
      </c>
      <c r="D38" s="24">
        <f>IF(P_Density!D38&gt;Settings!$C$26,IF(Towers!D38*(Settings!$C$16/100)&lt;'Total Sites'!D38,('Total Sites'!D38-Towers!D38*(Settings!$C$16/100)),0),"-")</f>
        <v/>
      </c>
      <c r="E38" s="24">
        <f>IF(P_Density!E38&gt;Settings!$C$26,IF(Towers!E38*(Settings!$C$16/100)&lt;'Total Sites'!E38,('Total Sites'!E38-Towers!E38*(Settings!$C$16/100)),0),"-")</f>
        <v/>
      </c>
      <c r="F38" s="24">
        <f>IF(P_Density!F38&gt;Settings!$C$26,IF(Towers!F38*(Settings!$C$16/100)&lt;'Total Sites'!F38,('Total Sites'!F38-Towers!F38*(Settings!$C$16/100)),0),"-")</f>
        <v/>
      </c>
      <c r="G38" s="24">
        <f>IF(P_Density!G38&gt;Settings!$C$26,IF(Towers!G38*(Settings!$C$16/100)&lt;'Total Sites'!G38,('Total Sites'!G38-Towers!G38*(Settings!$C$16/100)),0),"-")</f>
        <v/>
      </c>
      <c r="H38" s="24">
        <f>IF(P_Density!H38&gt;Settings!$C$26,IF(Towers!H38*(Settings!$C$16/100)&lt;'Total Sites'!H38,('Total Sites'!H38-Towers!H38*(Settings!$C$16/100)),0),"-")</f>
        <v/>
      </c>
      <c r="I38" s="24">
        <f>IF(P_Density!I38&gt;Settings!$C$26,IF(Towers!I38*(Settings!$C$16/100)&lt;'Total Sites'!I38,('Total Sites'!I38-Towers!I38*(Settings!$C$16/100)),0),"-")</f>
        <v/>
      </c>
      <c r="J38" s="24">
        <f>IF(P_Density!J38&gt;Settings!$C$26,IF(Towers!J38*(Settings!$C$16/100)&lt;'Total Sites'!J38,('Total Sites'!J38-Towers!J38*(Settings!$C$16/100)),0),"-")</f>
        <v/>
      </c>
      <c r="K38" s="24">
        <f>IF(P_Density!K38&gt;Settings!$C$26,IF(Towers!K38*(Settings!$C$16/100)&lt;'Total Sites'!K38,('Total Sites'!K38-Towers!K38*(Settings!$C$16/100)),0),"-")</f>
        <v/>
      </c>
      <c r="L38" s="24">
        <f>IF(P_Density!L38&gt;Settings!$C$26,IF(Towers!L38*(Settings!$C$16/100)&lt;'Total Sites'!L38,('Total Sites'!L38-Towers!L38*(Settings!$C$16/100)),0),"-")</f>
        <v/>
      </c>
    </row>
    <row r="39">
      <c r="A39" s="16">
        <f>'Total Sites'!A39</f>
        <v/>
      </c>
      <c r="B39" s="16">
        <f>'Total Sites'!B39</f>
        <v/>
      </c>
      <c r="C39" s="24">
        <f>IF(P_Density!C39&gt;Settings!$C$26,IF(Towers!C39*(Settings!$C$16/100)&lt;'Total Sites'!C39,('Total Sites'!C39-Towers!C39*(Settings!$C$16/100)),0),"-")</f>
        <v/>
      </c>
      <c r="D39" s="24">
        <f>IF(P_Density!D39&gt;Settings!$C$26,IF(Towers!D39*(Settings!$C$16/100)&lt;'Total Sites'!D39,('Total Sites'!D39-Towers!D39*(Settings!$C$16/100)),0),"-")</f>
        <v/>
      </c>
      <c r="E39" s="24">
        <f>IF(P_Density!E39&gt;Settings!$C$26,IF(Towers!E39*(Settings!$C$16/100)&lt;'Total Sites'!E39,('Total Sites'!E39-Towers!E39*(Settings!$C$16/100)),0),"-")</f>
        <v/>
      </c>
      <c r="F39" s="24">
        <f>IF(P_Density!F39&gt;Settings!$C$26,IF(Towers!F39*(Settings!$C$16/100)&lt;'Total Sites'!F39,('Total Sites'!F39-Towers!F39*(Settings!$C$16/100)),0),"-")</f>
        <v/>
      </c>
      <c r="G39" s="24">
        <f>IF(P_Density!G39&gt;Settings!$C$26,IF(Towers!G39*(Settings!$C$16/100)&lt;'Total Sites'!G39,('Total Sites'!G39-Towers!G39*(Settings!$C$16/100)),0),"-")</f>
        <v/>
      </c>
      <c r="H39" s="24">
        <f>IF(P_Density!H39&gt;Settings!$C$26,IF(Towers!H39*(Settings!$C$16/100)&lt;'Total Sites'!H39,('Total Sites'!H39-Towers!H39*(Settings!$C$16/100)),0),"-")</f>
        <v/>
      </c>
      <c r="I39" s="24">
        <f>IF(P_Density!I39&gt;Settings!$C$26,IF(Towers!I39*(Settings!$C$16/100)&lt;'Total Sites'!I39,('Total Sites'!I39-Towers!I39*(Settings!$C$16/100)),0),"-")</f>
        <v/>
      </c>
      <c r="J39" s="24">
        <f>IF(P_Density!J39&gt;Settings!$C$26,IF(Towers!J39*(Settings!$C$16/100)&lt;'Total Sites'!J39,('Total Sites'!J39-Towers!J39*(Settings!$C$16/100)),0),"-")</f>
        <v/>
      </c>
      <c r="K39" s="24">
        <f>IF(P_Density!K39&gt;Settings!$C$26,IF(Towers!K39*(Settings!$C$16/100)&lt;'Total Sites'!K39,('Total Sites'!K39-Towers!K39*(Settings!$C$16/100)),0),"-")</f>
        <v/>
      </c>
      <c r="L39" s="24">
        <f>IF(P_Density!L39&gt;Settings!$C$26,IF(Towers!L39*(Settings!$C$16/100)&lt;'Total Sites'!L39,('Total Sites'!L39-Towers!L39*(Settings!$C$16/100)),0),"-")</f>
        <v/>
      </c>
    </row>
    <row r="40">
      <c r="A40" s="16">
        <f>'Total Sites'!A40</f>
        <v/>
      </c>
      <c r="B40" s="16">
        <f>'Total Sites'!B40</f>
        <v/>
      </c>
      <c r="C40" s="24">
        <f>IF(P_Density!C40&gt;Settings!$C$26,IF(Towers!C40*(Settings!$C$16/100)&lt;'Total Sites'!C40,('Total Sites'!C40-Towers!C40*(Settings!$C$16/100)),0),"-")</f>
        <v/>
      </c>
      <c r="D40" s="24">
        <f>IF(P_Density!D40&gt;Settings!$C$26,IF(Towers!D40*(Settings!$C$16/100)&lt;'Total Sites'!D40,('Total Sites'!D40-Towers!D40*(Settings!$C$16/100)),0),"-")</f>
        <v/>
      </c>
      <c r="E40" s="24">
        <f>IF(P_Density!E40&gt;Settings!$C$26,IF(Towers!E40*(Settings!$C$16/100)&lt;'Total Sites'!E40,('Total Sites'!E40-Towers!E40*(Settings!$C$16/100)),0),"-")</f>
        <v/>
      </c>
      <c r="F40" s="24">
        <f>IF(P_Density!F40&gt;Settings!$C$26,IF(Towers!F40*(Settings!$C$16/100)&lt;'Total Sites'!F40,('Total Sites'!F40-Towers!F40*(Settings!$C$16/100)),0),"-")</f>
        <v/>
      </c>
      <c r="G40" s="24">
        <f>IF(P_Density!G40&gt;Settings!$C$26,IF(Towers!G40*(Settings!$C$16/100)&lt;'Total Sites'!G40,('Total Sites'!G40-Towers!G40*(Settings!$C$16/100)),0),"-")</f>
        <v/>
      </c>
      <c r="H40" s="24">
        <f>IF(P_Density!H40&gt;Settings!$C$26,IF(Towers!H40*(Settings!$C$16/100)&lt;'Total Sites'!H40,('Total Sites'!H40-Towers!H40*(Settings!$C$16/100)),0),"-")</f>
        <v/>
      </c>
      <c r="I40" s="24">
        <f>IF(P_Density!I40&gt;Settings!$C$26,IF(Towers!I40*(Settings!$C$16/100)&lt;'Total Sites'!I40,('Total Sites'!I40-Towers!I40*(Settings!$C$16/100)),0),"-")</f>
        <v/>
      </c>
      <c r="J40" s="24">
        <f>IF(P_Density!J40&gt;Settings!$C$26,IF(Towers!J40*(Settings!$C$16/100)&lt;'Total Sites'!J40,('Total Sites'!J40-Towers!J40*(Settings!$C$16/100)),0),"-")</f>
        <v/>
      </c>
      <c r="K40" s="24">
        <f>IF(P_Density!K40&gt;Settings!$C$26,IF(Towers!K40*(Settings!$C$16/100)&lt;'Total Sites'!K40,('Total Sites'!K40-Towers!K40*(Settings!$C$16/100)),0),"-")</f>
        <v/>
      </c>
      <c r="L40" s="24">
        <f>IF(P_Density!L40&gt;Settings!$C$26,IF(Towers!L40*(Settings!$C$16/100)&lt;'Total Sites'!L40,('Total Sites'!L40-Towers!L40*(Settings!$C$16/100)),0),"-")</f>
        <v/>
      </c>
    </row>
    <row r="41">
      <c r="A41" s="16">
        <f>'Total Sites'!A41</f>
        <v/>
      </c>
      <c r="B41" s="16">
        <f>'Total Sites'!B41</f>
        <v/>
      </c>
      <c r="C41" s="24">
        <f>IF(P_Density!C41&gt;Settings!$C$26,IF(Towers!C41*(Settings!$C$16/100)&lt;'Total Sites'!C41,('Total Sites'!C41-Towers!C41*(Settings!$C$16/100)),0),"-")</f>
        <v/>
      </c>
      <c r="D41" s="24">
        <f>IF(P_Density!D41&gt;Settings!$C$26,IF(Towers!D41*(Settings!$C$16/100)&lt;'Total Sites'!D41,('Total Sites'!D41-Towers!D41*(Settings!$C$16/100)),0),"-")</f>
        <v/>
      </c>
      <c r="E41" s="24">
        <f>IF(P_Density!E41&gt;Settings!$C$26,IF(Towers!E41*(Settings!$C$16/100)&lt;'Total Sites'!E41,('Total Sites'!E41-Towers!E41*(Settings!$C$16/100)),0),"-")</f>
        <v/>
      </c>
      <c r="F41" s="24">
        <f>IF(P_Density!F41&gt;Settings!$C$26,IF(Towers!F41*(Settings!$C$16/100)&lt;'Total Sites'!F41,('Total Sites'!F41-Towers!F41*(Settings!$C$16/100)),0),"-")</f>
        <v/>
      </c>
      <c r="G41" s="24">
        <f>IF(P_Density!G41&gt;Settings!$C$26,IF(Towers!G41*(Settings!$C$16/100)&lt;'Total Sites'!G41,('Total Sites'!G41-Towers!G41*(Settings!$C$16/100)),0),"-")</f>
        <v/>
      </c>
      <c r="H41" s="24">
        <f>IF(P_Density!H41&gt;Settings!$C$26,IF(Towers!H41*(Settings!$C$16/100)&lt;'Total Sites'!H41,('Total Sites'!H41-Towers!H41*(Settings!$C$16/100)),0),"-")</f>
        <v/>
      </c>
      <c r="I41" s="24">
        <f>IF(P_Density!I41&gt;Settings!$C$26,IF(Towers!I41*(Settings!$C$16/100)&lt;'Total Sites'!I41,('Total Sites'!I41-Towers!I41*(Settings!$C$16/100)),0),"-")</f>
        <v/>
      </c>
      <c r="J41" s="24">
        <f>IF(P_Density!J41&gt;Settings!$C$26,IF(Towers!J41*(Settings!$C$16/100)&lt;'Total Sites'!J41,('Total Sites'!J41-Towers!J41*(Settings!$C$16/100)),0),"-")</f>
        <v/>
      </c>
      <c r="K41" s="24">
        <f>IF(P_Density!K41&gt;Settings!$C$26,IF(Towers!K41*(Settings!$C$16/100)&lt;'Total Sites'!K41,('Total Sites'!K41-Towers!K41*(Settings!$C$16/100)),0),"-")</f>
        <v/>
      </c>
      <c r="L41" s="24">
        <f>IF(P_Density!L41&gt;Settings!$C$26,IF(Towers!L41*(Settings!$C$16/100)&lt;'Total Sites'!L41,('Total Sites'!L41-Towers!L41*(Settings!$C$16/100)),0),"-")</f>
        <v/>
      </c>
    </row>
    <row r="42">
      <c r="A42" s="16">
        <f>'Total Sites'!A42</f>
        <v/>
      </c>
      <c r="B42" s="16">
        <f>'Total Sites'!B42</f>
        <v/>
      </c>
      <c r="C42" s="24">
        <f>IF(P_Density!C42&gt;Settings!$C$26,IF(Towers!C42*(Settings!$C$16/100)&lt;'Total Sites'!C42,('Total Sites'!C42-Towers!C42*(Settings!$C$16/100)),0),"-")</f>
        <v/>
      </c>
      <c r="D42" s="24">
        <f>IF(P_Density!D42&gt;Settings!$C$26,IF(Towers!D42*(Settings!$C$16/100)&lt;'Total Sites'!D42,('Total Sites'!D42-Towers!D42*(Settings!$C$16/100)),0),"-")</f>
        <v/>
      </c>
      <c r="E42" s="24">
        <f>IF(P_Density!E42&gt;Settings!$C$26,IF(Towers!E42*(Settings!$C$16/100)&lt;'Total Sites'!E42,('Total Sites'!E42-Towers!E42*(Settings!$C$16/100)),0),"-")</f>
        <v/>
      </c>
      <c r="F42" s="24">
        <f>IF(P_Density!F42&gt;Settings!$C$26,IF(Towers!F42*(Settings!$C$16/100)&lt;'Total Sites'!F42,('Total Sites'!F42-Towers!F42*(Settings!$C$16/100)),0),"-")</f>
        <v/>
      </c>
      <c r="G42" s="24">
        <f>IF(P_Density!G42&gt;Settings!$C$26,IF(Towers!G42*(Settings!$C$16/100)&lt;'Total Sites'!G42,('Total Sites'!G42-Towers!G42*(Settings!$C$16/100)),0),"-")</f>
        <v/>
      </c>
      <c r="H42" s="24">
        <f>IF(P_Density!H42&gt;Settings!$C$26,IF(Towers!H42*(Settings!$C$16/100)&lt;'Total Sites'!H42,('Total Sites'!H42-Towers!H42*(Settings!$C$16/100)),0),"-")</f>
        <v/>
      </c>
      <c r="I42" s="24">
        <f>IF(P_Density!I42&gt;Settings!$C$26,IF(Towers!I42*(Settings!$C$16/100)&lt;'Total Sites'!I42,('Total Sites'!I42-Towers!I42*(Settings!$C$16/100)),0),"-")</f>
        <v/>
      </c>
      <c r="J42" s="24">
        <f>IF(P_Density!J42&gt;Settings!$C$26,IF(Towers!J42*(Settings!$C$16/100)&lt;'Total Sites'!J42,('Total Sites'!J42-Towers!J42*(Settings!$C$16/100)),0),"-")</f>
        <v/>
      </c>
      <c r="K42" s="24">
        <f>IF(P_Density!K42&gt;Settings!$C$26,IF(Towers!K42*(Settings!$C$16/100)&lt;'Total Sites'!K42,('Total Sites'!K42-Towers!K42*(Settings!$C$16/100)),0),"-")</f>
        <v/>
      </c>
      <c r="L42" s="24">
        <f>IF(P_Density!L42&gt;Settings!$C$26,IF(Towers!L42*(Settings!$C$16/100)&lt;'Total Sites'!L42,('Total Sites'!L42-Towers!L42*(Settings!$C$16/100)),0),"-")</f>
        <v/>
      </c>
    </row>
    <row r="43">
      <c r="A43" s="16">
        <f>'Total Sites'!A43</f>
        <v/>
      </c>
      <c r="B43" s="16">
        <f>'Total Sites'!B43</f>
        <v/>
      </c>
      <c r="C43" s="24">
        <f>IF(P_Density!C43&gt;Settings!$C$26,IF(Towers!C43*(Settings!$C$16/100)&lt;'Total Sites'!C43,('Total Sites'!C43-Towers!C43*(Settings!$C$16/100)),0),"-")</f>
        <v/>
      </c>
      <c r="D43" s="24">
        <f>IF(P_Density!D43&gt;Settings!$C$26,IF(Towers!D43*(Settings!$C$16/100)&lt;'Total Sites'!D43,('Total Sites'!D43-Towers!D43*(Settings!$C$16/100)),0),"-")</f>
        <v/>
      </c>
      <c r="E43" s="24">
        <f>IF(P_Density!E43&gt;Settings!$C$26,IF(Towers!E43*(Settings!$C$16/100)&lt;'Total Sites'!E43,('Total Sites'!E43-Towers!E43*(Settings!$C$16/100)),0),"-")</f>
        <v/>
      </c>
      <c r="F43" s="24">
        <f>IF(P_Density!F43&gt;Settings!$C$26,IF(Towers!F43*(Settings!$C$16/100)&lt;'Total Sites'!F43,('Total Sites'!F43-Towers!F43*(Settings!$C$16/100)),0),"-")</f>
        <v/>
      </c>
      <c r="G43" s="24">
        <f>IF(P_Density!G43&gt;Settings!$C$26,IF(Towers!G43*(Settings!$C$16/100)&lt;'Total Sites'!G43,('Total Sites'!G43-Towers!G43*(Settings!$C$16/100)),0),"-")</f>
        <v/>
      </c>
      <c r="H43" s="24">
        <f>IF(P_Density!H43&gt;Settings!$C$26,IF(Towers!H43*(Settings!$C$16/100)&lt;'Total Sites'!H43,('Total Sites'!H43-Towers!H43*(Settings!$C$16/100)),0),"-")</f>
        <v/>
      </c>
      <c r="I43" s="24">
        <f>IF(P_Density!I43&gt;Settings!$C$26,IF(Towers!I43*(Settings!$C$16/100)&lt;'Total Sites'!I43,('Total Sites'!I43-Towers!I43*(Settings!$C$16/100)),0),"-")</f>
        <v/>
      </c>
      <c r="J43" s="24">
        <f>IF(P_Density!J43&gt;Settings!$C$26,IF(Towers!J43*(Settings!$C$16/100)&lt;'Total Sites'!J43,('Total Sites'!J43-Towers!J43*(Settings!$C$16/100)),0),"-")</f>
        <v/>
      </c>
      <c r="K43" s="24">
        <f>IF(P_Density!K43&gt;Settings!$C$26,IF(Towers!K43*(Settings!$C$16/100)&lt;'Total Sites'!K43,('Total Sites'!K43-Towers!K43*(Settings!$C$16/100)),0),"-")</f>
        <v/>
      </c>
      <c r="L43" s="24">
        <f>IF(P_Density!L43&gt;Settings!$C$26,IF(Towers!L43*(Settings!$C$16/100)&lt;'Total Sites'!L43,('Total Sites'!L43-Towers!L43*(Settings!$C$16/100)),0),"-")</f>
        <v/>
      </c>
    </row>
    <row r="44">
      <c r="A44" s="16">
        <f>'Total Sites'!A44</f>
        <v/>
      </c>
      <c r="B44" s="16">
        <f>'Total Sites'!B44</f>
        <v/>
      </c>
      <c r="C44" s="24">
        <f>IF(P_Density!C44&gt;Settings!$C$26,IF(Towers!C44*(Settings!$C$16/100)&lt;'Total Sites'!C44,('Total Sites'!C44-Towers!C44*(Settings!$C$16/100)),0),"-")</f>
        <v/>
      </c>
      <c r="D44" s="24">
        <f>IF(P_Density!D44&gt;Settings!$C$26,IF(Towers!D44*(Settings!$C$16/100)&lt;'Total Sites'!D44,('Total Sites'!D44-Towers!D44*(Settings!$C$16/100)),0),"-")</f>
        <v/>
      </c>
      <c r="E44" s="24">
        <f>IF(P_Density!E44&gt;Settings!$C$26,IF(Towers!E44*(Settings!$C$16/100)&lt;'Total Sites'!E44,('Total Sites'!E44-Towers!E44*(Settings!$C$16/100)),0),"-")</f>
        <v/>
      </c>
      <c r="F44" s="24">
        <f>IF(P_Density!F44&gt;Settings!$C$26,IF(Towers!F44*(Settings!$C$16/100)&lt;'Total Sites'!F44,('Total Sites'!F44-Towers!F44*(Settings!$C$16/100)),0),"-")</f>
        <v/>
      </c>
      <c r="G44" s="24">
        <f>IF(P_Density!G44&gt;Settings!$C$26,IF(Towers!G44*(Settings!$C$16/100)&lt;'Total Sites'!G44,('Total Sites'!G44-Towers!G44*(Settings!$C$16/100)),0),"-")</f>
        <v/>
      </c>
      <c r="H44" s="24">
        <f>IF(P_Density!H44&gt;Settings!$C$26,IF(Towers!H44*(Settings!$C$16/100)&lt;'Total Sites'!H44,('Total Sites'!H44-Towers!H44*(Settings!$C$16/100)),0),"-")</f>
        <v/>
      </c>
      <c r="I44" s="24">
        <f>IF(P_Density!I44&gt;Settings!$C$26,IF(Towers!I44*(Settings!$C$16/100)&lt;'Total Sites'!I44,('Total Sites'!I44-Towers!I44*(Settings!$C$16/100)),0),"-")</f>
        <v/>
      </c>
      <c r="J44" s="24">
        <f>IF(P_Density!J44&gt;Settings!$C$26,IF(Towers!J44*(Settings!$C$16/100)&lt;'Total Sites'!J44,('Total Sites'!J44-Towers!J44*(Settings!$C$16/100)),0),"-")</f>
        <v/>
      </c>
      <c r="K44" s="24">
        <f>IF(P_Density!K44&gt;Settings!$C$26,IF(Towers!K44*(Settings!$C$16/100)&lt;'Total Sites'!K44,('Total Sites'!K44-Towers!K44*(Settings!$C$16/100)),0),"-")</f>
        <v/>
      </c>
      <c r="L44" s="24">
        <f>IF(P_Density!L44&gt;Settings!$C$26,IF(Towers!L44*(Settings!$C$16/100)&lt;'Total Sites'!L44,('Total Sites'!L44-Towers!L44*(Settings!$C$16/100)),0),"-")</f>
        <v/>
      </c>
    </row>
    <row r="45">
      <c r="A45" s="16">
        <f>'Total Sites'!A45</f>
        <v/>
      </c>
      <c r="B45" s="16">
        <f>'Total Sites'!B45</f>
        <v/>
      </c>
      <c r="C45" s="24">
        <f>IF(P_Density!C45&gt;Settings!$C$26,IF(Towers!C45*(Settings!$C$16/100)&lt;'Total Sites'!C45,('Total Sites'!C45-Towers!C45*(Settings!$C$16/100)),0),"-")</f>
        <v/>
      </c>
      <c r="D45" s="24">
        <f>IF(P_Density!D45&gt;Settings!$C$26,IF(Towers!D45*(Settings!$C$16/100)&lt;'Total Sites'!D45,('Total Sites'!D45-Towers!D45*(Settings!$C$16/100)),0),"-")</f>
        <v/>
      </c>
      <c r="E45" s="24">
        <f>IF(P_Density!E45&gt;Settings!$C$26,IF(Towers!E45*(Settings!$C$16/100)&lt;'Total Sites'!E45,('Total Sites'!E45-Towers!E45*(Settings!$C$16/100)),0),"-")</f>
        <v/>
      </c>
      <c r="F45" s="24">
        <f>IF(P_Density!F45&gt;Settings!$C$26,IF(Towers!F45*(Settings!$C$16/100)&lt;'Total Sites'!F45,('Total Sites'!F45-Towers!F45*(Settings!$C$16/100)),0),"-")</f>
        <v/>
      </c>
      <c r="G45" s="24">
        <f>IF(P_Density!G45&gt;Settings!$C$26,IF(Towers!G45*(Settings!$C$16/100)&lt;'Total Sites'!G45,('Total Sites'!G45-Towers!G45*(Settings!$C$16/100)),0),"-")</f>
        <v/>
      </c>
      <c r="H45" s="24">
        <f>IF(P_Density!H45&gt;Settings!$C$26,IF(Towers!H45*(Settings!$C$16/100)&lt;'Total Sites'!H45,('Total Sites'!H45-Towers!H45*(Settings!$C$16/100)),0),"-")</f>
        <v/>
      </c>
      <c r="I45" s="24">
        <f>IF(P_Density!I45&gt;Settings!$C$26,IF(Towers!I45*(Settings!$C$16/100)&lt;'Total Sites'!I45,('Total Sites'!I45-Towers!I45*(Settings!$C$16/100)),0),"-")</f>
        <v/>
      </c>
      <c r="J45" s="24">
        <f>IF(P_Density!J45&gt;Settings!$C$26,IF(Towers!J45*(Settings!$C$16/100)&lt;'Total Sites'!J45,('Total Sites'!J45-Towers!J45*(Settings!$C$16/100)),0),"-")</f>
        <v/>
      </c>
      <c r="K45" s="24">
        <f>IF(P_Density!K45&gt;Settings!$C$26,IF(Towers!K45*(Settings!$C$16/100)&lt;'Total Sites'!K45,('Total Sites'!K45-Towers!K45*(Settings!$C$16/100)),0),"-")</f>
        <v/>
      </c>
      <c r="L45" s="24">
        <f>IF(P_Density!L45&gt;Settings!$C$26,IF(Towers!L45*(Settings!$C$16/100)&lt;'Total Sites'!L45,('Total Sites'!L45-Towers!L45*(Settings!$C$16/100)),0),"-")</f>
        <v/>
      </c>
    </row>
    <row r="46">
      <c r="A46" s="16">
        <f>'Total Sites'!A46</f>
        <v/>
      </c>
      <c r="B46" s="16">
        <f>'Total Sites'!B46</f>
        <v/>
      </c>
      <c r="C46" s="24">
        <f>IF(P_Density!C46&gt;Settings!$C$26,IF(Towers!C46*(Settings!$C$16/100)&lt;'Total Sites'!C46,('Total Sites'!C46-Towers!C46*(Settings!$C$16/100)),0),"-")</f>
        <v/>
      </c>
      <c r="D46" s="24">
        <f>IF(P_Density!D46&gt;Settings!$C$26,IF(Towers!D46*(Settings!$C$16/100)&lt;'Total Sites'!D46,('Total Sites'!D46-Towers!D46*(Settings!$C$16/100)),0),"-")</f>
        <v/>
      </c>
      <c r="E46" s="24">
        <f>IF(P_Density!E46&gt;Settings!$C$26,IF(Towers!E46*(Settings!$C$16/100)&lt;'Total Sites'!E46,('Total Sites'!E46-Towers!E46*(Settings!$C$16/100)),0),"-")</f>
        <v/>
      </c>
      <c r="F46" s="24">
        <f>IF(P_Density!F46&gt;Settings!$C$26,IF(Towers!F46*(Settings!$C$16/100)&lt;'Total Sites'!F46,('Total Sites'!F46-Towers!F46*(Settings!$C$16/100)),0),"-")</f>
        <v/>
      </c>
      <c r="G46" s="24">
        <f>IF(P_Density!G46&gt;Settings!$C$26,IF(Towers!G46*(Settings!$C$16/100)&lt;'Total Sites'!G46,('Total Sites'!G46-Towers!G46*(Settings!$C$16/100)),0),"-")</f>
        <v/>
      </c>
      <c r="H46" s="24">
        <f>IF(P_Density!H46&gt;Settings!$C$26,IF(Towers!H46*(Settings!$C$16/100)&lt;'Total Sites'!H46,('Total Sites'!H46-Towers!H46*(Settings!$C$16/100)),0),"-")</f>
        <v/>
      </c>
      <c r="I46" s="24">
        <f>IF(P_Density!I46&gt;Settings!$C$26,IF(Towers!I46*(Settings!$C$16/100)&lt;'Total Sites'!I46,('Total Sites'!I46-Towers!I46*(Settings!$C$16/100)),0),"-")</f>
        <v/>
      </c>
      <c r="J46" s="24">
        <f>IF(P_Density!J46&gt;Settings!$C$26,IF(Towers!J46*(Settings!$C$16/100)&lt;'Total Sites'!J46,('Total Sites'!J46-Towers!J46*(Settings!$C$16/100)),0),"-")</f>
        <v/>
      </c>
      <c r="K46" s="24">
        <f>IF(P_Density!K46&gt;Settings!$C$26,IF(Towers!K46*(Settings!$C$16/100)&lt;'Total Sites'!K46,('Total Sites'!K46-Towers!K46*(Settings!$C$16/100)),0),"-")</f>
        <v/>
      </c>
      <c r="L46" s="24">
        <f>IF(P_Density!L46&gt;Settings!$C$26,IF(Towers!L46*(Settings!$C$16/100)&lt;'Total Sites'!L46,('Total Sites'!L46-Towers!L46*(Settings!$C$16/100)),0),"-")</f>
        <v/>
      </c>
    </row>
    <row r="47">
      <c r="A47" s="16">
        <f>'Total Sites'!A47</f>
        <v/>
      </c>
      <c r="B47" s="16">
        <f>'Total Sites'!B47</f>
        <v/>
      </c>
      <c r="C47" s="24">
        <f>IF(P_Density!C47&gt;Settings!$C$26,IF(Towers!C47*(Settings!$C$16/100)&lt;'Total Sites'!C47,('Total Sites'!C47-Towers!C47*(Settings!$C$16/100)),0),"-")</f>
        <v/>
      </c>
      <c r="D47" s="24">
        <f>IF(P_Density!D47&gt;Settings!$C$26,IF(Towers!D47*(Settings!$C$16/100)&lt;'Total Sites'!D47,('Total Sites'!D47-Towers!D47*(Settings!$C$16/100)),0),"-")</f>
        <v/>
      </c>
      <c r="E47" s="24">
        <f>IF(P_Density!E47&gt;Settings!$C$26,IF(Towers!E47*(Settings!$C$16/100)&lt;'Total Sites'!E47,('Total Sites'!E47-Towers!E47*(Settings!$C$16/100)),0),"-")</f>
        <v/>
      </c>
      <c r="F47" s="24">
        <f>IF(P_Density!F47&gt;Settings!$C$26,IF(Towers!F47*(Settings!$C$16/100)&lt;'Total Sites'!F47,('Total Sites'!F47-Towers!F47*(Settings!$C$16/100)),0),"-")</f>
        <v/>
      </c>
      <c r="G47" s="24">
        <f>IF(P_Density!G47&gt;Settings!$C$26,IF(Towers!G47*(Settings!$C$16/100)&lt;'Total Sites'!G47,('Total Sites'!G47-Towers!G47*(Settings!$C$16/100)),0),"-")</f>
        <v/>
      </c>
      <c r="H47" s="24">
        <f>IF(P_Density!H47&gt;Settings!$C$26,IF(Towers!H47*(Settings!$C$16/100)&lt;'Total Sites'!H47,('Total Sites'!H47-Towers!H47*(Settings!$C$16/100)),0),"-")</f>
        <v/>
      </c>
      <c r="I47" s="24">
        <f>IF(P_Density!I47&gt;Settings!$C$26,IF(Towers!I47*(Settings!$C$16/100)&lt;'Total Sites'!I47,('Total Sites'!I47-Towers!I47*(Settings!$C$16/100)),0),"-")</f>
        <v/>
      </c>
      <c r="J47" s="24">
        <f>IF(P_Density!J47&gt;Settings!$C$26,IF(Towers!J47*(Settings!$C$16/100)&lt;'Total Sites'!J47,('Total Sites'!J47-Towers!J47*(Settings!$C$16/100)),0),"-")</f>
        <v/>
      </c>
      <c r="K47" s="24">
        <f>IF(P_Density!K47&gt;Settings!$C$26,IF(Towers!K47*(Settings!$C$16/100)&lt;'Total Sites'!K47,('Total Sites'!K47-Towers!K47*(Settings!$C$16/100)),0),"-")</f>
        <v/>
      </c>
      <c r="L47" s="24">
        <f>IF(P_Density!L47&gt;Settings!$C$26,IF(Towers!L47*(Settings!$C$16/100)&lt;'Total Sites'!L47,('Total Sites'!L47-Towers!L47*(Settings!$C$16/100)),0),"-")</f>
        <v/>
      </c>
    </row>
    <row r="48">
      <c r="A48" s="16">
        <f>'Total Sites'!A48</f>
        <v/>
      </c>
      <c r="B48" s="16">
        <f>'Total Sites'!B48</f>
        <v/>
      </c>
      <c r="C48" s="24">
        <f>IF(P_Density!C48&gt;Settings!$C$26,IF(Towers!C48*(Settings!$C$16/100)&lt;'Total Sites'!C48,('Total Sites'!C48-Towers!C48*(Settings!$C$16/100)),0),"-")</f>
        <v/>
      </c>
      <c r="D48" s="24">
        <f>IF(P_Density!D48&gt;Settings!$C$26,IF(Towers!D48*(Settings!$C$16/100)&lt;'Total Sites'!D48,('Total Sites'!D48-Towers!D48*(Settings!$C$16/100)),0),"-")</f>
        <v/>
      </c>
      <c r="E48" s="24">
        <f>IF(P_Density!E48&gt;Settings!$C$26,IF(Towers!E48*(Settings!$C$16/100)&lt;'Total Sites'!E48,('Total Sites'!E48-Towers!E48*(Settings!$C$16/100)),0),"-")</f>
        <v/>
      </c>
      <c r="F48" s="24">
        <f>IF(P_Density!F48&gt;Settings!$C$26,IF(Towers!F48*(Settings!$C$16/100)&lt;'Total Sites'!F48,('Total Sites'!F48-Towers!F48*(Settings!$C$16/100)),0),"-")</f>
        <v/>
      </c>
      <c r="G48" s="24">
        <f>IF(P_Density!G48&gt;Settings!$C$26,IF(Towers!G48*(Settings!$C$16/100)&lt;'Total Sites'!G48,('Total Sites'!G48-Towers!G48*(Settings!$C$16/100)),0),"-")</f>
        <v/>
      </c>
      <c r="H48" s="24">
        <f>IF(P_Density!H48&gt;Settings!$C$26,IF(Towers!H48*(Settings!$C$16/100)&lt;'Total Sites'!H48,('Total Sites'!H48-Towers!H48*(Settings!$C$16/100)),0),"-")</f>
        <v/>
      </c>
      <c r="I48" s="24">
        <f>IF(P_Density!I48&gt;Settings!$C$26,IF(Towers!I48*(Settings!$C$16/100)&lt;'Total Sites'!I48,('Total Sites'!I48-Towers!I48*(Settings!$C$16/100)),0),"-")</f>
        <v/>
      </c>
      <c r="J48" s="24">
        <f>IF(P_Density!J48&gt;Settings!$C$26,IF(Towers!J48*(Settings!$C$16/100)&lt;'Total Sites'!J48,('Total Sites'!J48-Towers!J48*(Settings!$C$16/100)),0),"-")</f>
        <v/>
      </c>
      <c r="K48" s="24">
        <f>IF(P_Density!K48&gt;Settings!$C$26,IF(Towers!K48*(Settings!$C$16/100)&lt;'Total Sites'!K48,('Total Sites'!K48-Towers!K48*(Settings!$C$16/100)),0),"-")</f>
        <v/>
      </c>
      <c r="L48" s="24">
        <f>IF(P_Density!L48&gt;Settings!$C$26,IF(Towers!L48*(Settings!$C$16/100)&lt;'Total Sites'!L48,('Total Sites'!L48-Towers!L48*(Settings!$C$16/100)),0),"-")</f>
        <v/>
      </c>
    </row>
    <row r="49">
      <c r="A49" s="16">
        <f>'Total Sites'!A49</f>
        <v/>
      </c>
      <c r="B49" s="16">
        <f>'Total Sites'!B49</f>
        <v/>
      </c>
      <c r="C49" s="24">
        <f>IF(P_Density!C49&gt;Settings!$C$26,IF(Towers!C49*(Settings!$C$16/100)&lt;'Total Sites'!C49,('Total Sites'!C49-Towers!C49*(Settings!$C$16/100)),0),"-")</f>
        <v/>
      </c>
      <c r="D49" s="24">
        <f>IF(P_Density!D49&gt;Settings!$C$26,IF(Towers!D49*(Settings!$C$16/100)&lt;'Total Sites'!D49,('Total Sites'!D49-Towers!D49*(Settings!$C$16/100)),0),"-")</f>
        <v/>
      </c>
      <c r="E49" s="24">
        <f>IF(P_Density!E49&gt;Settings!$C$26,IF(Towers!E49*(Settings!$C$16/100)&lt;'Total Sites'!E49,('Total Sites'!E49-Towers!E49*(Settings!$C$16/100)),0),"-")</f>
        <v/>
      </c>
      <c r="F49" s="24">
        <f>IF(P_Density!F49&gt;Settings!$C$26,IF(Towers!F49*(Settings!$C$16/100)&lt;'Total Sites'!F49,('Total Sites'!F49-Towers!F49*(Settings!$C$16/100)),0),"-")</f>
        <v/>
      </c>
      <c r="G49" s="24">
        <f>IF(P_Density!G49&gt;Settings!$C$26,IF(Towers!G49*(Settings!$C$16/100)&lt;'Total Sites'!G49,('Total Sites'!G49-Towers!G49*(Settings!$C$16/100)),0),"-")</f>
        <v/>
      </c>
      <c r="H49" s="24">
        <f>IF(P_Density!H49&gt;Settings!$C$26,IF(Towers!H49*(Settings!$C$16/100)&lt;'Total Sites'!H49,('Total Sites'!H49-Towers!H49*(Settings!$C$16/100)),0),"-")</f>
        <v/>
      </c>
      <c r="I49" s="24">
        <f>IF(P_Density!I49&gt;Settings!$C$26,IF(Towers!I49*(Settings!$C$16/100)&lt;'Total Sites'!I49,('Total Sites'!I49-Towers!I49*(Settings!$C$16/100)),0),"-")</f>
        <v/>
      </c>
      <c r="J49" s="24">
        <f>IF(P_Density!J49&gt;Settings!$C$26,IF(Towers!J49*(Settings!$C$16/100)&lt;'Total Sites'!J49,('Total Sites'!J49-Towers!J49*(Settings!$C$16/100)),0),"-")</f>
        <v/>
      </c>
      <c r="K49" s="24">
        <f>IF(P_Density!K49&gt;Settings!$C$26,IF(Towers!K49*(Settings!$C$16/100)&lt;'Total Sites'!K49,('Total Sites'!K49-Towers!K49*(Settings!$C$16/100)),0),"-")</f>
        <v/>
      </c>
      <c r="L49" s="24">
        <f>IF(P_Density!L49&gt;Settings!$C$26,IF(Towers!L49*(Settings!$C$16/100)&lt;'Total Sites'!L49,('Total Sites'!L49-Towers!L49*(Settings!$C$16/100)),0),"-")</f>
        <v/>
      </c>
    </row>
    <row r="50">
      <c r="A50" s="16">
        <f>'Total Sites'!A50</f>
        <v/>
      </c>
      <c r="B50" s="16">
        <f>'Total Sites'!B50</f>
        <v/>
      </c>
      <c r="C50" s="24">
        <f>IF(P_Density!C50&gt;Settings!$C$26,IF(Towers!C50*(Settings!$C$16/100)&lt;'Total Sites'!C50,('Total Sites'!C50-Towers!C50*(Settings!$C$16/100)),0),"-")</f>
        <v/>
      </c>
      <c r="D50" s="24">
        <f>IF(P_Density!D50&gt;Settings!$C$26,IF(Towers!D50*(Settings!$C$16/100)&lt;'Total Sites'!D50,('Total Sites'!D50-Towers!D50*(Settings!$C$16/100)),0),"-")</f>
        <v/>
      </c>
      <c r="E50" s="24">
        <f>IF(P_Density!E50&gt;Settings!$C$26,IF(Towers!E50*(Settings!$C$16/100)&lt;'Total Sites'!E50,('Total Sites'!E50-Towers!E50*(Settings!$C$16/100)),0),"-")</f>
        <v/>
      </c>
      <c r="F50" s="24">
        <f>IF(P_Density!F50&gt;Settings!$C$26,IF(Towers!F50*(Settings!$C$16/100)&lt;'Total Sites'!F50,('Total Sites'!F50-Towers!F50*(Settings!$C$16/100)),0),"-")</f>
        <v/>
      </c>
      <c r="G50" s="24">
        <f>IF(P_Density!G50&gt;Settings!$C$26,IF(Towers!G50*(Settings!$C$16/100)&lt;'Total Sites'!G50,('Total Sites'!G50-Towers!G50*(Settings!$C$16/100)),0),"-")</f>
        <v/>
      </c>
      <c r="H50" s="24">
        <f>IF(P_Density!H50&gt;Settings!$C$26,IF(Towers!H50*(Settings!$C$16/100)&lt;'Total Sites'!H50,('Total Sites'!H50-Towers!H50*(Settings!$C$16/100)),0),"-")</f>
        <v/>
      </c>
      <c r="I50" s="24">
        <f>IF(P_Density!I50&gt;Settings!$C$26,IF(Towers!I50*(Settings!$C$16/100)&lt;'Total Sites'!I50,('Total Sites'!I50-Towers!I50*(Settings!$C$16/100)),0),"-")</f>
        <v/>
      </c>
      <c r="J50" s="24">
        <f>IF(P_Density!J50&gt;Settings!$C$26,IF(Towers!J50*(Settings!$C$16/100)&lt;'Total Sites'!J50,('Total Sites'!J50-Towers!J50*(Settings!$C$16/100)),0),"-")</f>
        <v/>
      </c>
      <c r="K50" s="24">
        <f>IF(P_Density!K50&gt;Settings!$C$26,IF(Towers!K50*(Settings!$C$16/100)&lt;'Total Sites'!K50,('Total Sites'!K50-Towers!K50*(Settings!$C$16/100)),0),"-")</f>
        <v/>
      </c>
      <c r="L50" s="24">
        <f>IF(P_Density!L50&gt;Settings!$C$26,IF(Towers!L50*(Settings!$C$16/100)&lt;'Total Sites'!L50,('Total Sites'!L50-Towers!L50*(Settings!$C$16/100)),0),"-")</f>
        <v/>
      </c>
    </row>
    <row r="51">
      <c r="A51" s="16">
        <f>'Total Sites'!A51</f>
        <v/>
      </c>
      <c r="B51" s="16">
        <f>'Total Sites'!B51</f>
        <v/>
      </c>
      <c r="C51" s="24">
        <f>IF(P_Density!C51&gt;Settings!$C$26,IF(Towers!C51*(Settings!$C$16/100)&lt;'Total Sites'!C51,('Total Sites'!C51-Towers!C51*(Settings!$C$16/100)),0),"-")</f>
        <v/>
      </c>
      <c r="D51" s="24">
        <f>IF(P_Density!D51&gt;Settings!$C$26,IF(Towers!D51*(Settings!$C$16/100)&lt;'Total Sites'!D51,('Total Sites'!D51-Towers!D51*(Settings!$C$16/100)),0),"-")</f>
        <v/>
      </c>
      <c r="E51" s="24">
        <f>IF(P_Density!E51&gt;Settings!$C$26,IF(Towers!E51*(Settings!$C$16/100)&lt;'Total Sites'!E51,('Total Sites'!E51-Towers!E51*(Settings!$C$16/100)),0),"-")</f>
        <v/>
      </c>
      <c r="F51" s="24">
        <f>IF(P_Density!F51&gt;Settings!$C$26,IF(Towers!F51*(Settings!$C$16/100)&lt;'Total Sites'!F51,('Total Sites'!F51-Towers!F51*(Settings!$C$16/100)),0),"-")</f>
        <v/>
      </c>
      <c r="G51" s="24">
        <f>IF(P_Density!G51&gt;Settings!$C$26,IF(Towers!G51*(Settings!$C$16/100)&lt;'Total Sites'!G51,('Total Sites'!G51-Towers!G51*(Settings!$C$16/100)),0),"-")</f>
        <v/>
      </c>
      <c r="H51" s="24">
        <f>IF(P_Density!H51&gt;Settings!$C$26,IF(Towers!H51*(Settings!$C$16/100)&lt;'Total Sites'!H51,('Total Sites'!H51-Towers!H51*(Settings!$C$16/100)),0),"-")</f>
        <v/>
      </c>
      <c r="I51" s="24">
        <f>IF(P_Density!I51&gt;Settings!$C$26,IF(Towers!I51*(Settings!$C$16/100)&lt;'Total Sites'!I51,('Total Sites'!I51-Towers!I51*(Settings!$C$16/100)),0),"-")</f>
        <v/>
      </c>
      <c r="J51" s="24">
        <f>IF(P_Density!J51&gt;Settings!$C$26,IF(Towers!J51*(Settings!$C$16/100)&lt;'Total Sites'!J51,('Total Sites'!J51-Towers!J51*(Settings!$C$16/100)),0),"-")</f>
        <v/>
      </c>
      <c r="K51" s="24">
        <f>IF(P_Density!K51&gt;Settings!$C$26,IF(Towers!K51*(Settings!$C$16/100)&lt;'Total Sites'!K51,('Total Sites'!K51-Towers!K51*(Settings!$C$16/100)),0),"-")</f>
        <v/>
      </c>
      <c r="L51" s="24">
        <f>IF(P_Density!L51&gt;Settings!$C$26,IF(Towers!L51*(Settings!$C$16/100)&lt;'Total Sites'!L51,('Total Sites'!L51-Towers!L51*(Settings!$C$16/100)),0),"-")</f>
        <v/>
      </c>
    </row>
    <row r="52">
      <c r="A52" s="16">
        <f>'Total Sites'!A52</f>
        <v/>
      </c>
      <c r="B52" s="16">
        <f>'Total Sites'!B52</f>
        <v/>
      </c>
      <c r="C52" s="24">
        <f>IF(P_Density!C52&gt;Settings!$C$26,IF(Towers!C52*(Settings!$C$16/100)&lt;'Total Sites'!C52,('Total Sites'!C52-Towers!C52*(Settings!$C$16/100)),0),"-")</f>
        <v/>
      </c>
      <c r="D52" s="24">
        <f>IF(P_Density!D52&gt;Settings!$C$26,IF(Towers!D52*(Settings!$C$16/100)&lt;'Total Sites'!D52,('Total Sites'!D52-Towers!D52*(Settings!$C$16/100)),0),"-")</f>
        <v/>
      </c>
      <c r="E52" s="24">
        <f>IF(P_Density!E52&gt;Settings!$C$26,IF(Towers!E52*(Settings!$C$16/100)&lt;'Total Sites'!E52,('Total Sites'!E52-Towers!E52*(Settings!$C$16/100)),0),"-")</f>
        <v/>
      </c>
      <c r="F52" s="24">
        <f>IF(P_Density!F52&gt;Settings!$C$26,IF(Towers!F52*(Settings!$C$16/100)&lt;'Total Sites'!F52,('Total Sites'!F52-Towers!F52*(Settings!$C$16/100)),0),"-")</f>
        <v/>
      </c>
      <c r="G52" s="24">
        <f>IF(P_Density!G52&gt;Settings!$C$26,IF(Towers!G52*(Settings!$C$16/100)&lt;'Total Sites'!G52,('Total Sites'!G52-Towers!G52*(Settings!$C$16/100)),0),"-")</f>
        <v/>
      </c>
      <c r="H52" s="24">
        <f>IF(P_Density!H52&gt;Settings!$C$26,IF(Towers!H52*(Settings!$C$16/100)&lt;'Total Sites'!H52,('Total Sites'!H52-Towers!H52*(Settings!$C$16/100)),0),"-")</f>
        <v/>
      </c>
      <c r="I52" s="24">
        <f>IF(P_Density!I52&gt;Settings!$C$26,IF(Towers!I52*(Settings!$C$16/100)&lt;'Total Sites'!I52,('Total Sites'!I52-Towers!I52*(Settings!$C$16/100)),0),"-")</f>
        <v/>
      </c>
      <c r="J52" s="24">
        <f>IF(P_Density!J52&gt;Settings!$C$26,IF(Towers!J52*(Settings!$C$16/100)&lt;'Total Sites'!J52,('Total Sites'!J52-Towers!J52*(Settings!$C$16/100)),0),"-")</f>
        <v/>
      </c>
      <c r="K52" s="24">
        <f>IF(P_Density!K52&gt;Settings!$C$26,IF(Towers!K52*(Settings!$C$16/100)&lt;'Total Sites'!K52,('Total Sites'!K52-Towers!K52*(Settings!$C$16/100)),0),"-")</f>
        <v/>
      </c>
      <c r="L52" s="24">
        <f>IF(P_Density!L52&gt;Settings!$C$26,IF(Towers!L52*(Settings!$C$16/100)&lt;'Total Sites'!L52,('Total Sites'!L52-Towers!L52*(Settings!$C$16/100)),0),"-")</f>
        <v/>
      </c>
    </row>
    <row r="53">
      <c r="A53" s="16">
        <f>'Total Sites'!A53</f>
        <v/>
      </c>
      <c r="B53" s="16">
        <f>'Total Sites'!B53</f>
        <v/>
      </c>
      <c r="C53" s="24">
        <f>IF(P_Density!C53&gt;Settings!$C$26,IF(Towers!C53*(Settings!$C$16/100)&lt;'Total Sites'!C53,('Total Sites'!C53-Towers!C53*(Settings!$C$16/100)),0),"-")</f>
        <v/>
      </c>
      <c r="D53" s="24">
        <f>IF(P_Density!D53&gt;Settings!$C$26,IF(Towers!D53*(Settings!$C$16/100)&lt;'Total Sites'!D53,('Total Sites'!D53-Towers!D53*(Settings!$C$16/100)),0),"-")</f>
        <v/>
      </c>
      <c r="E53" s="24">
        <f>IF(P_Density!E53&gt;Settings!$C$26,IF(Towers!E53*(Settings!$C$16/100)&lt;'Total Sites'!E53,('Total Sites'!E53-Towers!E53*(Settings!$C$16/100)),0),"-")</f>
        <v/>
      </c>
      <c r="F53" s="24">
        <f>IF(P_Density!F53&gt;Settings!$C$26,IF(Towers!F53*(Settings!$C$16/100)&lt;'Total Sites'!F53,('Total Sites'!F53-Towers!F53*(Settings!$C$16/100)),0),"-")</f>
        <v/>
      </c>
      <c r="G53" s="24">
        <f>IF(P_Density!G53&gt;Settings!$C$26,IF(Towers!G53*(Settings!$C$16/100)&lt;'Total Sites'!G53,('Total Sites'!G53-Towers!G53*(Settings!$C$16/100)),0),"-")</f>
        <v/>
      </c>
      <c r="H53" s="24">
        <f>IF(P_Density!H53&gt;Settings!$C$26,IF(Towers!H53*(Settings!$C$16/100)&lt;'Total Sites'!H53,('Total Sites'!H53-Towers!H53*(Settings!$C$16/100)),0),"-")</f>
        <v/>
      </c>
      <c r="I53" s="24">
        <f>IF(P_Density!I53&gt;Settings!$C$26,IF(Towers!I53*(Settings!$C$16/100)&lt;'Total Sites'!I53,('Total Sites'!I53-Towers!I53*(Settings!$C$16/100)),0),"-")</f>
        <v/>
      </c>
      <c r="J53" s="24">
        <f>IF(P_Density!J53&gt;Settings!$C$26,IF(Towers!J53*(Settings!$C$16/100)&lt;'Total Sites'!J53,('Total Sites'!J53-Towers!J53*(Settings!$C$16/100)),0),"-")</f>
        <v/>
      </c>
      <c r="K53" s="24">
        <f>IF(P_Density!K53&gt;Settings!$C$26,IF(Towers!K53*(Settings!$C$16/100)&lt;'Total Sites'!K53,('Total Sites'!K53-Towers!K53*(Settings!$C$16/100)),0),"-")</f>
        <v/>
      </c>
      <c r="L53" s="24">
        <f>IF(P_Density!L53&gt;Settings!$C$26,IF(Towers!L53*(Settings!$C$16/100)&lt;'Total Sites'!L53,('Total Sites'!L53-Towers!L53*(Settings!$C$16/100)),0),"-")</f>
        <v/>
      </c>
    </row>
    <row r="54">
      <c r="A54" s="16">
        <f>'Total Sites'!A54</f>
        <v/>
      </c>
      <c r="B54" s="16">
        <f>'Total Sites'!B54</f>
        <v/>
      </c>
      <c r="C54" s="24">
        <f>IF(P_Density!C54&gt;Settings!$C$26,IF(Towers!C54*(Settings!$C$16/100)&lt;'Total Sites'!C54,('Total Sites'!C54-Towers!C54*(Settings!$C$16/100)),0),"-")</f>
        <v/>
      </c>
      <c r="D54" s="24">
        <f>IF(P_Density!D54&gt;Settings!$C$26,IF(Towers!D54*(Settings!$C$16/100)&lt;'Total Sites'!D54,('Total Sites'!D54-Towers!D54*(Settings!$C$16/100)),0),"-")</f>
        <v/>
      </c>
      <c r="E54" s="24">
        <f>IF(P_Density!E54&gt;Settings!$C$26,IF(Towers!E54*(Settings!$C$16/100)&lt;'Total Sites'!E54,('Total Sites'!E54-Towers!E54*(Settings!$C$16/100)),0),"-")</f>
        <v/>
      </c>
      <c r="F54" s="24">
        <f>IF(P_Density!F54&gt;Settings!$C$26,IF(Towers!F54*(Settings!$C$16/100)&lt;'Total Sites'!F54,('Total Sites'!F54-Towers!F54*(Settings!$C$16/100)),0),"-")</f>
        <v/>
      </c>
      <c r="G54" s="24">
        <f>IF(P_Density!G54&gt;Settings!$C$26,IF(Towers!G54*(Settings!$C$16/100)&lt;'Total Sites'!G54,('Total Sites'!G54-Towers!G54*(Settings!$C$16/100)),0),"-")</f>
        <v/>
      </c>
      <c r="H54" s="24">
        <f>IF(P_Density!H54&gt;Settings!$C$26,IF(Towers!H54*(Settings!$C$16/100)&lt;'Total Sites'!H54,('Total Sites'!H54-Towers!H54*(Settings!$C$16/100)),0),"-")</f>
        <v/>
      </c>
      <c r="I54" s="24">
        <f>IF(P_Density!I54&gt;Settings!$C$26,IF(Towers!I54*(Settings!$C$16/100)&lt;'Total Sites'!I54,('Total Sites'!I54-Towers!I54*(Settings!$C$16/100)),0),"-")</f>
        <v/>
      </c>
      <c r="J54" s="24">
        <f>IF(P_Density!J54&gt;Settings!$C$26,IF(Towers!J54*(Settings!$C$16/100)&lt;'Total Sites'!J54,('Total Sites'!J54-Towers!J54*(Settings!$C$16/100)),0),"-")</f>
        <v/>
      </c>
      <c r="K54" s="24">
        <f>IF(P_Density!K54&gt;Settings!$C$26,IF(Towers!K54*(Settings!$C$16/100)&lt;'Total Sites'!K54,('Total Sites'!K54-Towers!K54*(Settings!$C$16/100)),0),"-")</f>
        <v/>
      </c>
      <c r="L54" s="24">
        <f>IF(P_Density!L54&gt;Settings!$C$26,IF(Towers!L54*(Settings!$C$16/100)&lt;'Total Sites'!L54,('Total Sites'!L54-Towers!L54*(Settings!$C$16/100)),0),"-")</f>
        <v/>
      </c>
    </row>
    <row r="55">
      <c r="A55" s="16">
        <f>'Total Sites'!A55</f>
        <v/>
      </c>
      <c r="B55" s="16">
        <f>'Total Sites'!B55</f>
        <v/>
      </c>
      <c r="C55" s="24">
        <f>IF(P_Density!C55&gt;Settings!$C$26,IF(Towers!C55*(Settings!$C$16/100)&lt;'Total Sites'!C55,('Total Sites'!C55-Towers!C55*(Settings!$C$16/100)),0),"-")</f>
        <v/>
      </c>
      <c r="D55" s="24">
        <f>IF(P_Density!D55&gt;Settings!$C$26,IF(Towers!D55*(Settings!$C$16/100)&lt;'Total Sites'!D55,('Total Sites'!D55-Towers!D55*(Settings!$C$16/100)),0),"-")</f>
        <v/>
      </c>
      <c r="E55" s="24">
        <f>IF(P_Density!E55&gt;Settings!$C$26,IF(Towers!E55*(Settings!$C$16/100)&lt;'Total Sites'!E55,('Total Sites'!E55-Towers!E55*(Settings!$C$16/100)),0),"-")</f>
        <v/>
      </c>
      <c r="F55" s="24">
        <f>IF(P_Density!F55&gt;Settings!$C$26,IF(Towers!F55*(Settings!$C$16/100)&lt;'Total Sites'!F55,('Total Sites'!F55-Towers!F55*(Settings!$C$16/100)),0),"-")</f>
        <v/>
      </c>
      <c r="G55" s="24">
        <f>IF(P_Density!G55&gt;Settings!$C$26,IF(Towers!G55*(Settings!$C$16/100)&lt;'Total Sites'!G55,('Total Sites'!G55-Towers!G55*(Settings!$C$16/100)),0),"-")</f>
        <v/>
      </c>
      <c r="H55" s="24">
        <f>IF(P_Density!H55&gt;Settings!$C$26,IF(Towers!H55*(Settings!$C$16/100)&lt;'Total Sites'!H55,('Total Sites'!H55-Towers!H55*(Settings!$C$16/100)),0),"-")</f>
        <v/>
      </c>
      <c r="I55" s="24">
        <f>IF(P_Density!I55&gt;Settings!$C$26,IF(Towers!I55*(Settings!$C$16/100)&lt;'Total Sites'!I55,('Total Sites'!I55-Towers!I55*(Settings!$C$16/100)),0),"-")</f>
        <v/>
      </c>
      <c r="J55" s="24">
        <f>IF(P_Density!J55&gt;Settings!$C$26,IF(Towers!J55*(Settings!$C$16/100)&lt;'Total Sites'!J55,('Total Sites'!J55-Towers!J55*(Settings!$C$16/100)),0),"-")</f>
        <v/>
      </c>
      <c r="K55" s="24">
        <f>IF(P_Density!K55&gt;Settings!$C$26,IF(Towers!K55*(Settings!$C$16/100)&lt;'Total Sites'!K55,('Total Sites'!K55-Towers!K55*(Settings!$C$16/100)),0),"-")</f>
        <v/>
      </c>
      <c r="L55" s="24">
        <f>IF(P_Density!L55&gt;Settings!$C$26,IF(Towers!L55*(Settings!$C$16/100)&lt;'Total Sites'!L55,('Total Sites'!L55-Towers!L55*(Settings!$C$16/100)),0),"-")</f>
        <v/>
      </c>
    </row>
    <row r="56">
      <c r="A56" s="16">
        <f>'Total Sites'!A56</f>
        <v/>
      </c>
      <c r="B56" s="16">
        <f>'Total Sites'!B56</f>
        <v/>
      </c>
      <c r="C56" s="24">
        <f>IF(P_Density!C56&gt;Settings!$C$26,IF(Towers!C56*(Settings!$C$16/100)&lt;'Total Sites'!C56,('Total Sites'!C56-Towers!C56*(Settings!$C$16/100)),0),"-")</f>
        <v/>
      </c>
      <c r="D56" s="24">
        <f>IF(P_Density!D56&gt;Settings!$C$26,IF(Towers!D56*(Settings!$C$16/100)&lt;'Total Sites'!D56,('Total Sites'!D56-Towers!D56*(Settings!$C$16/100)),0),"-")</f>
        <v/>
      </c>
      <c r="E56" s="24">
        <f>IF(P_Density!E56&gt;Settings!$C$26,IF(Towers!E56*(Settings!$C$16/100)&lt;'Total Sites'!E56,('Total Sites'!E56-Towers!E56*(Settings!$C$16/100)),0),"-")</f>
        <v/>
      </c>
      <c r="F56" s="24">
        <f>IF(P_Density!F56&gt;Settings!$C$26,IF(Towers!F56*(Settings!$C$16/100)&lt;'Total Sites'!F56,('Total Sites'!F56-Towers!F56*(Settings!$C$16/100)),0),"-")</f>
        <v/>
      </c>
      <c r="G56" s="24">
        <f>IF(P_Density!G56&gt;Settings!$C$26,IF(Towers!G56*(Settings!$C$16/100)&lt;'Total Sites'!G56,('Total Sites'!G56-Towers!G56*(Settings!$C$16/100)),0),"-")</f>
        <v/>
      </c>
      <c r="H56" s="24">
        <f>IF(P_Density!H56&gt;Settings!$C$26,IF(Towers!H56*(Settings!$C$16/100)&lt;'Total Sites'!H56,('Total Sites'!H56-Towers!H56*(Settings!$C$16/100)),0),"-")</f>
        <v/>
      </c>
      <c r="I56" s="24">
        <f>IF(P_Density!I56&gt;Settings!$C$26,IF(Towers!I56*(Settings!$C$16/100)&lt;'Total Sites'!I56,('Total Sites'!I56-Towers!I56*(Settings!$C$16/100)),0),"-")</f>
        <v/>
      </c>
      <c r="J56" s="24">
        <f>IF(P_Density!J56&gt;Settings!$C$26,IF(Towers!J56*(Settings!$C$16/100)&lt;'Total Sites'!J56,('Total Sites'!J56-Towers!J56*(Settings!$C$16/100)),0),"-")</f>
        <v/>
      </c>
      <c r="K56" s="24">
        <f>IF(P_Density!K56&gt;Settings!$C$26,IF(Towers!K56*(Settings!$C$16/100)&lt;'Total Sites'!K56,('Total Sites'!K56-Towers!K56*(Settings!$C$16/100)),0),"-")</f>
        <v/>
      </c>
      <c r="L56" s="24">
        <f>IF(P_Density!L56&gt;Settings!$C$26,IF(Towers!L56*(Settings!$C$16/100)&lt;'Total Sites'!L56,('Total Sites'!L56-Towers!L56*(Settings!$C$16/100)),0),"-")</f>
        <v/>
      </c>
    </row>
    <row r="57">
      <c r="A57" s="16">
        <f>'Total Sites'!A57</f>
        <v/>
      </c>
      <c r="B57" s="16">
        <f>'Total Sites'!B57</f>
        <v/>
      </c>
      <c r="C57" s="24">
        <f>IF(P_Density!C57&gt;Settings!$C$26,IF(Towers!C57*(Settings!$C$16/100)&lt;'Total Sites'!C57,('Total Sites'!C57-Towers!C57*(Settings!$C$16/100)),0),"-")</f>
        <v/>
      </c>
      <c r="D57" s="24">
        <f>IF(P_Density!D57&gt;Settings!$C$26,IF(Towers!D57*(Settings!$C$16/100)&lt;'Total Sites'!D57,('Total Sites'!D57-Towers!D57*(Settings!$C$16/100)),0),"-")</f>
        <v/>
      </c>
      <c r="E57" s="24">
        <f>IF(P_Density!E57&gt;Settings!$C$26,IF(Towers!E57*(Settings!$C$16/100)&lt;'Total Sites'!E57,('Total Sites'!E57-Towers!E57*(Settings!$C$16/100)),0),"-")</f>
        <v/>
      </c>
      <c r="F57" s="24">
        <f>IF(P_Density!F57&gt;Settings!$C$26,IF(Towers!F57*(Settings!$C$16/100)&lt;'Total Sites'!F57,('Total Sites'!F57-Towers!F57*(Settings!$C$16/100)),0),"-")</f>
        <v/>
      </c>
      <c r="G57" s="24">
        <f>IF(P_Density!G57&gt;Settings!$C$26,IF(Towers!G57*(Settings!$C$16/100)&lt;'Total Sites'!G57,('Total Sites'!G57-Towers!G57*(Settings!$C$16/100)),0),"-")</f>
        <v/>
      </c>
      <c r="H57" s="24">
        <f>IF(P_Density!H57&gt;Settings!$C$26,IF(Towers!H57*(Settings!$C$16/100)&lt;'Total Sites'!H57,('Total Sites'!H57-Towers!H57*(Settings!$C$16/100)),0),"-")</f>
        <v/>
      </c>
      <c r="I57" s="24">
        <f>IF(P_Density!I57&gt;Settings!$C$26,IF(Towers!I57*(Settings!$C$16/100)&lt;'Total Sites'!I57,('Total Sites'!I57-Towers!I57*(Settings!$C$16/100)),0),"-")</f>
        <v/>
      </c>
      <c r="J57" s="24">
        <f>IF(P_Density!J57&gt;Settings!$C$26,IF(Towers!J57*(Settings!$C$16/100)&lt;'Total Sites'!J57,('Total Sites'!J57-Towers!J57*(Settings!$C$16/100)),0),"-")</f>
        <v/>
      </c>
      <c r="K57" s="24">
        <f>IF(P_Density!K57&gt;Settings!$C$26,IF(Towers!K57*(Settings!$C$16/100)&lt;'Total Sites'!K57,('Total Sites'!K57-Towers!K57*(Settings!$C$16/100)),0),"-")</f>
        <v/>
      </c>
      <c r="L57" s="24">
        <f>IF(P_Density!L57&gt;Settings!$C$26,IF(Towers!L57*(Settings!$C$16/100)&lt;'Total Sites'!L57,('Total Sites'!L57-Towers!L57*(Settings!$C$16/100)),0),"-")</f>
        <v/>
      </c>
    </row>
    <row r="58">
      <c r="A58" s="16">
        <f>'Total Sites'!A58</f>
        <v/>
      </c>
      <c r="B58" s="16">
        <f>'Total Sites'!B58</f>
        <v/>
      </c>
      <c r="C58" s="24">
        <f>IF(P_Density!C58&gt;Settings!$C$26,IF(Towers!C58*(Settings!$C$16/100)&lt;'Total Sites'!C58,('Total Sites'!C58-Towers!C58*(Settings!$C$16/100)),0),"-")</f>
        <v/>
      </c>
      <c r="D58" s="24">
        <f>IF(P_Density!D58&gt;Settings!$C$26,IF(Towers!D58*(Settings!$C$16/100)&lt;'Total Sites'!D58,('Total Sites'!D58-Towers!D58*(Settings!$C$16/100)),0),"-")</f>
        <v/>
      </c>
      <c r="E58" s="24">
        <f>IF(P_Density!E58&gt;Settings!$C$26,IF(Towers!E58*(Settings!$C$16/100)&lt;'Total Sites'!E58,('Total Sites'!E58-Towers!E58*(Settings!$C$16/100)),0),"-")</f>
        <v/>
      </c>
      <c r="F58" s="24">
        <f>IF(P_Density!F58&gt;Settings!$C$26,IF(Towers!F58*(Settings!$C$16/100)&lt;'Total Sites'!F58,('Total Sites'!F58-Towers!F58*(Settings!$C$16/100)),0),"-")</f>
        <v/>
      </c>
      <c r="G58" s="24">
        <f>IF(P_Density!G58&gt;Settings!$C$26,IF(Towers!G58*(Settings!$C$16/100)&lt;'Total Sites'!G58,('Total Sites'!G58-Towers!G58*(Settings!$C$16/100)),0),"-")</f>
        <v/>
      </c>
      <c r="H58" s="24">
        <f>IF(P_Density!H58&gt;Settings!$C$26,IF(Towers!H58*(Settings!$C$16/100)&lt;'Total Sites'!H58,('Total Sites'!H58-Towers!H58*(Settings!$C$16/100)),0),"-")</f>
        <v/>
      </c>
      <c r="I58" s="24">
        <f>IF(P_Density!I58&gt;Settings!$C$26,IF(Towers!I58*(Settings!$C$16/100)&lt;'Total Sites'!I58,('Total Sites'!I58-Towers!I58*(Settings!$C$16/100)),0),"-")</f>
        <v/>
      </c>
      <c r="J58" s="24">
        <f>IF(P_Density!J58&gt;Settings!$C$26,IF(Towers!J58*(Settings!$C$16/100)&lt;'Total Sites'!J58,('Total Sites'!J58-Towers!J58*(Settings!$C$16/100)),0),"-")</f>
        <v/>
      </c>
      <c r="K58" s="24">
        <f>IF(P_Density!K58&gt;Settings!$C$26,IF(Towers!K58*(Settings!$C$16/100)&lt;'Total Sites'!K58,('Total Sites'!K58-Towers!K58*(Settings!$C$16/100)),0),"-")</f>
        <v/>
      </c>
      <c r="L58" s="24">
        <f>IF(P_Density!L58&gt;Settings!$C$26,IF(Towers!L58*(Settings!$C$16/100)&lt;'Total Sites'!L58,('Total Sites'!L58-Towers!L58*(Settings!$C$16/100)),0),"-")</f>
        <v/>
      </c>
    </row>
    <row r="59">
      <c r="A59" s="16">
        <f>'Total Sites'!A59</f>
        <v/>
      </c>
      <c r="B59" s="16">
        <f>'Total Sites'!B59</f>
        <v/>
      </c>
      <c r="C59" s="24">
        <f>IF(P_Density!C59&gt;Settings!$C$26,IF(Towers!C59*(Settings!$C$16/100)&lt;'Total Sites'!C59,('Total Sites'!C59-Towers!C59*(Settings!$C$16/100)),0),"-")</f>
        <v/>
      </c>
      <c r="D59" s="24">
        <f>IF(P_Density!D59&gt;Settings!$C$26,IF(Towers!D59*(Settings!$C$16/100)&lt;'Total Sites'!D59,('Total Sites'!D59-Towers!D59*(Settings!$C$16/100)),0),"-")</f>
        <v/>
      </c>
      <c r="E59" s="24">
        <f>IF(P_Density!E59&gt;Settings!$C$26,IF(Towers!E59*(Settings!$C$16/100)&lt;'Total Sites'!E59,('Total Sites'!E59-Towers!E59*(Settings!$C$16/100)),0),"-")</f>
        <v/>
      </c>
      <c r="F59" s="24">
        <f>IF(P_Density!F59&gt;Settings!$C$26,IF(Towers!F59*(Settings!$C$16/100)&lt;'Total Sites'!F59,('Total Sites'!F59-Towers!F59*(Settings!$C$16/100)),0),"-")</f>
        <v/>
      </c>
      <c r="G59" s="24">
        <f>IF(P_Density!G59&gt;Settings!$C$26,IF(Towers!G59*(Settings!$C$16/100)&lt;'Total Sites'!G59,('Total Sites'!G59-Towers!G59*(Settings!$C$16/100)),0),"-")</f>
        <v/>
      </c>
      <c r="H59" s="24">
        <f>IF(P_Density!H59&gt;Settings!$C$26,IF(Towers!H59*(Settings!$C$16/100)&lt;'Total Sites'!H59,('Total Sites'!H59-Towers!H59*(Settings!$C$16/100)),0),"-")</f>
        <v/>
      </c>
      <c r="I59" s="24">
        <f>IF(P_Density!I59&gt;Settings!$C$26,IF(Towers!I59*(Settings!$C$16/100)&lt;'Total Sites'!I59,('Total Sites'!I59-Towers!I59*(Settings!$C$16/100)),0),"-")</f>
        <v/>
      </c>
      <c r="J59" s="24">
        <f>IF(P_Density!J59&gt;Settings!$C$26,IF(Towers!J59*(Settings!$C$16/100)&lt;'Total Sites'!J59,('Total Sites'!J59-Towers!J59*(Settings!$C$16/100)),0),"-")</f>
        <v/>
      </c>
      <c r="K59" s="24">
        <f>IF(P_Density!K59&gt;Settings!$C$26,IF(Towers!K59*(Settings!$C$16/100)&lt;'Total Sites'!K59,('Total Sites'!K59-Towers!K59*(Settings!$C$16/100)),0),"-")</f>
        <v/>
      </c>
      <c r="L59" s="24">
        <f>IF(P_Density!L59&gt;Settings!$C$26,IF(Towers!L59*(Settings!$C$16/100)&lt;'Total Sites'!L59,('Total Sites'!L59-Towers!L59*(Settings!$C$16/100)),0),"-")</f>
        <v/>
      </c>
    </row>
    <row r="60">
      <c r="A60" s="16">
        <f>'Total Sites'!A60</f>
        <v/>
      </c>
      <c r="B60" s="16">
        <f>'Total Sites'!B60</f>
        <v/>
      </c>
      <c r="C60" s="24">
        <f>IF(P_Density!C60&gt;Settings!$C$26,IF(Towers!C60*(Settings!$C$16/100)&lt;'Total Sites'!C60,('Total Sites'!C60-Towers!C60*(Settings!$C$16/100)),0),"-")</f>
        <v/>
      </c>
      <c r="D60" s="24">
        <f>IF(P_Density!D60&gt;Settings!$C$26,IF(Towers!D60*(Settings!$C$16/100)&lt;'Total Sites'!D60,('Total Sites'!D60-Towers!D60*(Settings!$C$16/100)),0),"-")</f>
        <v/>
      </c>
      <c r="E60" s="24">
        <f>IF(P_Density!E60&gt;Settings!$C$26,IF(Towers!E60*(Settings!$C$16/100)&lt;'Total Sites'!E60,('Total Sites'!E60-Towers!E60*(Settings!$C$16/100)),0),"-")</f>
        <v/>
      </c>
      <c r="F60" s="24">
        <f>IF(P_Density!F60&gt;Settings!$C$26,IF(Towers!F60*(Settings!$C$16/100)&lt;'Total Sites'!F60,('Total Sites'!F60-Towers!F60*(Settings!$C$16/100)),0),"-")</f>
        <v/>
      </c>
      <c r="G60" s="24">
        <f>IF(P_Density!G60&gt;Settings!$C$26,IF(Towers!G60*(Settings!$C$16/100)&lt;'Total Sites'!G60,('Total Sites'!G60-Towers!G60*(Settings!$C$16/100)),0),"-")</f>
        <v/>
      </c>
      <c r="H60" s="24">
        <f>IF(P_Density!H60&gt;Settings!$C$26,IF(Towers!H60*(Settings!$C$16/100)&lt;'Total Sites'!H60,('Total Sites'!H60-Towers!H60*(Settings!$C$16/100)),0),"-")</f>
        <v/>
      </c>
      <c r="I60" s="24">
        <f>IF(P_Density!I60&gt;Settings!$C$26,IF(Towers!I60*(Settings!$C$16/100)&lt;'Total Sites'!I60,('Total Sites'!I60-Towers!I60*(Settings!$C$16/100)),0),"-")</f>
        <v/>
      </c>
      <c r="J60" s="24">
        <f>IF(P_Density!J60&gt;Settings!$C$26,IF(Towers!J60*(Settings!$C$16/100)&lt;'Total Sites'!J60,('Total Sites'!J60-Towers!J60*(Settings!$C$16/100)),0),"-")</f>
        <v/>
      </c>
      <c r="K60" s="24">
        <f>IF(P_Density!K60&gt;Settings!$C$26,IF(Towers!K60*(Settings!$C$16/100)&lt;'Total Sites'!K60,('Total Sites'!K60-Towers!K60*(Settings!$C$16/100)),0),"-")</f>
        <v/>
      </c>
      <c r="L60" s="24">
        <f>IF(P_Density!L60&gt;Settings!$C$26,IF(Towers!L60*(Settings!$C$16/100)&lt;'Total Sites'!L60,('Total Sites'!L60-Towers!L60*(Settings!$C$16/100)),0),"-")</f>
        <v/>
      </c>
    </row>
    <row r="61">
      <c r="A61" s="16">
        <f>'Total Sites'!A61</f>
        <v/>
      </c>
      <c r="B61" s="16">
        <f>'Total Sites'!B61</f>
        <v/>
      </c>
      <c r="C61" s="24">
        <f>IF(P_Density!C61&gt;Settings!$C$26,IF(Towers!C61*(Settings!$C$16/100)&lt;'Total Sites'!C61,('Total Sites'!C61-Towers!C61*(Settings!$C$16/100)),0),"-")</f>
        <v/>
      </c>
      <c r="D61" s="24">
        <f>IF(P_Density!D61&gt;Settings!$C$26,IF(Towers!D61*(Settings!$C$16/100)&lt;'Total Sites'!D61,('Total Sites'!D61-Towers!D61*(Settings!$C$16/100)),0),"-")</f>
        <v/>
      </c>
      <c r="E61" s="24">
        <f>IF(P_Density!E61&gt;Settings!$C$26,IF(Towers!E61*(Settings!$C$16/100)&lt;'Total Sites'!E61,('Total Sites'!E61-Towers!E61*(Settings!$C$16/100)),0),"-")</f>
        <v/>
      </c>
      <c r="F61" s="24">
        <f>IF(P_Density!F61&gt;Settings!$C$26,IF(Towers!F61*(Settings!$C$16/100)&lt;'Total Sites'!F61,('Total Sites'!F61-Towers!F61*(Settings!$C$16/100)),0),"-")</f>
        <v/>
      </c>
      <c r="G61" s="24">
        <f>IF(P_Density!G61&gt;Settings!$C$26,IF(Towers!G61*(Settings!$C$16/100)&lt;'Total Sites'!G61,('Total Sites'!G61-Towers!G61*(Settings!$C$16/100)),0),"-")</f>
        <v/>
      </c>
      <c r="H61" s="24">
        <f>IF(P_Density!H61&gt;Settings!$C$26,IF(Towers!H61*(Settings!$C$16/100)&lt;'Total Sites'!H61,('Total Sites'!H61-Towers!H61*(Settings!$C$16/100)),0),"-")</f>
        <v/>
      </c>
      <c r="I61" s="24">
        <f>IF(P_Density!I61&gt;Settings!$C$26,IF(Towers!I61*(Settings!$C$16/100)&lt;'Total Sites'!I61,('Total Sites'!I61-Towers!I61*(Settings!$C$16/100)),0),"-")</f>
        <v/>
      </c>
      <c r="J61" s="24">
        <f>IF(P_Density!J61&gt;Settings!$C$26,IF(Towers!J61*(Settings!$C$16/100)&lt;'Total Sites'!J61,('Total Sites'!J61-Towers!J61*(Settings!$C$16/100)),0),"-")</f>
        <v/>
      </c>
      <c r="K61" s="24">
        <f>IF(P_Density!K61&gt;Settings!$C$26,IF(Towers!K61*(Settings!$C$16/100)&lt;'Total Sites'!K61,('Total Sites'!K61-Towers!K61*(Settings!$C$16/100)),0),"-")</f>
        <v/>
      </c>
      <c r="L61" s="24">
        <f>IF(P_Density!L61&gt;Settings!$C$26,IF(Towers!L61*(Settings!$C$16/100)&lt;'Total Sites'!L61,('Total Sites'!L61-Towers!L61*(Settings!$C$16/100)),0),"-")</f>
        <v/>
      </c>
    </row>
    <row r="62">
      <c r="A62" s="16">
        <f>'Total Sites'!A62</f>
        <v/>
      </c>
      <c r="B62" s="16">
        <f>'Total Sites'!B62</f>
        <v/>
      </c>
      <c r="C62" s="24">
        <f>IF(P_Density!C62&gt;Settings!$C$26,IF(Towers!C62*(Settings!$C$16/100)&lt;'Total Sites'!C62,('Total Sites'!C62-Towers!C62*(Settings!$C$16/100)),0),"-")</f>
        <v/>
      </c>
      <c r="D62" s="24">
        <f>IF(P_Density!D62&gt;Settings!$C$26,IF(Towers!D62*(Settings!$C$16/100)&lt;'Total Sites'!D62,('Total Sites'!D62-Towers!D62*(Settings!$C$16/100)),0),"-")</f>
        <v/>
      </c>
      <c r="E62" s="24">
        <f>IF(P_Density!E62&gt;Settings!$C$26,IF(Towers!E62*(Settings!$C$16/100)&lt;'Total Sites'!E62,('Total Sites'!E62-Towers!E62*(Settings!$C$16/100)),0),"-")</f>
        <v/>
      </c>
      <c r="F62" s="24">
        <f>IF(P_Density!F62&gt;Settings!$C$26,IF(Towers!F62*(Settings!$C$16/100)&lt;'Total Sites'!F62,('Total Sites'!F62-Towers!F62*(Settings!$C$16/100)),0),"-")</f>
        <v/>
      </c>
      <c r="G62" s="24">
        <f>IF(P_Density!G62&gt;Settings!$C$26,IF(Towers!G62*(Settings!$C$16/100)&lt;'Total Sites'!G62,('Total Sites'!G62-Towers!G62*(Settings!$C$16/100)),0),"-")</f>
        <v/>
      </c>
      <c r="H62" s="24">
        <f>IF(P_Density!H62&gt;Settings!$C$26,IF(Towers!H62*(Settings!$C$16/100)&lt;'Total Sites'!H62,('Total Sites'!H62-Towers!H62*(Settings!$C$16/100)),0),"-")</f>
        <v/>
      </c>
      <c r="I62" s="24">
        <f>IF(P_Density!I62&gt;Settings!$C$26,IF(Towers!I62*(Settings!$C$16/100)&lt;'Total Sites'!I62,('Total Sites'!I62-Towers!I62*(Settings!$C$16/100)),0),"-")</f>
        <v/>
      </c>
      <c r="J62" s="24">
        <f>IF(P_Density!J62&gt;Settings!$C$26,IF(Towers!J62*(Settings!$C$16/100)&lt;'Total Sites'!J62,('Total Sites'!J62-Towers!J62*(Settings!$C$16/100)),0),"-")</f>
        <v/>
      </c>
      <c r="K62" s="24">
        <f>IF(P_Density!K62&gt;Settings!$C$26,IF(Towers!K62*(Settings!$C$16/100)&lt;'Total Sites'!K62,('Total Sites'!K62-Towers!K62*(Settings!$C$16/100)),0),"-")</f>
        <v/>
      </c>
      <c r="L62" s="24">
        <f>IF(P_Density!L62&gt;Settings!$C$26,IF(Towers!L62*(Settings!$C$16/100)&lt;'Total Sites'!L62,('Total Sites'!L62-Towers!L62*(Settings!$C$16/100)),0),"-")</f>
        <v/>
      </c>
    </row>
    <row r="63">
      <c r="A63" s="16">
        <f>'Total Sites'!A63</f>
        <v/>
      </c>
      <c r="B63" s="16">
        <f>'Total Sites'!B63</f>
        <v/>
      </c>
      <c r="C63" s="24">
        <f>IF(P_Density!C63&gt;Settings!$C$26,IF(Towers!C63*(Settings!$C$16/100)&lt;'Total Sites'!C63,('Total Sites'!C63-Towers!C63*(Settings!$C$16/100)),0),"-")</f>
        <v/>
      </c>
      <c r="D63" s="24">
        <f>IF(P_Density!D63&gt;Settings!$C$26,IF(Towers!D63*(Settings!$C$16/100)&lt;'Total Sites'!D63,('Total Sites'!D63-Towers!D63*(Settings!$C$16/100)),0),"-")</f>
        <v/>
      </c>
      <c r="E63" s="24">
        <f>IF(P_Density!E63&gt;Settings!$C$26,IF(Towers!E63*(Settings!$C$16/100)&lt;'Total Sites'!E63,('Total Sites'!E63-Towers!E63*(Settings!$C$16/100)),0),"-")</f>
        <v/>
      </c>
      <c r="F63" s="24">
        <f>IF(P_Density!F63&gt;Settings!$C$26,IF(Towers!F63*(Settings!$C$16/100)&lt;'Total Sites'!F63,('Total Sites'!F63-Towers!F63*(Settings!$C$16/100)),0),"-")</f>
        <v/>
      </c>
      <c r="G63" s="24">
        <f>IF(P_Density!G63&gt;Settings!$C$26,IF(Towers!G63*(Settings!$C$16/100)&lt;'Total Sites'!G63,('Total Sites'!G63-Towers!G63*(Settings!$C$16/100)),0),"-")</f>
        <v/>
      </c>
      <c r="H63" s="24">
        <f>IF(P_Density!H63&gt;Settings!$C$26,IF(Towers!H63*(Settings!$C$16/100)&lt;'Total Sites'!H63,('Total Sites'!H63-Towers!H63*(Settings!$C$16/100)),0),"-")</f>
        <v/>
      </c>
      <c r="I63" s="24">
        <f>IF(P_Density!I63&gt;Settings!$C$26,IF(Towers!I63*(Settings!$C$16/100)&lt;'Total Sites'!I63,('Total Sites'!I63-Towers!I63*(Settings!$C$16/100)),0),"-")</f>
        <v/>
      </c>
      <c r="J63" s="24">
        <f>IF(P_Density!J63&gt;Settings!$C$26,IF(Towers!J63*(Settings!$C$16/100)&lt;'Total Sites'!J63,('Total Sites'!J63-Towers!J63*(Settings!$C$16/100)),0),"-")</f>
        <v/>
      </c>
      <c r="K63" s="24">
        <f>IF(P_Density!K63&gt;Settings!$C$26,IF(Towers!K63*(Settings!$C$16/100)&lt;'Total Sites'!K63,('Total Sites'!K63-Towers!K63*(Settings!$C$16/100)),0),"-")</f>
        <v/>
      </c>
      <c r="L63" s="24">
        <f>IF(P_Density!L63&gt;Settings!$C$26,IF(Towers!L63*(Settings!$C$16/100)&lt;'Total Sites'!L63,('Total Sites'!L63-Towers!L63*(Settings!$C$16/100)),0),"-")</f>
        <v/>
      </c>
    </row>
    <row r="64">
      <c r="A64" s="16">
        <f>'Total Sites'!A64</f>
        <v/>
      </c>
      <c r="B64" s="16">
        <f>'Total Sites'!B64</f>
        <v/>
      </c>
      <c r="C64" s="24">
        <f>IF(P_Density!C64&gt;Settings!$C$26,IF(Towers!C64*(Settings!$C$16/100)&lt;'Total Sites'!C64,('Total Sites'!C64-Towers!C64*(Settings!$C$16/100)),0),"-")</f>
        <v/>
      </c>
      <c r="D64" s="24">
        <f>IF(P_Density!D64&gt;Settings!$C$26,IF(Towers!D64*(Settings!$C$16/100)&lt;'Total Sites'!D64,('Total Sites'!D64-Towers!D64*(Settings!$C$16/100)),0),"-")</f>
        <v/>
      </c>
      <c r="E64" s="24">
        <f>IF(P_Density!E64&gt;Settings!$C$26,IF(Towers!E64*(Settings!$C$16/100)&lt;'Total Sites'!E64,('Total Sites'!E64-Towers!E64*(Settings!$C$16/100)),0),"-")</f>
        <v/>
      </c>
      <c r="F64" s="24">
        <f>IF(P_Density!F64&gt;Settings!$C$26,IF(Towers!F64*(Settings!$C$16/100)&lt;'Total Sites'!F64,('Total Sites'!F64-Towers!F64*(Settings!$C$16/100)),0),"-")</f>
        <v/>
      </c>
      <c r="G64" s="24">
        <f>IF(P_Density!G64&gt;Settings!$C$26,IF(Towers!G64*(Settings!$C$16/100)&lt;'Total Sites'!G64,('Total Sites'!G64-Towers!G64*(Settings!$C$16/100)),0),"-")</f>
        <v/>
      </c>
      <c r="H64" s="24">
        <f>IF(P_Density!H64&gt;Settings!$C$26,IF(Towers!H64*(Settings!$C$16/100)&lt;'Total Sites'!H64,('Total Sites'!H64-Towers!H64*(Settings!$C$16/100)),0),"-")</f>
        <v/>
      </c>
      <c r="I64" s="24">
        <f>IF(P_Density!I64&gt;Settings!$C$26,IF(Towers!I64*(Settings!$C$16/100)&lt;'Total Sites'!I64,('Total Sites'!I64-Towers!I64*(Settings!$C$16/100)),0),"-")</f>
        <v/>
      </c>
      <c r="J64" s="24">
        <f>IF(P_Density!J64&gt;Settings!$C$26,IF(Towers!J64*(Settings!$C$16/100)&lt;'Total Sites'!J64,('Total Sites'!J64-Towers!J64*(Settings!$C$16/100)),0),"-")</f>
        <v/>
      </c>
      <c r="K64" s="24">
        <f>IF(P_Density!K64&gt;Settings!$C$26,IF(Towers!K64*(Settings!$C$16/100)&lt;'Total Sites'!K64,('Total Sites'!K64-Towers!K64*(Settings!$C$16/100)),0),"-")</f>
        <v/>
      </c>
      <c r="L64" s="24">
        <f>IF(P_Density!L64&gt;Settings!$C$26,IF(Towers!L64*(Settings!$C$16/100)&lt;'Total Sites'!L64,('Total Sites'!L64-Towers!L64*(Settings!$C$16/100)),0),"-")</f>
        <v/>
      </c>
    </row>
    <row r="65">
      <c r="A65" s="16">
        <f>'Total Sites'!A65</f>
        <v/>
      </c>
      <c r="B65" s="16">
        <f>'Total Sites'!B65</f>
        <v/>
      </c>
      <c r="C65" s="24">
        <f>IF(P_Density!C65&gt;Settings!$C$26,IF(Towers!C65*(Settings!$C$16/100)&lt;'Total Sites'!C65,('Total Sites'!C65-Towers!C65*(Settings!$C$16/100)),0),"-")</f>
        <v/>
      </c>
      <c r="D65" s="24">
        <f>IF(P_Density!D65&gt;Settings!$C$26,IF(Towers!D65*(Settings!$C$16/100)&lt;'Total Sites'!D65,('Total Sites'!D65-Towers!D65*(Settings!$C$16/100)),0),"-")</f>
        <v/>
      </c>
      <c r="E65" s="24">
        <f>IF(P_Density!E65&gt;Settings!$C$26,IF(Towers!E65*(Settings!$C$16/100)&lt;'Total Sites'!E65,('Total Sites'!E65-Towers!E65*(Settings!$C$16/100)),0),"-")</f>
        <v/>
      </c>
      <c r="F65" s="24">
        <f>IF(P_Density!F65&gt;Settings!$C$26,IF(Towers!F65*(Settings!$C$16/100)&lt;'Total Sites'!F65,('Total Sites'!F65-Towers!F65*(Settings!$C$16/100)),0),"-")</f>
        <v/>
      </c>
      <c r="G65" s="24">
        <f>IF(P_Density!G65&gt;Settings!$C$26,IF(Towers!G65*(Settings!$C$16/100)&lt;'Total Sites'!G65,('Total Sites'!G65-Towers!G65*(Settings!$C$16/100)),0),"-")</f>
        <v/>
      </c>
      <c r="H65" s="24">
        <f>IF(P_Density!H65&gt;Settings!$C$26,IF(Towers!H65*(Settings!$C$16/100)&lt;'Total Sites'!H65,('Total Sites'!H65-Towers!H65*(Settings!$C$16/100)),0),"-")</f>
        <v/>
      </c>
      <c r="I65" s="24">
        <f>IF(P_Density!I65&gt;Settings!$C$26,IF(Towers!I65*(Settings!$C$16/100)&lt;'Total Sites'!I65,('Total Sites'!I65-Towers!I65*(Settings!$C$16/100)),0),"-")</f>
        <v/>
      </c>
      <c r="J65" s="24">
        <f>IF(P_Density!J65&gt;Settings!$C$26,IF(Towers!J65*(Settings!$C$16/100)&lt;'Total Sites'!J65,('Total Sites'!J65-Towers!J65*(Settings!$C$16/100)),0),"-")</f>
        <v/>
      </c>
      <c r="K65" s="24">
        <f>IF(P_Density!K65&gt;Settings!$C$26,IF(Towers!K65*(Settings!$C$16/100)&lt;'Total Sites'!K65,('Total Sites'!K65-Towers!K65*(Settings!$C$16/100)),0),"-")</f>
        <v/>
      </c>
      <c r="L65" s="24">
        <f>IF(P_Density!L65&gt;Settings!$C$26,IF(Towers!L65*(Settings!$C$16/100)&lt;'Total Sites'!L65,('Total Sites'!L65-Towers!L65*(Settings!$C$16/100)),0),"-")</f>
        <v/>
      </c>
    </row>
    <row r="66">
      <c r="A66" s="16">
        <f>'Total Sites'!A66</f>
        <v/>
      </c>
      <c r="B66" s="16">
        <f>'Total Sites'!B66</f>
        <v/>
      </c>
      <c r="C66" s="24">
        <f>IF(P_Density!C66&gt;Settings!$C$26,IF(Towers!C66*(Settings!$C$16/100)&lt;'Total Sites'!C66,('Total Sites'!C66-Towers!C66*(Settings!$C$16/100)),0),"-")</f>
        <v/>
      </c>
      <c r="D66" s="24">
        <f>IF(P_Density!D66&gt;Settings!$C$26,IF(Towers!D66*(Settings!$C$16/100)&lt;'Total Sites'!D66,('Total Sites'!D66-Towers!D66*(Settings!$C$16/100)),0),"-")</f>
        <v/>
      </c>
      <c r="E66" s="24">
        <f>IF(P_Density!E66&gt;Settings!$C$26,IF(Towers!E66*(Settings!$C$16/100)&lt;'Total Sites'!E66,('Total Sites'!E66-Towers!E66*(Settings!$C$16/100)),0),"-")</f>
        <v/>
      </c>
      <c r="F66" s="24">
        <f>IF(P_Density!F66&gt;Settings!$C$26,IF(Towers!F66*(Settings!$C$16/100)&lt;'Total Sites'!F66,('Total Sites'!F66-Towers!F66*(Settings!$C$16/100)),0),"-")</f>
        <v/>
      </c>
      <c r="G66" s="24">
        <f>IF(P_Density!G66&gt;Settings!$C$26,IF(Towers!G66*(Settings!$C$16/100)&lt;'Total Sites'!G66,('Total Sites'!G66-Towers!G66*(Settings!$C$16/100)),0),"-")</f>
        <v/>
      </c>
      <c r="H66" s="24">
        <f>IF(P_Density!H66&gt;Settings!$C$26,IF(Towers!H66*(Settings!$C$16/100)&lt;'Total Sites'!H66,('Total Sites'!H66-Towers!H66*(Settings!$C$16/100)),0),"-")</f>
        <v/>
      </c>
      <c r="I66" s="24">
        <f>IF(P_Density!I66&gt;Settings!$C$26,IF(Towers!I66*(Settings!$C$16/100)&lt;'Total Sites'!I66,('Total Sites'!I66-Towers!I66*(Settings!$C$16/100)),0),"-")</f>
        <v/>
      </c>
      <c r="J66" s="24">
        <f>IF(P_Density!J66&gt;Settings!$C$26,IF(Towers!J66*(Settings!$C$16/100)&lt;'Total Sites'!J66,('Total Sites'!J66-Towers!J66*(Settings!$C$16/100)),0),"-")</f>
        <v/>
      </c>
      <c r="K66" s="24">
        <f>IF(P_Density!K66&gt;Settings!$C$26,IF(Towers!K66*(Settings!$C$16/100)&lt;'Total Sites'!K66,('Total Sites'!K66-Towers!K66*(Settings!$C$16/100)),0),"-")</f>
        <v/>
      </c>
      <c r="L66" s="24">
        <f>IF(P_Density!L66&gt;Settings!$C$26,IF(Towers!L66*(Settings!$C$16/100)&lt;'Total Sites'!L66,('Total Sites'!L66-Towers!L66*(Settings!$C$16/100)),0),"-")</f>
        <v/>
      </c>
    </row>
    <row r="67">
      <c r="A67" s="16">
        <f>'Total Sites'!A67</f>
        <v/>
      </c>
      <c r="B67" s="16">
        <f>'Total Sites'!B67</f>
        <v/>
      </c>
      <c r="C67" s="24">
        <f>IF(P_Density!C67&gt;Settings!$C$26,IF(Towers!C67*(Settings!$C$16/100)&lt;'Total Sites'!C67,('Total Sites'!C67-Towers!C67*(Settings!$C$16/100)),0),"-")</f>
        <v/>
      </c>
      <c r="D67" s="24">
        <f>IF(P_Density!D67&gt;Settings!$C$26,IF(Towers!D67*(Settings!$C$16/100)&lt;'Total Sites'!D67,('Total Sites'!D67-Towers!D67*(Settings!$C$16/100)),0),"-")</f>
        <v/>
      </c>
      <c r="E67" s="24">
        <f>IF(P_Density!E67&gt;Settings!$C$26,IF(Towers!E67*(Settings!$C$16/100)&lt;'Total Sites'!E67,('Total Sites'!E67-Towers!E67*(Settings!$C$16/100)),0),"-")</f>
        <v/>
      </c>
      <c r="F67" s="24">
        <f>IF(P_Density!F67&gt;Settings!$C$26,IF(Towers!F67*(Settings!$C$16/100)&lt;'Total Sites'!F67,('Total Sites'!F67-Towers!F67*(Settings!$C$16/100)),0),"-")</f>
        <v/>
      </c>
      <c r="G67" s="24">
        <f>IF(P_Density!G67&gt;Settings!$C$26,IF(Towers!G67*(Settings!$C$16/100)&lt;'Total Sites'!G67,('Total Sites'!G67-Towers!G67*(Settings!$C$16/100)),0),"-")</f>
        <v/>
      </c>
      <c r="H67" s="24">
        <f>IF(P_Density!H67&gt;Settings!$C$26,IF(Towers!H67*(Settings!$C$16/100)&lt;'Total Sites'!H67,('Total Sites'!H67-Towers!H67*(Settings!$C$16/100)),0),"-")</f>
        <v/>
      </c>
      <c r="I67" s="24">
        <f>IF(P_Density!I67&gt;Settings!$C$26,IF(Towers!I67*(Settings!$C$16/100)&lt;'Total Sites'!I67,('Total Sites'!I67-Towers!I67*(Settings!$C$16/100)),0),"-")</f>
        <v/>
      </c>
      <c r="J67" s="24">
        <f>IF(P_Density!J67&gt;Settings!$C$26,IF(Towers!J67*(Settings!$C$16/100)&lt;'Total Sites'!J67,('Total Sites'!J67-Towers!J67*(Settings!$C$16/100)),0),"-")</f>
        <v/>
      </c>
      <c r="K67" s="24">
        <f>IF(P_Density!K67&gt;Settings!$C$26,IF(Towers!K67*(Settings!$C$16/100)&lt;'Total Sites'!K67,('Total Sites'!K67-Towers!K67*(Settings!$C$16/100)),0),"-")</f>
        <v/>
      </c>
      <c r="L67" s="24">
        <f>IF(P_Density!L67&gt;Settings!$C$26,IF(Towers!L67*(Settings!$C$16/100)&lt;'Total Sites'!L67,('Total Sites'!L67-Towers!L67*(Settings!$C$16/100)),0),"-")</f>
        <v/>
      </c>
    </row>
    <row r="68">
      <c r="A68" s="16">
        <f>'Total Sites'!A68</f>
        <v/>
      </c>
      <c r="B68" s="16">
        <f>'Total Sites'!B68</f>
        <v/>
      </c>
      <c r="C68" s="24">
        <f>IF(P_Density!C68&gt;Settings!$C$26,IF(Towers!C68*(Settings!$C$16/100)&lt;'Total Sites'!C68,('Total Sites'!C68-Towers!C68*(Settings!$C$16/100)),0),"-")</f>
        <v/>
      </c>
      <c r="D68" s="24">
        <f>IF(P_Density!D68&gt;Settings!$C$26,IF(Towers!D68*(Settings!$C$16/100)&lt;'Total Sites'!D68,('Total Sites'!D68-Towers!D68*(Settings!$C$16/100)),0),"-")</f>
        <v/>
      </c>
      <c r="E68" s="24">
        <f>IF(P_Density!E68&gt;Settings!$C$26,IF(Towers!E68*(Settings!$C$16/100)&lt;'Total Sites'!E68,('Total Sites'!E68-Towers!E68*(Settings!$C$16/100)),0),"-")</f>
        <v/>
      </c>
      <c r="F68" s="24">
        <f>IF(P_Density!F68&gt;Settings!$C$26,IF(Towers!F68*(Settings!$C$16/100)&lt;'Total Sites'!F68,('Total Sites'!F68-Towers!F68*(Settings!$C$16/100)),0),"-")</f>
        <v/>
      </c>
      <c r="G68" s="24">
        <f>IF(P_Density!G68&gt;Settings!$C$26,IF(Towers!G68*(Settings!$C$16/100)&lt;'Total Sites'!G68,('Total Sites'!G68-Towers!G68*(Settings!$C$16/100)),0),"-")</f>
        <v/>
      </c>
      <c r="H68" s="24">
        <f>IF(P_Density!H68&gt;Settings!$C$26,IF(Towers!H68*(Settings!$C$16/100)&lt;'Total Sites'!H68,('Total Sites'!H68-Towers!H68*(Settings!$C$16/100)),0),"-")</f>
        <v/>
      </c>
      <c r="I68" s="24">
        <f>IF(P_Density!I68&gt;Settings!$C$26,IF(Towers!I68*(Settings!$C$16/100)&lt;'Total Sites'!I68,('Total Sites'!I68-Towers!I68*(Settings!$C$16/100)),0),"-")</f>
        <v/>
      </c>
      <c r="J68" s="24">
        <f>IF(P_Density!J68&gt;Settings!$C$26,IF(Towers!J68*(Settings!$C$16/100)&lt;'Total Sites'!J68,('Total Sites'!J68-Towers!J68*(Settings!$C$16/100)),0),"-")</f>
        <v/>
      </c>
      <c r="K68" s="24">
        <f>IF(P_Density!K68&gt;Settings!$C$26,IF(Towers!K68*(Settings!$C$16/100)&lt;'Total Sites'!K68,('Total Sites'!K68-Towers!K68*(Settings!$C$16/100)),0),"-")</f>
        <v/>
      </c>
      <c r="L68" s="24">
        <f>IF(P_Density!L68&gt;Settings!$C$26,IF(Towers!L68*(Settings!$C$16/100)&lt;'Total Sites'!L68,('Total Sites'!L68-Towers!L68*(Settings!$C$16/100)),0),"-")</f>
        <v/>
      </c>
    </row>
    <row r="69">
      <c r="A69" s="16">
        <f>'Total Sites'!A69</f>
        <v/>
      </c>
      <c r="B69" s="16">
        <f>'Total Sites'!B69</f>
        <v/>
      </c>
      <c r="C69" s="24">
        <f>IF(P_Density!C69&gt;Settings!$C$26,IF(Towers!C69*(Settings!$C$16/100)&lt;'Total Sites'!C69,('Total Sites'!C69-Towers!C69*(Settings!$C$16/100)),0),"-")</f>
        <v/>
      </c>
      <c r="D69" s="24">
        <f>IF(P_Density!D69&gt;Settings!$C$26,IF(Towers!D69*(Settings!$C$16/100)&lt;'Total Sites'!D69,('Total Sites'!D69-Towers!D69*(Settings!$C$16/100)),0),"-")</f>
        <v/>
      </c>
      <c r="E69" s="24">
        <f>IF(P_Density!E69&gt;Settings!$C$26,IF(Towers!E69*(Settings!$C$16/100)&lt;'Total Sites'!E69,('Total Sites'!E69-Towers!E69*(Settings!$C$16/100)),0),"-")</f>
        <v/>
      </c>
      <c r="F69" s="24">
        <f>IF(P_Density!F69&gt;Settings!$C$26,IF(Towers!F69*(Settings!$C$16/100)&lt;'Total Sites'!F69,('Total Sites'!F69-Towers!F69*(Settings!$C$16/100)),0),"-")</f>
        <v/>
      </c>
      <c r="G69" s="24">
        <f>IF(P_Density!G69&gt;Settings!$C$26,IF(Towers!G69*(Settings!$C$16/100)&lt;'Total Sites'!G69,('Total Sites'!G69-Towers!G69*(Settings!$C$16/100)),0),"-")</f>
        <v/>
      </c>
      <c r="H69" s="24">
        <f>IF(P_Density!H69&gt;Settings!$C$26,IF(Towers!H69*(Settings!$C$16/100)&lt;'Total Sites'!H69,('Total Sites'!H69-Towers!H69*(Settings!$C$16/100)),0),"-")</f>
        <v/>
      </c>
      <c r="I69" s="24">
        <f>IF(P_Density!I69&gt;Settings!$C$26,IF(Towers!I69*(Settings!$C$16/100)&lt;'Total Sites'!I69,('Total Sites'!I69-Towers!I69*(Settings!$C$16/100)),0),"-")</f>
        <v/>
      </c>
      <c r="J69" s="24">
        <f>IF(P_Density!J69&gt;Settings!$C$26,IF(Towers!J69*(Settings!$C$16/100)&lt;'Total Sites'!J69,('Total Sites'!J69-Towers!J69*(Settings!$C$16/100)),0),"-")</f>
        <v/>
      </c>
      <c r="K69" s="24">
        <f>IF(P_Density!K69&gt;Settings!$C$26,IF(Towers!K69*(Settings!$C$16/100)&lt;'Total Sites'!K69,('Total Sites'!K69-Towers!K69*(Settings!$C$16/100)),0),"-")</f>
        <v/>
      </c>
      <c r="L69" s="24">
        <f>IF(P_Density!L69&gt;Settings!$C$26,IF(Towers!L69*(Settings!$C$16/100)&lt;'Total Sites'!L69,('Total Sites'!L69-Towers!L69*(Settings!$C$16/100)),0),"-")</f>
        <v/>
      </c>
    </row>
    <row r="70">
      <c r="A70" s="16">
        <f>'Total Sites'!A70</f>
        <v/>
      </c>
      <c r="B70" s="16">
        <f>'Total Sites'!B70</f>
        <v/>
      </c>
      <c r="C70" s="24">
        <f>IF(P_Density!C70&gt;Settings!$C$26,IF(Towers!C70*(Settings!$C$16/100)&lt;'Total Sites'!C70,('Total Sites'!C70-Towers!C70*(Settings!$C$16/100)),0),"-")</f>
        <v/>
      </c>
      <c r="D70" s="24">
        <f>IF(P_Density!D70&gt;Settings!$C$26,IF(Towers!D70*(Settings!$C$16/100)&lt;'Total Sites'!D70,('Total Sites'!D70-Towers!D70*(Settings!$C$16/100)),0),"-")</f>
        <v/>
      </c>
      <c r="E70" s="24">
        <f>IF(P_Density!E70&gt;Settings!$C$26,IF(Towers!E70*(Settings!$C$16/100)&lt;'Total Sites'!E70,('Total Sites'!E70-Towers!E70*(Settings!$C$16/100)),0),"-")</f>
        <v/>
      </c>
      <c r="F70" s="24">
        <f>IF(P_Density!F70&gt;Settings!$C$26,IF(Towers!F70*(Settings!$C$16/100)&lt;'Total Sites'!F70,('Total Sites'!F70-Towers!F70*(Settings!$C$16/100)),0),"-")</f>
        <v/>
      </c>
      <c r="G70" s="24">
        <f>IF(P_Density!G70&gt;Settings!$C$26,IF(Towers!G70*(Settings!$C$16/100)&lt;'Total Sites'!G70,('Total Sites'!G70-Towers!G70*(Settings!$C$16/100)),0),"-")</f>
        <v/>
      </c>
      <c r="H70" s="24">
        <f>IF(P_Density!H70&gt;Settings!$C$26,IF(Towers!H70*(Settings!$C$16/100)&lt;'Total Sites'!H70,('Total Sites'!H70-Towers!H70*(Settings!$C$16/100)),0),"-")</f>
        <v/>
      </c>
      <c r="I70" s="24">
        <f>IF(P_Density!I70&gt;Settings!$C$26,IF(Towers!I70*(Settings!$C$16/100)&lt;'Total Sites'!I70,('Total Sites'!I70-Towers!I70*(Settings!$C$16/100)),0),"-")</f>
        <v/>
      </c>
      <c r="J70" s="24">
        <f>IF(P_Density!J70&gt;Settings!$C$26,IF(Towers!J70*(Settings!$C$16/100)&lt;'Total Sites'!J70,('Total Sites'!J70-Towers!J70*(Settings!$C$16/100)),0),"-")</f>
        <v/>
      </c>
      <c r="K70" s="24">
        <f>IF(P_Density!K70&gt;Settings!$C$26,IF(Towers!K70*(Settings!$C$16/100)&lt;'Total Sites'!K70,('Total Sites'!K70-Towers!K70*(Settings!$C$16/100)),0),"-")</f>
        <v/>
      </c>
      <c r="L70" s="24">
        <f>IF(P_Density!L70&gt;Settings!$C$26,IF(Towers!L70*(Settings!$C$16/100)&lt;'Total Sites'!L70,('Total Sites'!L70-Towers!L70*(Settings!$C$16/100)),0),"-")</f>
        <v/>
      </c>
    </row>
    <row r="71">
      <c r="A71" s="16">
        <f>'Total Sites'!A71</f>
        <v/>
      </c>
      <c r="B71" s="16">
        <f>'Total Sites'!B71</f>
        <v/>
      </c>
      <c r="C71" s="24">
        <f>IF(P_Density!C71&gt;Settings!$C$26,IF(Towers!C71*(Settings!$C$16/100)&lt;'Total Sites'!C71,('Total Sites'!C71-Towers!C71*(Settings!$C$16/100)),0),"-")</f>
        <v/>
      </c>
      <c r="D71" s="24">
        <f>IF(P_Density!D71&gt;Settings!$C$26,IF(Towers!D71*(Settings!$C$16/100)&lt;'Total Sites'!D71,('Total Sites'!D71-Towers!D71*(Settings!$C$16/100)),0),"-")</f>
        <v/>
      </c>
      <c r="E71" s="24">
        <f>IF(P_Density!E71&gt;Settings!$C$26,IF(Towers!E71*(Settings!$C$16/100)&lt;'Total Sites'!E71,('Total Sites'!E71-Towers!E71*(Settings!$C$16/100)),0),"-")</f>
        <v/>
      </c>
      <c r="F71" s="24">
        <f>IF(P_Density!F71&gt;Settings!$C$26,IF(Towers!F71*(Settings!$C$16/100)&lt;'Total Sites'!F71,('Total Sites'!F71-Towers!F71*(Settings!$C$16/100)),0),"-")</f>
        <v/>
      </c>
      <c r="G71" s="24">
        <f>IF(P_Density!G71&gt;Settings!$C$26,IF(Towers!G71*(Settings!$C$16/100)&lt;'Total Sites'!G71,('Total Sites'!G71-Towers!G71*(Settings!$C$16/100)),0),"-")</f>
        <v/>
      </c>
      <c r="H71" s="24">
        <f>IF(P_Density!H71&gt;Settings!$C$26,IF(Towers!H71*(Settings!$C$16/100)&lt;'Total Sites'!H71,('Total Sites'!H71-Towers!H71*(Settings!$C$16/100)),0),"-")</f>
        <v/>
      </c>
      <c r="I71" s="24">
        <f>IF(P_Density!I71&gt;Settings!$C$26,IF(Towers!I71*(Settings!$C$16/100)&lt;'Total Sites'!I71,('Total Sites'!I71-Towers!I71*(Settings!$C$16/100)),0),"-")</f>
        <v/>
      </c>
      <c r="J71" s="24">
        <f>IF(P_Density!J71&gt;Settings!$C$26,IF(Towers!J71*(Settings!$C$16/100)&lt;'Total Sites'!J71,('Total Sites'!J71-Towers!J71*(Settings!$C$16/100)),0),"-")</f>
        <v/>
      </c>
      <c r="K71" s="24">
        <f>IF(P_Density!K71&gt;Settings!$C$26,IF(Towers!K71*(Settings!$C$16/100)&lt;'Total Sites'!K71,('Total Sites'!K71-Towers!K71*(Settings!$C$16/100)),0),"-")</f>
        <v/>
      </c>
      <c r="L71" s="24">
        <f>IF(P_Density!L71&gt;Settings!$C$26,IF(Towers!L71*(Settings!$C$16/100)&lt;'Total Sites'!L71,('Total Sites'!L71-Towers!L71*(Settings!$C$16/100)),0),"-")</f>
        <v/>
      </c>
    </row>
    <row r="72">
      <c r="A72" s="16">
        <f>'Total Sites'!A72</f>
        <v/>
      </c>
      <c r="B72" s="16">
        <f>'Total Sites'!B72</f>
        <v/>
      </c>
      <c r="C72" s="24">
        <f>IF(P_Density!C72&gt;Settings!$C$26,IF(Towers!C72*(Settings!$C$16/100)&lt;'Total Sites'!C72,('Total Sites'!C72-Towers!C72*(Settings!$C$16/100)),0),"-")</f>
        <v/>
      </c>
      <c r="D72" s="24">
        <f>IF(P_Density!D72&gt;Settings!$C$26,IF(Towers!D72*(Settings!$C$16/100)&lt;'Total Sites'!D72,('Total Sites'!D72-Towers!D72*(Settings!$C$16/100)),0),"-")</f>
        <v/>
      </c>
      <c r="E72" s="24">
        <f>IF(P_Density!E72&gt;Settings!$C$26,IF(Towers!E72*(Settings!$C$16/100)&lt;'Total Sites'!E72,('Total Sites'!E72-Towers!E72*(Settings!$C$16/100)),0),"-")</f>
        <v/>
      </c>
      <c r="F72" s="24">
        <f>IF(P_Density!F72&gt;Settings!$C$26,IF(Towers!F72*(Settings!$C$16/100)&lt;'Total Sites'!F72,('Total Sites'!F72-Towers!F72*(Settings!$C$16/100)),0),"-")</f>
        <v/>
      </c>
      <c r="G72" s="24">
        <f>IF(P_Density!G72&gt;Settings!$C$26,IF(Towers!G72*(Settings!$C$16/100)&lt;'Total Sites'!G72,('Total Sites'!G72-Towers!G72*(Settings!$C$16/100)),0),"-")</f>
        <v/>
      </c>
      <c r="H72" s="24">
        <f>IF(P_Density!H72&gt;Settings!$C$26,IF(Towers!H72*(Settings!$C$16/100)&lt;'Total Sites'!H72,('Total Sites'!H72-Towers!H72*(Settings!$C$16/100)),0),"-")</f>
        <v/>
      </c>
      <c r="I72" s="24">
        <f>IF(P_Density!I72&gt;Settings!$C$26,IF(Towers!I72*(Settings!$C$16/100)&lt;'Total Sites'!I72,('Total Sites'!I72-Towers!I72*(Settings!$C$16/100)),0),"-")</f>
        <v/>
      </c>
      <c r="J72" s="24">
        <f>IF(P_Density!J72&gt;Settings!$C$26,IF(Towers!J72*(Settings!$C$16/100)&lt;'Total Sites'!J72,('Total Sites'!J72-Towers!J72*(Settings!$C$16/100)),0),"-")</f>
        <v/>
      </c>
      <c r="K72" s="24">
        <f>IF(P_Density!K72&gt;Settings!$C$26,IF(Towers!K72*(Settings!$C$16/100)&lt;'Total Sites'!K72,('Total Sites'!K72-Towers!K72*(Settings!$C$16/100)),0),"-")</f>
        <v/>
      </c>
      <c r="L72" s="24">
        <f>IF(P_Density!L72&gt;Settings!$C$26,IF(Towers!L72*(Settings!$C$16/100)&lt;'Total Sites'!L72,('Total Sites'!L72-Towers!L72*(Settings!$C$16/100)),0),"-")</f>
        <v/>
      </c>
    </row>
    <row r="73">
      <c r="A73" s="16">
        <f>'Total Sites'!A73</f>
        <v/>
      </c>
      <c r="B73" s="16">
        <f>'Total Sites'!B73</f>
        <v/>
      </c>
      <c r="C73" s="24">
        <f>IF(P_Density!C73&gt;Settings!$C$26,IF(Towers!C73*(Settings!$C$16/100)&lt;'Total Sites'!C73,('Total Sites'!C73-Towers!C73*(Settings!$C$16/100)),0),"-")</f>
        <v/>
      </c>
      <c r="D73" s="24">
        <f>IF(P_Density!D73&gt;Settings!$C$26,IF(Towers!D73*(Settings!$C$16/100)&lt;'Total Sites'!D73,('Total Sites'!D73-Towers!D73*(Settings!$C$16/100)),0),"-")</f>
        <v/>
      </c>
      <c r="E73" s="24">
        <f>IF(P_Density!E73&gt;Settings!$C$26,IF(Towers!E73*(Settings!$C$16/100)&lt;'Total Sites'!E73,('Total Sites'!E73-Towers!E73*(Settings!$C$16/100)),0),"-")</f>
        <v/>
      </c>
      <c r="F73" s="24">
        <f>IF(P_Density!F73&gt;Settings!$C$26,IF(Towers!F73*(Settings!$C$16/100)&lt;'Total Sites'!F73,('Total Sites'!F73-Towers!F73*(Settings!$C$16/100)),0),"-")</f>
        <v/>
      </c>
      <c r="G73" s="24">
        <f>IF(P_Density!G73&gt;Settings!$C$26,IF(Towers!G73*(Settings!$C$16/100)&lt;'Total Sites'!G73,('Total Sites'!G73-Towers!G73*(Settings!$C$16/100)),0),"-")</f>
        <v/>
      </c>
      <c r="H73" s="24">
        <f>IF(P_Density!H73&gt;Settings!$C$26,IF(Towers!H73*(Settings!$C$16/100)&lt;'Total Sites'!H73,('Total Sites'!H73-Towers!H73*(Settings!$C$16/100)),0),"-")</f>
        <v/>
      </c>
      <c r="I73" s="24">
        <f>IF(P_Density!I73&gt;Settings!$C$26,IF(Towers!I73*(Settings!$C$16/100)&lt;'Total Sites'!I73,('Total Sites'!I73-Towers!I73*(Settings!$C$16/100)),0),"-")</f>
        <v/>
      </c>
      <c r="J73" s="24">
        <f>IF(P_Density!J73&gt;Settings!$C$26,IF(Towers!J73*(Settings!$C$16/100)&lt;'Total Sites'!J73,('Total Sites'!J73-Towers!J73*(Settings!$C$16/100)),0),"-")</f>
        <v/>
      </c>
      <c r="K73" s="24">
        <f>IF(P_Density!K73&gt;Settings!$C$26,IF(Towers!K73*(Settings!$C$16/100)&lt;'Total Sites'!K73,('Total Sites'!K73-Towers!K73*(Settings!$C$16/100)),0),"-")</f>
        <v/>
      </c>
      <c r="L73" s="24">
        <f>IF(P_Density!L73&gt;Settings!$C$26,IF(Towers!L73*(Settings!$C$16/100)&lt;'Total Sites'!L73,('Total Sites'!L73-Towers!L73*(Settings!$C$16/100)),0),"-")</f>
        <v/>
      </c>
    </row>
    <row r="74">
      <c r="A74" s="16">
        <f>'Total Sites'!A74</f>
        <v/>
      </c>
      <c r="B74" s="16">
        <f>'Total Sites'!B74</f>
        <v/>
      </c>
      <c r="C74" s="24">
        <f>IF(P_Density!C74&gt;Settings!$C$26,IF(Towers!C74*(Settings!$C$16/100)&lt;'Total Sites'!C74,('Total Sites'!C74-Towers!C74*(Settings!$C$16/100)),0),"-")</f>
        <v/>
      </c>
      <c r="D74" s="24">
        <f>IF(P_Density!D74&gt;Settings!$C$26,IF(Towers!D74*(Settings!$C$16/100)&lt;'Total Sites'!D74,('Total Sites'!D74-Towers!D74*(Settings!$C$16/100)),0),"-")</f>
        <v/>
      </c>
      <c r="E74" s="24">
        <f>IF(P_Density!E74&gt;Settings!$C$26,IF(Towers!E74*(Settings!$C$16/100)&lt;'Total Sites'!E74,('Total Sites'!E74-Towers!E74*(Settings!$C$16/100)),0),"-")</f>
        <v/>
      </c>
      <c r="F74" s="24">
        <f>IF(P_Density!F74&gt;Settings!$C$26,IF(Towers!F74*(Settings!$C$16/100)&lt;'Total Sites'!F74,('Total Sites'!F74-Towers!F74*(Settings!$C$16/100)),0),"-")</f>
        <v/>
      </c>
      <c r="G74" s="24">
        <f>IF(P_Density!G74&gt;Settings!$C$26,IF(Towers!G74*(Settings!$C$16/100)&lt;'Total Sites'!G74,('Total Sites'!G74-Towers!G74*(Settings!$C$16/100)),0),"-")</f>
        <v/>
      </c>
      <c r="H74" s="24">
        <f>IF(P_Density!H74&gt;Settings!$C$26,IF(Towers!H74*(Settings!$C$16/100)&lt;'Total Sites'!H74,('Total Sites'!H74-Towers!H74*(Settings!$C$16/100)),0),"-")</f>
        <v/>
      </c>
      <c r="I74" s="24">
        <f>IF(P_Density!I74&gt;Settings!$C$26,IF(Towers!I74*(Settings!$C$16/100)&lt;'Total Sites'!I74,('Total Sites'!I74-Towers!I74*(Settings!$C$16/100)),0),"-")</f>
        <v/>
      </c>
      <c r="J74" s="24">
        <f>IF(P_Density!J74&gt;Settings!$C$26,IF(Towers!J74*(Settings!$C$16/100)&lt;'Total Sites'!J74,('Total Sites'!J74-Towers!J74*(Settings!$C$16/100)),0),"-")</f>
        <v/>
      </c>
      <c r="K74" s="24">
        <f>IF(P_Density!K74&gt;Settings!$C$26,IF(Towers!K74*(Settings!$C$16/100)&lt;'Total Sites'!K74,('Total Sites'!K74-Towers!K74*(Settings!$C$16/100)),0),"-")</f>
        <v/>
      </c>
      <c r="L74" s="24">
        <f>IF(P_Density!L74&gt;Settings!$C$26,IF(Towers!L74*(Settings!$C$16/100)&lt;'Total Sites'!L74,('Total Sites'!L74-Towers!L74*(Settings!$C$16/100)),0),"-")</f>
        <v/>
      </c>
    </row>
    <row r="75">
      <c r="A75" s="16">
        <f>'Total Sites'!A75</f>
        <v/>
      </c>
      <c r="B75" s="16">
        <f>'Total Sites'!B75</f>
        <v/>
      </c>
      <c r="C75" s="24">
        <f>IF(P_Density!C75&gt;Settings!$C$26,IF(Towers!C75*(Settings!$C$16/100)&lt;'Total Sites'!C75,('Total Sites'!C75-Towers!C75*(Settings!$C$16/100)),0),"-")</f>
        <v/>
      </c>
      <c r="D75" s="24">
        <f>IF(P_Density!D75&gt;Settings!$C$26,IF(Towers!D75*(Settings!$C$16/100)&lt;'Total Sites'!D75,('Total Sites'!D75-Towers!D75*(Settings!$C$16/100)),0),"-")</f>
        <v/>
      </c>
      <c r="E75" s="24">
        <f>IF(P_Density!E75&gt;Settings!$C$26,IF(Towers!E75*(Settings!$C$16/100)&lt;'Total Sites'!E75,('Total Sites'!E75-Towers!E75*(Settings!$C$16/100)),0),"-")</f>
        <v/>
      </c>
      <c r="F75" s="24">
        <f>IF(P_Density!F75&gt;Settings!$C$26,IF(Towers!F75*(Settings!$C$16/100)&lt;'Total Sites'!F75,('Total Sites'!F75-Towers!F75*(Settings!$C$16/100)),0),"-")</f>
        <v/>
      </c>
      <c r="G75" s="24">
        <f>IF(P_Density!G75&gt;Settings!$C$26,IF(Towers!G75*(Settings!$C$16/100)&lt;'Total Sites'!G75,('Total Sites'!G75-Towers!G75*(Settings!$C$16/100)),0),"-")</f>
        <v/>
      </c>
      <c r="H75" s="24">
        <f>IF(P_Density!H75&gt;Settings!$C$26,IF(Towers!H75*(Settings!$C$16/100)&lt;'Total Sites'!H75,('Total Sites'!H75-Towers!H75*(Settings!$C$16/100)),0),"-")</f>
        <v/>
      </c>
      <c r="I75" s="24">
        <f>IF(P_Density!I75&gt;Settings!$C$26,IF(Towers!I75*(Settings!$C$16/100)&lt;'Total Sites'!I75,('Total Sites'!I75-Towers!I75*(Settings!$C$16/100)),0),"-")</f>
        <v/>
      </c>
      <c r="J75" s="24">
        <f>IF(P_Density!J75&gt;Settings!$C$26,IF(Towers!J75*(Settings!$C$16/100)&lt;'Total Sites'!J75,('Total Sites'!J75-Towers!J75*(Settings!$C$16/100)),0),"-")</f>
        <v/>
      </c>
      <c r="K75" s="24">
        <f>IF(P_Density!K75&gt;Settings!$C$26,IF(Towers!K75*(Settings!$C$16/100)&lt;'Total Sites'!K75,('Total Sites'!K75-Towers!K75*(Settings!$C$16/100)),0),"-")</f>
        <v/>
      </c>
      <c r="L75" s="24">
        <f>IF(P_Density!L75&gt;Settings!$C$26,IF(Towers!L75*(Settings!$C$16/100)&lt;'Total Sites'!L75,('Total Sites'!L75-Towers!L75*(Settings!$C$16/100)),0),"-")</f>
        <v/>
      </c>
    </row>
    <row r="76">
      <c r="A76" s="16">
        <f>'Total Sites'!A76</f>
        <v/>
      </c>
      <c r="B76" s="16">
        <f>'Total Sites'!B76</f>
        <v/>
      </c>
      <c r="C76" s="24">
        <f>IF(P_Density!C76&gt;Settings!$C$26,IF(Towers!C76*(Settings!$C$16/100)&lt;'Total Sites'!C76,('Total Sites'!C76-Towers!C76*(Settings!$C$16/100)),0),"-")</f>
        <v/>
      </c>
      <c r="D76" s="24">
        <f>IF(P_Density!D76&gt;Settings!$C$26,IF(Towers!D76*(Settings!$C$16/100)&lt;'Total Sites'!D76,('Total Sites'!D76-Towers!D76*(Settings!$C$16/100)),0),"-")</f>
        <v/>
      </c>
      <c r="E76" s="24">
        <f>IF(P_Density!E76&gt;Settings!$C$26,IF(Towers!E76*(Settings!$C$16/100)&lt;'Total Sites'!E76,('Total Sites'!E76-Towers!E76*(Settings!$C$16/100)),0),"-")</f>
        <v/>
      </c>
      <c r="F76" s="24">
        <f>IF(P_Density!F76&gt;Settings!$C$26,IF(Towers!F76*(Settings!$C$16/100)&lt;'Total Sites'!F76,('Total Sites'!F76-Towers!F76*(Settings!$C$16/100)),0),"-")</f>
        <v/>
      </c>
      <c r="G76" s="24">
        <f>IF(P_Density!G76&gt;Settings!$C$26,IF(Towers!G76*(Settings!$C$16/100)&lt;'Total Sites'!G76,('Total Sites'!G76-Towers!G76*(Settings!$C$16/100)),0),"-")</f>
        <v/>
      </c>
      <c r="H76" s="24">
        <f>IF(P_Density!H76&gt;Settings!$C$26,IF(Towers!H76*(Settings!$C$16/100)&lt;'Total Sites'!H76,('Total Sites'!H76-Towers!H76*(Settings!$C$16/100)),0),"-")</f>
        <v/>
      </c>
      <c r="I76" s="24">
        <f>IF(P_Density!I76&gt;Settings!$C$26,IF(Towers!I76*(Settings!$C$16/100)&lt;'Total Sites'!I76,('Total Sites'!I76-Towers!I76*(Settings!$C$16/100)),0),"-")</f>
        <v/>
      </c>
      <c r="J76" s="24">
        <f>IF(P_Density!J76&gt;Settings!$C$26,IF(Towers!J76*(Settings!$C$16/100)&lt;'Total Sites'!J76,('Total Sites'!J76-Towers!J76*(Settings!$C$16/100)),0),"-")</f>
        <v/>
      </c>
      <c r="K76" s="24">
        <f>IF(P_Density!K76&gt;Settings!$C$26,IF(Towers!K76*(Settings!$C$16/100)&lt;'Total Sites'!K76,('Total Sites'!K76-Towers!K76*(Settings!$C$16/100)),0),"-")</f>
        <v/>
      </c>
      <c r="L76" s="24">
        <f>IF(P_Density!L76&gt;Settings!$C$26,IF(Towers!L76*(Settings!$C$16/100)&lt;'Total Sites'!L76,('Total Sites'!L76-Towers!L76*(Settings!$C$16/100)),0),"-")</f>
        <v/>
      </c>
    </row>
    <row r="77">
      <c r="A77" s="16">
        <f>'Total Sites'!A77</f>
        <v/>
      </c>
      <c r="B77" s="16">
        <f>'Total Sites'!B77</f>
        <v/>
      </c>
      <c r="C77" s="24">
        <f>IF(P_Density!C77&gt;Settings!$C$26,IF(Towers!C77*(Settings!$C$16/100)&lt;'Total Sites'!C77,('Total Sites'!C77-Towers!C77*(Settings!$C$16/100)),0),"-")</f>
        <v/>
      </c>
      <c r="D77" s="24">
        <f>IF(P_Density!D77&gt;Settings!$C$26,IF(Towers!D77*(Settings!$C$16/100)&lt;'Total Sites'!D77,('Total Sites'!D77-Towers!D77*(Settings!$C$16/100)),0),"-")</f>
        <v/>
      </c>
      <c r="E77" s="24">
        <f>IF(P_Density!E77&gt;Settings!$C$26,IF(Towers!E77*(Settings!$C$16/100)&lt;'Total Sites'!E77,('Total Sites'!E77-Towers!E77*(Settings!$C$16/100)),0),"-")</f>
        <v/>
      </c>
      <c r="F77" s="24">
        <f>IF(P_Density!F77&gt;Settings!$C$26,IF(Towers!F77*(Settings!$C$16/100)&lt;'Total Sites'!F77,('Total Sites'!F77-Towers!F77*(Settings!$C$16/100)),0),"-")</f>
        <v/>
      </c>
      <c r="G77" s="24">
        <f>IF(P_Density!G77&gt;Settings!$C$26,IF(Towers!G77*(Settings!$C$16/100)&lt;'Total Sites'!G77,('Total Sites'!G77-Towers!G77*(Settings!$C$16/100)),0),"-")</f>
        <v/>
      </c>
      <c r="H77" s="24">
        <f>IF(P_Density!H77&gt;Settings!$C$26,IF(Towers!H77*(Settings!$C$16/100)&lt;'Total Sites'!H77,('Total Sites'!H77-Towers!H77*(Settings!$C$16/100)),0),"-")</f>
        <v/>
      </c>
      <c r="I77" s="24">
        <f>IF(P_Density!I77&gt;Settings!$C$26,IF(Towers!I77*(Settings!$C$16/100)&lt;'Total Sites'!I77,('Total Sites'!I77-Towers!I77*(Settings!$C$16/100)),0),"-")</f>
        <v/>
      </c>
      <c r="J77" s="24">
        <f>IF(P_Density!J77&gt;Settings!$C$26,IF(Towers!J77*(Settings!$C$16/100)&lt;'Total Sites'!J77,('Total Sites'!J77-Towers!J77*(Settings!$C$16/100)),0),"-")</f>
        <v/>
      </c>
      <c r="K77" s="24">
        <f>IF(P_Density!K77&gt;Settings!$C$26,IF(Towers!K77*(Settings!$C$16/100)&lt;'Total Sites'!K77,('Total Sites'!K77-Towers!K77*(Settings!$C$16/100)),0),"-")</f>
        <v/>
      </c>
      <c r="L77" s="24">
        <f>IF(P_Density!L77&gt;Settings!$C$26,IF(Towers!L77*(Settings!$C$16/100)&lt;'Total Sites'!L77,('Total Sites'!L77-Towers!L77*(Settings!$C$16/100)),0),"-")</f>
        <v/>
      </c>
    </row>
    <row r="78">
      <c r="A78" s="16">
        <f>'Total Sites'!A78</f>
        <v/>
      </c>
      <c r="B78" s="16">
        <f>'Total Sites'!B78</f>
        <v/>
      </c>
      <c r="C78" s="24">
        <f>IF(P_Density!C78&gt;Settings!$C$26,IF(Towers!C78*(Settings!$C$16/100)&lt;'Total Sites'!C78,('Total Sites'!C78-Towers!C78*(Settings!$C$16/100)),0),"-")</f>
        <v/>
      </c>
      <c r="D78" s="24">
        <f>IF(P_Density!D78&gt;Settings!$C$26,IF(Towers!D78*(Settings!$C$16/100)&lt;'Total Sites'!D78,('Total Sites'!D78-Towers!D78*(Settings!$C$16/100)),0),"-")</f>
        <v/>
      </c>
      <c r="E78" s="24">
        <f>IF(P_Density!E78&gt;Settings!$C$26,IF(Towers!E78*(Settings!$C$16/100)&lt;'Total Sites'!E78,('Total Sites'!E78-Towers!E78*(Settings!$C$16/100)),0),"-")</f>
        <v/>
      </c>
      <c r="F78" s="24">
        <f>IF(P_Density!F78&gt;Settings!$C$26,IF(Towers!F78*(Settings!$C$16/100)&lt;'Total Sites'!F78,('Total Sites'!F78-Towers!F78*(Settings!$C$16/100)),0),"-")</f>
        <v/>
      </c>
      <c r="G78" s="24">
        <f>IF(P_Density!G78&gt;Settings!$C$26,IF(Towers!G78*(Settings!$C$16/100)&lt;'Total Sites'!G78,('Total Sites'!G78-Towers!G78*(Settings!$C$16/100)),0),"-")</f>
        <v/>
      </c>
      <c r="H78" s="24">
        <f>IF(P_Density!H78&gt;Settings!$C$26,IF(Towers!H78*(Settings!$C$16/100)&lt;'Total Sites'!H78,('Total Sites'!H78-Towers!H78*(Settings!$C$16/100)),0),"-")</f>
        <v/>
      </c>
      <c r="I78" s="24">
        <f>IF(P_Density!I78&gt;Settings!$C$26,IF(Towers!I78*(Settings!$C$16/100)&lt;'Total Sites'!I78,('Total Sites'!I78-Towers!I78*(Settings!$C$16/100)),0),"-")</f>
        <v/>
      </c>
      <c r="J78" s="24">
        <f>IF(P_Density!J78&gt;Settings!$C$26,IF(Towers!J78*(Settings!$C$16/100)&lt;'Total Sites'!J78,('Total Sites'!J78-Towers!J78*(Settings!$C$16/100)),0),"-")</f>
        <v/>
      </c>
      <c r="K78" s="24">
        <f>IF(P_Density!K78&gt;Settings!$C$26,IF(Towers!K78*(Settings!$C$16/100)&lt;'Total Sites'!K78,('Total Sites'!K78-Towers!K78*(Settings!$C$16/100)),0),"-")</f>
        <v/>
      </c>
      <c r="L78" s="24">
        <f>IF(P_Density!L78&gt;Settings!$C$26,IF(Towers!L78*(Settings!$C$16/100)&lt;'Total Sites'!L78,('Total Sites'!L78-Towers!L78*(Settings!$C$16/100)),0),"-")</f>
        <v/>
      </c>
    </row>
    <row r="79">
      <c r="A79" s="16">
        <f>'Total Sites'!A79</f>
        <v/>
      </c>
      <c r="B79" s="16">
        <f>'Total Sites'!B79</f>
        <v/>
      </c>
      <c r="C79" s="24">
        <f>IF(P_Density!C79&gt;Settings!$C$26,IF(Towers!C79*(Settings!$C$16/100)&lt;'Total Sites'!C79,('Total Sites'!C79-Towers!C79*(Settings!$C$16/100)),0),"-")</f>
        <v/>
      </c>
      <c r="D79" s="24">
        <f>IF(P_Density!D79&gt;Settings!$C$26,IF(Towers!D79*(Settings!$C$16/100)&lt;'Total Sites'!D79,('Total Sites'!D79-Towers!D79*(Settings!$C$16/100)),0),"-")</f>
        <v/>
      </c>
      <c r="E79" s="24">
        <f>IF(P_Density!E79&gt;Settings!$C$26,IF(Towers!E79*(Settings!$C$16/100)&lt;'Total Sites'!E79,('Total Sites'!E79-Towers!E79*(Settings!$C$16/100)),0),"-")</f>
        <v/>
      </c>
      <c r="F79" s="24">
        <f>IF(P_Density!F79&gt;Settings!$C$26,IF(Towers!F79*(Settings!$C$16/100)&lt;'Total Sites'!F79,('Total Sites'!F79-Towers!F79*(Settings!$C$16/100)),0),"-")</f>
        <v/>
      </c>
      <c r="G79" s="24">
        <f>IF(P_Density!G79&gt;Settings!$C$26,IF(Towers!G79*(Settings!$C$16/100)&lt;'Total Sites'!G79,('Total Sites'!G79-Towers!G79*(Settings!$C$16/100)),0),"-")</f>
        <v/>
      </c>
      <c r="H79" s="24">
        <f>IF(P_Density!H79&gt;Settings!$C$26,IF(Towers!H79*(Settings!$C$16/100)&lt;'Total Sites'!H79,('Total Sites'!H79-Towers!H79*(Settings!$C$16/100)),0),"-")</f>
        <v/>
      </c>
      <c r="I79" s="24">
        <f>IF(P_Density!I79&gt;Settings!$C$26,IF(Towers!I79*(Settings!$C$16/100)&lt;'Total Sites'!I79,('Total Sites'!I79-Towers!I79*(Settings!$C$16/100)),0),"-")</f>
        <v/>
      </c>
      <c r="J79" s="24">
        <f>IF(P_Density!J79&gt;Settings!$C$26,IF(Towers!J79*(Settings!$C$16/100)&lt;'Total Sites'!J79,('Total Sites'!J79-Towers!J79*(Settings!$C$16/100)),0),"-")</f>
        <v/>
      </c>
      <c r="K79" s="24">
        <f>IF(P_Density!K79&gt;Settings!$C$26,IF(Towers!K79*(Settings!$C$16/100)&lt;'Total Sites'!K79,('Total Sites'!K79-Towers!K79*(Settings!$C$16/100)),0),"-")</f>
        <v/>
      </c>
      <c r="L79" s="24">
        <f>IF(P_Density!L79&gt;Settings!$C$26,IF(Towers!L79*(Settings!$C$16/100)&lt;'Total Sites'!L79,('Total Sites'!L79-Towers!L79*(Settings!$C$16/100)),0),"-")</f>
        <v/>
      </c>
    </row>
    <row r="80">
      <c r="A80" s="16">
        <f>'Total Sites'!A80</f>
        <v/>
      </c>
      <c r="B80" s="16">
        <f>'Total Sites'!B80</f>
        <v/>
      </c>
      <c r="C80" s="24">
        <f>IF(P_Density!C80&gt;Settings!$C$26,IF(Towers!C80*(Settings!$C$16/100)&lt;'Total Sites'!C80,('Total Sites'!C80-Towers!C80*(Settings!$C$16/100)),0),"-")</f>
        <v/>
      </c>
      <c r="D80" s="24">
        <f>IF(P_Density!D80&gt;Settings!$C$26,IF(Towers!D80*(Settings!$C$16/100)&lt;'Total Sites'!D80,('Total Sites'!D80-Towers!D80*(Settings!$C$16/100)),0),"-")</f>
        <v/>
      </c>
      <c r="E80" s="24">
        <f>IF(P_Density!E80&gt;Settings!$C$26,IF(Towers!E80*(Settings!$C$16/100)&lt;'Total Sites'!E80,('Total Sites'!E80-Towers!E80*(Settings!$C$16/100)),0),"-")</f>
        <v/>
      </c>
      <c r="F80" s="24">
        <f>IF(P_Density!F80&gt;Settings!$C$26,IF(Towers!F80*(Settings!$C$16/100)&lt;'Total Sites'!F80,('Total Sites'!F80-Towers!F80*(Settings!$C$16/100)),0),"-")</f>
        <v/>
      </c>
      <c r="G80" s="24">
        <f>IF(P_Density!G80&gt;Settings!$C$26,IF(Towers!G80*(Settings!$C$16/100)&lt;'Total Sites'!G80,('Total Sites'!G80-Towers!G80*(Settings!$C$16/100)),0),"-")</f>
        <v/>
      </c>
      <c r="H80" s="24">
        <f>IF(P_Density!H80&gt;Settings!$C$26,IF(Towers!H80*(Settings!$C$16/100)&lt;'Total Sites'!H80,('Total Sites'!H80-Towers!H80*(Settings!$C$16/100)),0),"-")</f>
        <v/>
      </c>
      <c r="I80" s="24">
        <f>IF(P_Density!I80&gt;Settings!$C$26,IF(Towers!I80*(Settings!$C$16/100)&lt;'Total Sites'!I80,('Total Sites'!I80-Towers!I80*(Settings!$C$16/100)),0),"-")</f>
        <v/>
      </c>
      <c r="J80" s="24">
        <f>IF(P_Density!J80&gt;Settings!$C$26,IF(Towers!J80*(Settings!$C$16/100)&lt;'Total Sites'!J80,('Total Sites'!J80-Towers!J80*(Settings!$C$16/100)),0),"-")</f>
        <v/>
      </c>
      <c r="K80" s="24">
        <f>IF(P_Density!K80&gt;Settings!$C$26,IF(Towers!K80*(Settings!$C$16/100)&lt;'Total Sites'!K80,('Total Sites'!K80-Towers!K80*(Settings!$C$16/100)),0),"-")</f>
        <v/>
      </c>
      <c r="L80" s="24">
        <f>IF(P_Density!L80&gt;Settings!$C$26,IF(Towers!L80*(Settings!$C$16/100)&lt;'Total Sites'!L80,('Total Sites'!L80-Towers!L80*(Settings!$C$16/100)),0),"-")</f>
        <v/>
      </c>
    </row>
    <row r="81">
      <c r="A81" s="16">
        <f>'Total Sites'!A81</f>
        <v/>
      </c>
      <c r="B81" s="16">
        <f>'Total Sites'!B81</f>
        <v/>
      </c>
      <c r="C81" s="24">
        <f>IF(P_Density!C81&gt;Settings!$C$26,IF(Towers!C81*(Settings!$C$16/100)&lt;'Total Sites'!C81,('Total Sites'!C81-Towers!C81*(Settings!$C$16/100)),0),"-")</f>
        <v/>
      </c>
      <c r="D81" s="24">
        <f>IF(P_Density!D81&gt;Settings!$C$26,IF(Towers!D81*(Settings!$C$16/100)&lt;'Total Sites'!D81,('Total Sites'!D81-Towers!D81*(Settings!$C$16/100)),0),"-")</f>
        <v/>
      </c>
      <c r="E81" s="24">
        <f>IF(P_Density!E81&gt;Settings!$C$26,IF(Towers!E81*(Settings!$C$16/100)&lt;'Total Sites'!E81,('Total Sites'!E81-Towers!E81*(Settings!$C$16/100)),0),"-")</f>
        <v/>
      </c>
      <c r="F81" s="24">
        <f>IF(P_Density!F81&gt;Settings!$C$26,IF(Towers!F81*(Settings!$C$16/100)&lt;'Total Sites'!F81,('Total Sites'!F81-Towers!F81*(Settings!$C$16/100)),0),"-")</f>
        <v/>
      </c>
      <c r="G81" s="24">
        <f>IF(P_Density!G81&gt;Settings!$C$26,IF(Towers!G81*(Settings!$C$16/100)&lt;'Total Sites'!G81,('Total Sites'!G81-Towers!G81*(Settings!$C$16/100)),0),"-")</f>
        <v/>
      </c>
      <c r="H81" s="24">
        <f>IF(P_Density!H81&gt;Settings!$C$26,IF(Towers!H81*(Settings!$C$16/100)&lt;'Total Sites'!H81,('Total Sites'!H81-Towers!H81*(Settings!$C$16/100)),0),"-")</f>
        <v/>
      </c>
      <c r="I81" s="24">
        <f>IF(P_Density!I81&gt;Settings!$C$26,IF(Towers!I81*(Settings!$C$16/100)&lt;'Total Sites'!I81,('Total Sites'!I81-Towers!I81*(Settings!$C$16/100)),0),"-")</f>
        <v/>
      </c>
      <c r="J81" s="24">
        <f>IF(P_Density!J81&gt;Settings!$C$26,IF(Towers!J81*(Settings!$C$16/100)&lt;'Total Sites'!J81,('Total Sites'!J81-Towers!J81*(Settings!$C$16/100)),0),"-")</f>
        <v/>
      </c>
      <c r="K81" s="24">
        <f>IF(P_Density!K81&gt;Settings!$C$26,IF(Towers!K81*(Settings!$C$16/100)&lt;'Total Sites'!K81,('Total Sites'!K81-Towers!K81*(Settings!$C$16/100)),0),"-")</f>
        <v/>
      </c>
      <c r="L81" s="24">
        <f>IF(P_Density!L81&gt;Settings!$C$26,IF(Towers!L81*(Settings!$C$16/100)&lt;'Total Sites'!L81,('Total Sites'!L81-Towers!L81*(Settings!$C$16/100)),0),"-")</f>
        <v/>
      </c>
    </row>
    <row r="82">
      <c r="A82" s="16">
        <f>'Total Sites'!A82</f>
        <v/>
      </c>
      <c r="B82" s="16">
        <f>'Total Sites'!B82</f>
        <v/>
      </c>
      <c r="C82" s="24">
        <f>IF(P_Density!C82&gt;Settings!$C$26,IF(Towers!C82*(Settings!$C$16/100)&lt;'Total Sites'!C82,('Total Sites'!C82-Towers!C82*(Settings!$C$16/100)),0),"-")</f>
        <v/>
      </c>
      <c r="D82" s="24">
        <f>IF(P_Density!D82&gt;Settings!$C$26,IF(Towers!D82*(Settings!$C$16/100)&lt;'Total Sites'!D82,('Total Sites'!D82-Towers!D82*(Settings!$C$16/100)),0),"-")</f>
        <v/>
      </c>
      <c r="E82" s="24">
        <f>IF(P_Density!E82&gt;Settings!$C$26,IF(Towers!E82*(Settings!$C$16/100)&lt;'Total Sites'!E82,('Total Sites'!E82-Towers!E82*(Settings!$C$16/100)),0),"-")</f>
        <v/>
      </c>
      <c r="F82" s="24">
        <f>IF(P_Density!F82&gt;Settings!$C$26,IF(Towers!F82*(Settings!$C$16/100)&lt;'Total Sites'!F82,('Total Sites'!F82-Towers!F82*(Settings!$C$16/100)),0),"-")</f>
        <v/>
      </c>
      <c r="G82" s="24">
        <f>IF(P_Density!G82&gt;Settings!$C$26,IF(Towers!G82*(Settings!$C$16/100)&lt;'Total Sites'!G82,('Total Sites'!G82-Towers!G82*(Settings!$C$16/100)),0),"-")</f>
        <v/>
      </c>
      <c r="H82" s="24">
        <f>IF(P_Density!H82&gt;Settings!$C$26,IF(Towers!H82*(Settings!$C$16/100)&lt;'Total Sites'!H82,('Total Sites'!H82-Towers!H82*(Settings!$C$16/100)),0),"-")</f>
        <v/>
      </c>
      <c r="I82" s="24">
        <f>IF(P_Density!I82&gt;Settings!$C$26,IF(Towers!I82*(Settings!$C$16/100)&lt;'Total Sites'!I82,('Total Sites'!I82-Towers!I82*(Settings!$C$16/100)),0),"-")</f>
        <v/>
      </c>
      <c r="J82" s="24">
        <f>IF(P_Density!J82&gt;Settings!$C$26,IF(Towers!J82*(Settings!$C$16/100)&lt;'Total Sites'!J82,('Total Sites'!J82-Towers!J82*(Settings!$C$16/100)),0),"-")</f>
        <v/>
      </c>
      <c r="K82" s="24">
        <f>IF(P_Density!K82&gt;Settings!$C$26,IF(Towers!K82*(Settings!$C$16/100)&lt;'Total Sites'!K82,('Total Sites'!K82-Towers!K82*(Settings!$C$16/100)),0),"-")</f>
        <v/>
      </c>
      <c r="L82" s="24">
        <f>IF(P_Density!L82&gt;Settings!$C$26,IF(Towers!L82*(Settings!$C$16/100)&lt;'Total Sites'!L82,('Total Sites'!L82-Towers!L82*(Settings!$C$16/100)),0),"-")</f>
        <v/>
      </c>
    </row>
    <row r="83">
      <c r="A83" s="16">
        <f>'Total Sites'!A83</f>
        <v/>
      </c>
      <c r="B83" s="16">
        <f>'Total Sites'!B83</f>
        <v/>
      </c>
      <c r="C83" s="24">
        <f>IF(P_Density!C83&gt;Settings!$C$26,IF(Towers!C83*(Settings!$C$16/100)&lt;'Total Sites'!C83,('Total Sites'!C83-Towers!C83*(Settings!$C$16/100)),0),"-")</f>
        <v/>
      </c>
      <c r="D83" s="24">
        <f>IF(P_Density!D83&gt;Settings!$C$26,IF(Towers!D83*(Settings!$C$16/100)&lt;'Total Sites'!D83,('Total Sites'!D83-Towers!D83*(Settings!$C$16/100)),0),"-")</f>
        <v/>
      </c>
      <c r="E83" s="24">
        <f>IF(P_Density!E83&gt;Settings!$C$26,IF(Towers!E83*(Settings!$C$16/100)&lt;'Total Sites'!E83,('Total Sites'!E83-Towers!E83*(Settings!$C$16/100)),0),"-")</f>
        <v/>
      </c>
      <c r="F83" s="24">
        <f>IF(P_Density!F83&gt;Settings!$C$26,IF(Towers!F83*(Settings!$C$16/100)&lt;'Total Sites'!F83,('Total Sites'!F83-Towers!F83*(Settings!$C$16/100)),0),"-")</f>
        <v/>
      </c>
      <c r="G83" s="24">
        <f>IF(P_Density!G83&gt;Settings!$C$26,IF(Towers!G83*(Settings!$C$16/100)&lt;'Total Sites'!G83,('Total Sites'!G83-Towers!G83*(Settings!$C$16/100)),0),"-")</f>
        <v/>
      </c>
      <c r="H83" s="24">
        <f>IF(P_Density!H83&gt;Settings!$C$26,IF(Towers!H83*(Settings!$C$16/100)&lt;'Total Sites'!H83,('Total Sites'!H83-Towers!H83*(Settings!$C$16/100)),0),"-")</f>
        <v/>
      </c>
      <c r="I83" s="24">
        <f>IF(P_Density!I83&gt;Settings!$C$26,IF(Towers!I83*(Settings!$C$16/100)&lt;'Total Sites'!I83,('Total Sites'!I83-Towers!I83*(Settings!$C$16/100)),0),"-")</f>
        <v/>
      </c>
      <c r="J83" s="24">
        <f>IF(P_Density!J83&gt;Settings!$C$26,IF(Towers!J83*(Settings!$C$16/100)&lt;'Total Sites'!J83,('Total Sites'!J83-Towers!J83*(Settings!$C$16/100)),0),"-")</f>
        <v/>
      </c>
      <c r="K83" s="24">
        <f>IF(P_Density!K83&gt;Settings!$C$26,IF(Towers!K83*(Settings!$C$16/100)&lt;'Total Sites'!K83,('Total Sites'!K83-Towers!K83*(Settings!$C$16/100)),0),"-")</f>
        <v/>
      </c>
      <c r="L83" s="24">
        <f>IF(P_Density!L83&gt;Settings!$C$26,IF(Towers!L83*(Settings!$C$16/100)&lt;'Total Sites'!L83,('Total Sites'!L83-Towers!L83*(Settings!$C$16/100)),0),"-")</f>
        <v/>
      </c>
    </row>
    <row r="84">
      <c r="A84" s="16">
        <f>'Total Sites'!A84</f>
        <v/>
      </c>
      <c r="B84" s="16">
        <f>'Total Sites'!B84</f>
        <v/>
      </c>
      <c r="C84" s="24">
        <f>IF(P_Density!C84&gt;Settings!$C$26,IF(Towers!C84*(Settings!$C$16/100)&lt;'Total Sites'!C84,('Total Sites'!C84-Towers!C84*(Settings!$C$16/100)),0),"-")</f>
        <v/>
      </c>
      <c r="D84" s="24">
        <f>IF(P_Density!D84&gt;Settings!$C$26,IF(Towers!D84*(Settings!$C$16/100)&lt;'Total Sites'!D84,('Total Sites'!D84-Towers!D84*(Settings!$C$16/100)),0),"-")</f>
        <v/>
      </c>
      <c r="E84" s="24">
        <f>IF(P_Density!E84&gt;Settings!$C$26,IF(Towers!E84*(Settings!$C$16/100)&lt;'Total Sites'!E84,('Total Sites'!E84-Towers!E84*(Settings!$C$16/100)),0),"-")</f>
        <v/>
      </c>
      <c r="F84" s="24">
        <f>IF(P_Density!F84&gt;Settings!$C$26,IF(Towers!F84*(Settings!$C$16/100)&lt;'Total Sites'!F84,('Total Sites'!F84-Towers!F84*(Settings!$C$16/100)),0),"-")</f>
        <v/>
      </c>
      <c r="G84" s="24">
        <f>IF(P_Density!G84&gt;Settings!$C$26,IF(Towers!G84*(Settings!$C$16/100)&lt;'Total Sites'!G84,('Total Sites'!G84-Towers!G84*(Settings!$C$16/100)),0),"-")</f>
        <v/>
      </c>
      <c r="H84" s="24">
        <f>IF(P_Density!H84&gt;Settings!$C$26,IF(Towers!H84*(Settings!$C$16/100)&lt;'Total Sites'!H84,('Total Sites'!H84-Towers!H84*(Settings!$C$16/100)),0),"-")</f>
        <v/>
      </c>
      <c r="I84" s="24">
        <f>IF(P_Density!I84&gt;Settings!$C$26,IF(Towers!I84*(Settings!$C$16/100)&lt;'Total Sites'!I84,('Total Sites'!I84-Towers!I84*(Settings!$C$16/100)),0),"-")</f>
        <v/>
      </c>
      <c r="J84" s="24">
        <f>IF(P_Density!J84&gt;Settings!$C$26,IF(Towers!J84*(Settings!$C$16/100)&lt;'Total Sites'!J84,('Total Sites'!J84-Towers!J84*(Settings!$C$16/100)),0),"-")</f>
        <v/>
      </c>
      <c r="K84" s="24">
        <f>IF(P_Density!K84&gt;Settings!$C$26,IF(Towers!K84*(Settings!$C$16/100)&lt;'Total Sites'!K84,('Total Sites'!K84-Towers!K84*(Settings!$C$16/100)),0),"-")</f>
        <v/>
      </c>
      <c r="L84" s="24">
        <f>IF(P_Density!L84&gt;Settings!$C$26,IF(Towers!L84*(Settings!$C$16/100)&lt;'Total Sites'!L84,('Total Sites'!L84-Towers!L84*(Settings!$C$16/100)),0),"-")</f>
        <v/>
      </c>
    </row>
    <row r="85">
      <c r="A85" s="16">
        <f>'Total Sites'!A85</f>
        <v/>
      </c>
      <c r="B85" s="16">
        <f>'Total Sites'!B85</f>
        <v/>
      </c>
      <c r="C85" s="24">
        <f>IF(P_Density!C85&gt;Settings!$C$26,IF(Towers!C85*(Settings!$C$16/100)&lt;'Total Sites'!C85,('Total Sites'!C85-Towers!C85*(Settings!$C$16/100)),0),"-")</f>
        <v/>
      </c>
      <c r="D85" s="24">
        <f>IF(P_Density!D85&gt;Settings!$C$26,IF(Towers!D85*(Settings!$C$16/100)&lt;'Total Sites'!D85,('Total Sites'!D85-Towers!D85*(Settings!$C$16/100)),0),"-")</f>
        <v/>
      </c>
      <c r="E85" s="24">
        <f>IF(P_Density!E85&gt;Settings!$C$26,IF(Towers!E85*(Settings!$C$16/100)&lt;'Total Sites'!E85,('Total Sites'!E85-Towers!E85*(Settings!$C$16/100)),0),"-")</f>
        <v/>
      </c>
      <c r="F85" s="24">
        <f>IF(P_Density!F85&gt;Settings!$C$26,IF(Towers!F85*(Settings!$C$16/100)&lt;'Total Sites'!F85,('Total Sites'!F85-Towers!F85*(Settings!$C$16/100)),0),"-")</f>
        <v/>
      </c>
      <c r="G85" s="24">
        <f>IF(P_Density!G85&gt;Settings!$C$26,IF(Towers!G85*(Settings!$C$16/100)&lt;'Total Sites'!G85,('Total Sites'!G85-Towers!G85*(Settings!$C$16/100)),0),"-")</f>
        <v/>
      </c>
      <c r="H85" s="24">
        <f>IF(P_Density!H85&gt;Settings!$C$26,IF(Towers!H85*(Settings!$C$16/100)&lt;'Total Sites'!H85,('Total Sites'!H85-Towers!H85*(Settings!$C$16/100)),0),"-")</f>
        <v/>
      </c>
      <c r="I85" s="24">
        <f>IF(P_Density!I85&gt;Settings!$C$26,IF(Towers!I85*(Settings!$C$16/100)&lt;'Total Sites'!I85,('Total Sites'!I85-Towers!I85*(Settings!$C$16/100)),0),"-")</f>
        <v/>
      </c>
      <c r="J85" s="24">
        <f>IF(P_Density!J85&gt;Settings!$C$26,IF(Towers!J85*(Settings!$C$16/100)&lt;'Total Sites'!J85,('Total Sites'!J85-Towers!J85*(Settings!$C$16/100)),0),"-")</f>
        <v/>
      </c>
      <c r="K85" s="24">
        <f>IF(P_Density!K85&gt;Settings!$C$26,IF(Towers!K85*(Settings!$C$16/100)&lt;'Total Sites'!K85,('Total Sites'!K85-Towers!K85*(Settings!$C$16/100)),0),"-")</f>
        <v/>
      </c>
      <c r="L85" s="24">
        <f>IF(P_Density!L85&gt;Settings!$C$26,IF(Towers!L85*(Settings!$C$16/100)&lt;'Total Sites'!L85,('Total Sites'!L85-Towers!L85*(Settings!$C$16/100)),0),"-")</f>
        <v/>
      </c>
    </row>
    <row r="86">
      <c r="A86" s="16">
        <f>'Total Sites'!A86</f>
        <v/>
      </c>
      <c r="B86" s="16">
        <f>'Total Sites'!B86</f>
        <v/>
      </c>
      <c r="C86" s="24">
        <f>IF(P_Density!C86&gt;Settings!$C$26,IF(Towers!C86*(Settings!$C$16/100)&lt;'Total Sites'!C86,('Total Sites'!C86-Towers!C86*(Settings!$C$16/100)),0),"-")</f>
        <v/>
      </c>
      <c r="D86" s="24">
        <f>IF(P_Density!D86&gt;Settings!$C$26,IF(Towers!D86*(Settings!$C$16/100)&lt;'Total Sites'!D86,('Total Sites'!D86-Towers!D86*(Settings!$C$16/100)),0),"-")</f>
        <v/>
      </c>
      <c r="E86" s="24">
        <f>IF(P_Density!E86&gt;Settings!$C$26,IF(Towers!E86*(Settings!$C$16/100)&lt;'Total Sites'!E86,('Total Sites'!E86-Towers!E86*(Settings!$C$16/100)),0),"-")</f>
        <v/>
      </c>
      <c r="F86" s="24">
        <f>IF(P_Density!F86&gt;Settings!$C$26,IF(Towers!F86*(Settings!$C$16/100)&lt;'Total Sites'!F86,('Total Sites'!F86-Towers!F86*(Settings!$C$16/100)),0),"-")</f>
        <v/>
      </c>
      <c r="G86" s="24">
        <f>IF(P_Density!G86&gt;Settings!$C$26,IF(Towers!G86*(Settings!$C$16/100)&lt;'Total Sites'!G86,('Total Sites'!G86-Towers!G86*(Settings!$C$16/100)),0),"-")</f>
        <v/>
      </c>
      <c r="H86" s="24">
        <f>IF(P_Density!H86&gt;Settings!$C$26,IF(Towers!H86*(Settings!$C$16/100)&lt;'Total Sites'!H86,('Total Sites'!H86-Towers!H86*(Settings!$C$16/100)),0),"-")</f>
        <v/>
      </c>
      <c r="I86" s="24">
        <f>IF(P_Density!I86&gt;Settings!$C$26,IF(Towers!I86*(Settings!$C$16/100)&lt;'Total Sites'!I86,('Total Sites'!I86-Towers!I86*(Settings!$C$16/100)),0),"-")</f>
        <v/>
      </c>
      <c r="J86" s="24">
        <f>IF(P_Density!J86&gt;Settings!$C$26,IF(Towers!J86*(Settings!$C$16/100)&lt;'Total Sites'!J86,('Total Sites'!J86-Towers!J86*(Settings!$C$16/100)),0),"-")</f>
        <v/>
      </c>
      <c r="K86" s="24">
        <f>IF(P_Density!K86&gt;Settings!$C$26,IF(Towers!K86*(Settings!$C$16/100)&lt;'Total Sites'!K86,('Total Sites'!K86-Towers!K86*(Settings!$C$16/100)),0),"-")</f>
        <v/>
      </c>
      <c r="L86" s="24">
        <f>IF(P_Density!L86&gt;Settings!$C$26,IF(Towers!L86*(Settings!$C$16/100)&lt;'Total Sites'!L86,('Total Sites'!L86-Towers!L86*(Settings!$C$16/100)),0),"-")</f>
        <v/>
      </c>
    </row>
    <row r="87">
      <c r="A87" s="16">
        <f>'Total Sites'!A87</f>
        <v/>
      </c>
      <c r="B87" s="16">
        <f>'Total Sites'!B87</f>
        <v/>
      </c>
      <c r="C87" s="24">
        <f>IF(P_Density!C87&gt;Settings!$C$26,IF(Towers!C87*(Settings!$C$16/100)&lt;'Total Sites'!C87,('Total Sites'!C87-Towers!C87*(Settings!$C$16/100)),0),"-")</f>
        <v/>
      </c>
      <c r="D87" s="24">
        <f>IF(P_Density!D87&gt;Settings!$C$26,IF(Towers!D87*(Settings!$C$16/100)&lt;'Total Sites'!D87,('Total Sites'!D87-Towers!D87*(Settings!$C$16/100)),0),"-")</f>
        <v/>
      </c>
      <c r="E87" s="24">
        <f>IF(P_Density!E87&gt;Settings!$C$26,IF(Towers!E87*(Settings!$C$16/100)&lt;'Total Sites'!E87,('Total Sites'!E87-Towers!E87*(Settings!$C$16/100)),0),"-")</f>
        <v/>
      </c>
      <c r="F87" s="24">
        <f>IF(P_Density!F87&gt;Settings!$C$26,IF(Towers!F87*(Settings!$C$16/100)&lt;'Total Sites'!F87,('Total Sites'!F87-Towers!F87*(Settings!$C$16/100)),0),"-")</f>
        <v/>
      </c>
      <c r="G87" s="24">
        <f>IF(P_Density!G87&gt;Settings!$C$26,IF(Towers!G87*(Settings!$C$16/100)&lt;'Total Sites'!G87,('Total Sites'!G87-Towers!G87*(Settings!$C$16/100)),0),"-")</f>
        <v/>
      </c>
      <c r="H87" s="24">
        <f>IF(P_Density!H87&gt;Settings!$C$26,IF(Towers!H87*(Settings!$C$16/100)&lt;'Total Sites'!H87,('Total Sites'!H87-Towers!H87*(Settings!$C$16/100)),0),"-")</f>
        <v/>
      </c>
      <c r="I87" s="24">
        <f>IF(P_Density!I87&gt;Settings!$C$26,IF(Towers!I87*(Settings!$C$16/100)&lt;'Total Sites'!I87,('Total Sites'!I87-Towers!I87*(Settings!$C$16/100)),0),"-")</f>
        <v/>
      </c>
      <c r="J87" s="24">
        <f>IF(P_Density!J87&gt;Settings!$C$26,IF(Towers!J87*(Settings!$C$16/100)&lt;'Total Sites'!J87,('Total Sites'!J87-Towers!J87*(Settings!$C$16/100)),0),"-")</f>
        <v/>
      </c>
      <c r="K87" s="24">
        <f>IF(P_Density!K87&gt;Settings!$C$26,IF(Towers!K87*(Settings!$C$16/100)&lt;'Total Sites'!K87,('Total Sites'!K87-Towers!K87*(Settings!$C$16/100)),0),"-")</f>
        <v/>
      </c>
      <c r="L87" s="24">
        <f>IF(P_Density!L87&gt;Settings!$C$26,IF(Towers!L87*(Settings!$C$16/100)&lt;'Total Sites'!L87,('Total Sites'!L87-Towers!L87*(Settings!$C$16/100)),0),"-")</f>
        <v/>
      </c>
    </row>
    <row r="88">
      <c r="A88" s="16">
        <f>'Total Sites'!A88</f>
        <v/>
      </c>
      <c r="B88" s="16">
        <f>'Total Sites'!B88</f>
        <v/>
      </c>
      <c r="C88" s="24">
        <f>IF(P_Density!C88&gt;Settings!$C$26,IF(Towers!C88*(Settings!$C$16/100)&lt;'Total Sites'!C88,('Total Sites'!C88-Towers!C88*(Settings!$C$16/100)),0),"-")</f>
        <v/>
      </c>
      <c r="D88" s="24">
        <f>IF(P_Density!D88&gt;Settings!$C$26,IF(Towers!D88*(Settings!$C$16/100)&lt;'Total Sites'!D88,('Total Sites'!D88-Towers!D88*(Settings!$C$16/100)),0),"-")</f>
        <v/>
      </c>
      <c r="E88" s="24">
        <f>IF(P_Density!E88&gt;Settings!$C$26,IF(Towers!E88*(Settings!$C$16/100)&lt;'Total Sites'!E88,('Total Sites'!E88-Towers!E88*(Settings!$C$16/100)),0),"-")</f>
        <v/>
      </c>
      <c r="F88" s="24">
        <f>IF(P_Density!F88&gt;Settings!$C$26,IF(Towers!F88*(Settings!$C$16/100)&lt;'Total Sites'!F88,('Total Sites'!F88-Towers!F88*(Settings!$C$16/100)),0),"-")</f>
        <v/>
      </c>
      <c r="G88" s="24">
        <f>IF(P_Density!G88&gt;Settings!$C$26,IF(Towers!G88*(Settings!$C$16/100)&lt;'Total Sites'!G88,('Total Sites'!G88-Towers!G88*(Settings!$C$16/100)),0),"-")</f>
        <v/>
      </c>
      <c r="H88" s="24">
        <f>IF(P_Density!H88&gt;Settings!$C$26,IF(Towers!H88*(Settings!$C$16/100)&lt;'Total Sites'!H88,('Total Sites'!H88-Towers!H88*(Settings!$C$16/100)),0),"-")</f>
        <v/>
      </c>
      <c r="I88" s="24">
        <f>IF(P_Density!I88&gt;Settings!$C$26,IF(Towers!I88*(Settings!$C$16/100)&lt;'Total Sites'!I88,('Total Sites'!I88-Towers!I88*(Settings!$C$16/100)),0),"-")</f>
        <v/>
      </c>
      <c r="J88" s="24">
        <f>IF(P_Density!J88&gt;Settings!$C$26,IF(Towers!J88*(Settings!$C$16/100)&lt;'Total Sites'!J88,('Total Sites'!J88-Towers!J88*(Settings!$C$16/100)),0),"-")</f>
        <v/>
      </c>
      <c r="K88" s="24">
        <f>IF(P_Density!K88&gt;Settings!$C$26,IF(Towers!K88*(Settings!$C$16/100)&lt;'Total Sites'!K88,('Total Sites'!K88-Towers!K88*(Settings!$C$16/100)),0),"-")</f>
        <v/>
      </c>
      <c r="L88" s="24">
        <f>IF(P_Density!L88&gt;Settings!$C$26,IF(Towers!L88*(Settings!$C$16/100)&lt;'Total Sites'!L88,('Total Sites'!L88-Towers!L88*(Settings!$C$16/100)),0),"-")</f>
        <v/>
      </c>
    </row>
    <row r="89">
      <c r="A89" s="16">
        <f>'Total Sites'!A89</f>
        <v/>
      </c>
      <c r="B89" s="16">
        <f>'Total Sites'!B89</f>
        <v/>
      </c>
      <c r="C89" s="24">
        <f>IF(P_Density!C89&gt;Settings!$C$26,IF(Towers!C89*(Settings!$C$16/100)&lt;'Total Sites'!C89,('Total Sites'!C89-Towers!C89*(Settings!$C$16/100)),0),"-")</f>
        <v/>
      </c>
      <c r="D89" s="24">
        <f>IF(P_Density!D89&gt;Settings!$C$26,IF(Towers!D89*(Settings!$C$16/100)&lt;'Total Sites'!D89,('Total Sites'!D89-Towers!D89*(Settings!$C$16/100)),0),"-")</f>
        <v/>
      </c>
      <c r="E89" s="24">
        <f>IF(P_Density!E89&gt;Settings!$C$26,IF(Towers!E89*(Settings!$C$16/100)&lt;'Total Sites'!E89,('Total Sites'!E89-Towers!E89*(Settings!$C$16/100)),0),"-")</f>
        <v/>
      </c>
      <c r="F89" s="24">
        <f>IF(P_Density!F89&gt;Settings!$C$26,IF(Towers!F89*(Settings!$C$16/100)&lt;'Total Sites'!F89,('Total Sites'!F89-Towers!F89*(Settings!$C$16/100)),0),"-")</f>
        <v/>
      </c>
      <c r="G89" s="24">
        <f>IF(P_Density!G89&gt;Settings!$C$26,IF(Towers!G89*(Settings!$C$16/100)&lt;'Total Sites'!G89,('Total Sites'!G89-Towers!G89*(Settings!$C$16/100)),0),"-")</f>
        <v/>
      </c>
      <c r="H89" s="24">
        <f>IF(P_Density!H89&gt;Settings!$C$26,IF(Towers!H89*(Settings!$C$16/100)&lt;'Total Sites'!H89,('Total Sites'!H89-Towers!H89*(Settings!$C$16/100)),0),"-")</f>
        <v/>
      </c>
      <c r="I89" s="24">
        <f>IF(P_Density!I89&gt;Settings!$C$26,IF(Towers!I89*(Settings!$C$16/100)&lt;'Total Sites'!I89,('Total Sites'!I89-Towers!I89*(Settings!$C$16/100)),0),"-")</f>
        <v/>
      </c>
      <c r="J89" s="24">
        <f>IF(P_Density!J89&gt;Settings!$C$26,IF(Towers!J89*(Settings!$C$16/100)&lt;'Total Sites'!J89,('Total Sites'!J89-Towers!J89*(Settings!$C$16/100)),0),"-")</f>
        <v/>
      </c>
      <c r="K89" s="24">
        <f>IF(P_Density!K89&gt;Settings!$C$26,IF(Towers!K89*(Settings!$C$16/100)&lt;'Total Sites'!K89,('Total Sites'!K89-Towers!K89*(Settings!$C$16/100)),0),"-")</f>
        <v/>
      </c>
      <c r="L89" s="24">
        <f>IF(P_Density!L89&gt;Settings!$C$26,IF(Towers!L89*(Settings!$C$16/100)&lt;'Total Sites'!L89,('Total Sites'!L89-Towers!L89*(Settings!$C$16/100)),0),"-")</f>
        <v/>
      </c>
    </row>
    <row r="90">
      <c r="A90" s="16">
        <f>'Total Sites'!A90</f>
        <v/>
      </c>
      <c r="B90" s="16">
        <f>'Total Sites'!B90</f>
        <v/>
      </c>
      <c r="C90" s="24">
        <f>IF(P_Density!C90&gt;Settings!$C$26,IF(Towers!C90*(Settings!$C$16/100)&lt;'Total Sites'!C90,('Total Sites'!C90-Towers!C90*(Settings!$C$16/100)),0),"-")</f>
        <v/>
      </c>
      <c r="D90" s="24">
        <f>IF(P_Density!D90&gt;Settings!$C$26,IF(Towers!D90*(Settings!$C$16/100)&lt;'Total Sites'!D90,('Total Sites'!D90-Towers!D90*(Settings!$C$16/100)),0),"-")</f>
        <v/>
      </c>
      <c r="E90" s="24">
        <f>IF(P_Density!E90&gt;Settings!$C$26,IF(Towers!E90*(Settings!$C$16/100)&lt;'Total Sites'!E90,('Total Sites'!E90-Towers!E90*(Settings!$C$16/100)),0),"-")</f>
        <v/>
      </c>
      <c r="F90" s="24">
        <f>IF(P_Density!F90&gt;Settings!$C$26,IF(Towers!F90*(Settings!$C$16/100)&lt;'Total Sites'!F90,('Total Sites'!F90-Towers!F90*(Settings!$C$16/100)),0),"-")</f>
        <v/>
      </c>
      <c r="G90" s="24">
        <f>IF(P_Density!G90&gt;Settings!$C$26,IF(Towers!G90*(Settings!$C$16/100)&lt;'Total Sites'!G90,('Total Sites'!G90-Towers!G90*(Settings!$C$16/100)),0),"-")</f>
        <v/>
      </c>
      <c r="H90" s="24">
        <f>IF(P_Density!H90&gt;Settings!$C$26,IF(Towers!H90*(Settings!$C$16/100)&lt;'Total Sites'!H90,('Total Sites'!H90-Towers!H90*(Settings!$C$16/100)),0),"-")</f>
        <v/>
      </c>
      <c r="I90" s="24">
        <f>IF(P_Density!I90&gt;Settings!$C$26,IF(Towers!I90*(Settings!$C$16/100)&lt;'Total Sites'!I90,('Total Sites'!I90-Towers!I90*(Settings!$C$16/100)),0),"-")</f>
        <v/>
      </c>
      <c r="J90" s="24">
        <f>IF(P_Density!J90&gt;Settings!$C$26,IF(Towers!J90*(Settings!$C$16/100)&lt;'Total Sites'!J90,('Total Sites'!J90-Towers!J90*(Settings!$C$16/100)),0),"-")</f>
        <v/>
      </c>
      <c r="K90" s="24">
        <f>IF(P_Density!K90&gt;Settings!$C$26,IF(Towers!K90*(Settings!$C$16/100)&lt;'Total Sites'!K90,('Total Sites'!K90-Towers!K90*(Settings!$C$16/100)),0),"-")</f>
        <v/>
      </c>
      <c r="L90" s="24">
        <f>IF(P_Density!L90&gt;Settings!$C$26,IF(Towers!L90*(Settings!$C$16/100)&lt;'Total Sites'!L90,('Total Sites'!L90-Towers!L90*(Settings!$C$16/100)),0),"-")</f>
        <v/>
      </c>
    </row>
    <row r="91">
      <c r="A91" s="16">
        <f>'Total Sites'!A91</f>
        <v/>
      </c>
      <c r="B91" s="16">
        <f>'Total Sites'!B91</f>
        <v/>
      </c>
      <c r="C91" s="24">
        <f>IF(P_Density!C91&gt;Settings!$C$26,IF(Towers!C91*(Settings!$C$16/100)&lt;'Total Sites'!C91,('Total Sites'!C91-Towers!C91*(Settings!$C$16/100)),0),"-")</f>
        <v/>
      </c>
      <c r="D91" s="24">
        <f>IF(P_Density!D91&gt;Settings!$C$26,IF(Towers!D91*(Settings!$C$16/100)&lt;'Total Sites'!D91,('Total Sites'!D91-Towers!D91*(Settings!$C$16/100)),0),"-")</f>
        <v/>
      </c>
      <c r="E91" s="24">
        <f>IF(P_Density!E91&gt;Settings!$C$26,IF(Towers!E91*(Settings!$C$16/100)&lt;'Total Sites'!E91,('Total Sites'!E91-Towers!E91*(Settings!$C$16/100)),0),"-")</f>
        <v/>
      </c>
      <c r="F91" s="24">
        <f>IF(P_Density!F91&gt;Settings!$C$26,IF(Towers!F91*(Settings!$C$16/100)&lt;'Total Sites'!F91,('Total Sites'!F91-Towers!F91*(Settings!$C$16/100)),0),"-")</f>
        <v/>
      </c>
      <c r="G91" s="24">
        <f>IF(P_Density!G91&gt;Settings!$C$26,IF(Towers!G91*(Settings!$C$16/100)&lt;'Total Sites'!G91,('Total Sites'!G91-Towers!G91*(Settings!$C$16/100)),0),"-")</f>
        <v/>
      </c>
      <c r="H91" s="24">
        <f>IF(P_Density!H91&gt;Settings!$C$26,IF(Towers!H91*(Settings!$C$16/100)&lt;'Total Sites'!H91,('Total Sites'!H91-Towers!H91*(Settings!$C$16/100)),0),"-")</f>
        <v/>
      </c>
      <c r="I91" s="24">
        <f>IF(P_Density!I91&gt;Settings!$C$26,IF(Towers!I91*(Settings!$C$16/100)&lt;'Total Sites'!I91,('Total Sites'!I91-Towers!I91*(Settings!$C$16/100)),0),"-")</f>
        <v/>
      </c>
      <c r="J91" s="24">
        <f>IF(P_Density!J91&gt;Settings!$C$26,IF(Towers!J91*(Settings!$C$16/100)&lt;'Total Sites'!J91,('Total Sites'!J91-Towers!J91*(Settings!$C$16/100)),0),"-")</f>
        <v/>
      </c>
      <c r="K91" s="24">
        <f>IF(P_Density!K91&gt;Settings!$C$26,IF(Towers!K91*(Settings!$C$16/100)&lt;'Total Sites'!K91,('Total Sites'!K91-Towers!K91*(Settings!$C$16/100)),0),"-")</f>
        <v/>
      </c>
      <c r="L91" s="24">
        <f>IF(P_Density!L91&gt;Settings!$C$26,IF(Towers!L91*(Settings!$C$16/100)&lt;'Total Sites'!L91,('Total Sites'!L91-Towers!L91*(Settings!$C$16/100)),0),"-")</f>
        <v/>
      </c>
    </row>
    <row r="92">
      <c r="A92" s="16">
        <f>'Total Sites'!A92</f>
        <v/>
      </c>
      <c r="B92" s="16">
        <f>'Total Sites'!B92</f>
        <v/>
      </c>
      <c r="C92" s="24">
        <f>IF(P_Density!C92&gt;Settings!$C$26,IF(Towers!C92*(Settings!$C$16/100)&lt;'Total Sites'!C92,('Total Sites'!C92-Towers!C92*(Settings!$C$16/100)),0),"-")</f>
        <v/>
      </c>
      <c r="D92" s="24">
        <f>IF(P_Density!D92&gt;Settings!$C$26,IF(Towers!D92*(Settings!$C$16/100)&lt;'Total Sites'!D92,('Total Sites'!D92-Towers!D92*(Settings!$C$16/100)),0),"-")</f>
        <v/>
      </c>
      <c r="E92" s="24">
        <f>IF(P_Density!E92&gt;Settings!$C$26,IF(Towers!E92*(Settings!$C$16/100)&lt;'Total Sites'!E92,('Total Sites'!E92-Towers!E92*(Settings!$C$16/100)),0),"-")</f>
        <v/>
      </c>
      <c r="F92" s="24">
        <f>IF(P_Density!F92&gt;Settings!$C$26,IF(Towers!F92*(Settings!$C$16/100)&lt;'Total Sites'!F92,('Total Sites'!F92-Towers!F92*(Settings!$C$16/100)),0),"-")</f>
        <v/>
      </c>
      <c r="G92" s="24">
        <f>IF(P_Density!G92&gt;Settings!$C$26,IF(Towers!G92*(Settings!$C$16/100)&lt;'Total Sites'!G92,('Total Sites'!G92-Towers!G92*(Settings!$C$16/100)),0),"-")</f>
        <v/>
      </c>
      <c r="H92" s="24">
        <f>IF(P_Density!H92&gt;Settings!$C$26,IF(Towers!H92*(Settings!$C$16/100)&lt;'Total Sites'!H92,('Total Sites'!H92-Towers!H92*(Settings!$C$16/100)),0),"-")</f>
        <v/>
      </c>
      <c r="I92" s="24">
        <f>IF(P_Density!I92&gt;Settings!$C$26,IF(Towers!I92*(Settings!$C$16/100)&lt;'Total Sites'!I92,('Total Sites'!I92-Towers!I92*(Settings!$C$16/100)),0),"-")</f>
        <v/>
      </c>
      <c r="J92" s="24">
        <f>IF(P_Density!J92&gt;Settings!$C$26,IF(Towers!J92*(Settings!$C$16/100)&lt;'Total Sites'!J92,('Total Sites'!J92-Towers!J92*(Settings!$C$16/100)),0),"-")</f>
        <v/>
      </c>
      <c r="K92" s="24">
        <f>IF(P_Density!K92&gt;Settings!$C$26,IF(Towers!K92*(Settings!$C$16/100)&lt;'Total Sites'!K92,('Total Sites'!K92-Towers!K92*(Settings!$C$16/100)),0),"-")</f>
        <v/>
      </c>
      <c r="L92" s="24">
        <f>IF(P_Density!L92&gt;Settings!$C$26,IF(Towers!L92*(Settings!$C$16/100)&lt;'Total Sites'!L92,('Total Sites'!L92-Towers!L92*(Settings!$C$16/100)),0),"-")</f>
        <v/>
      </c>
    </row>
    <row r="93">
      <c r="A93" s="16">
        <f>'Total Sites'!A93</f>
        <v/>
      </c>
      <c r="B93" s="16">
        <f>'Total Sites'!B93</f>
        <v/>
      </c>
      <c r="C93" s="24">
        <f>IF(P_Density!C93&gt;Settings!$C$26,IF(Towers!C93*(Settings!$C$16/100)&lt;'Total Sites'!C93,('Total Sites'!C93-Towers!C93*(Settings!$C$16/100)),0),"-")</f>
        <v/>
      </c>
      <c r="D93" s="24">
        <f>IF(P_Density!D93&gt;Settings!$C$26,IF(Towers!D93*(Settings!$C$16/100)&lt;'Total Sites'!D93,('Total Sites'!D93-Towers!D93*(Settings!$C$16/100)),0),"-")</f>
        <v/>
      </c>
      <c r="E93" s="24">
        <f>IF(P_Density!E93&gt;Settings!$C$26,IF(Towers!E93*(Settings!$C$16/100)&lt;'Total Sites'!E93,('Total Sites'!E93-Towers!E93*(Settings!$C$16/100)),0),"-")</f>
        <v/>
      </c>
      <c r="F93" s="24">
        <f>IF(P_Density!F93&gt;Settings!$C$26,IF(Towers!F93*(Settings!$C$16/100)&lt;'Total Sites'!F93,('Total Sites'!F93-Towers!F93*(Settings!$C$16/100)),0),"-")</f>
        <v/>
      </c>
      <c r="G93" s="24">
        <f>IF(P_Density!G93&gt;Settings!$C$26,IF(Towers!G93*(Settings!$C$16/100)&lt;'Total Sites'!G93,('Total Sites'!G93-Towers!G93*(Settings!$C$16/100)),0),"-")</f>
        <v/>
      </c>
      <c r="H93" s="24">
        <f>IF(P_Density!H93&gt;Settings!$C$26,IF(Towers!H93*(Settings!$C$16/100)&lt;'Total Sites'!H93,('Total Sites'!H93-Towers!H93*(Settings!$C$16/100)),0),"-")</f>
        <v/>
      </c>
      <c r="I93" s="24">
        <f>IF(P_Density!I93&gt;Settings!$C$26,IF(Towers!I93*(Settings!$C$16/100)&lt;'Total Sites'!I93,('Total Sites'!I93-Towers!I93*(Settings!$C$16/100)),0),"-")</f>
        <v/>
      </c>
      <c r="J93" s="24">
        <f>IF(P_Density!J93&gt;Settings!$C$26,IF(Towers!J93*(Settings!$C$16/100)&lt;'Total Sites'!J93,('Total Sites'!J93-Towers!J93*(Settings!$C$16/100)),0),"-")</f>
        <v/>
      </c>
      <c r="K93" s="24">
        <f>IF(P_Density!K93&gt;Settings!$C$26,IF(Towers!K93*(Settings!$C$16/100)&lt;'Total Sites'!K93,('Total Sites'!K93-Towers!K93*(Settings!$C$16/100)),0),"-")</f>
        <v/>
      </c>
      <c r="L93" s="24">
        <f>IF(P_Density!L93&gt;Settings!$C$26,IF(Towers!L93*(Settings!$C$16/100)&lt;'Total Sites'!L93,('Total Sites'!L93-Towers!L93*(Settings!$C$16/100)),0),"-")</f>
        <v/>
      </c>
    </row>
    <row r="94">
      <c r="A94" s="16">
        <f>'Total Sites'!A94</f>
        <v/>
      </c>
      <c r="B94" s="16">
        <f>'Total Sites'!B94</f>
        <v/>
      </c>
      <c r="C94" s="24">
        <f>IF(P_Density!C94&gt;Settings!$C$26,IF(Towers!C94*(Settings!$C$16/100)&lt;'Total Sites'!C94,('Total Sites'!C94-Towers!C94*(Settings!$C$16/100)),0),"-")</f>
        <v/>
      </c>
      <c r="D94" s="24">
        <f>IF(P_Density!D94&gt;Settings!$C$26,IF(Towers!D94*(Settings!$C$16/100)&lt;'Total Sites'!D94,('Total Sites'!D94-Towers!D94*(Settings!$C$16/100)),0),"-")</f>
        <v/>
      </c>
      <c r="E94" s="24">
        <f>IF(P_Density!E94&gt;Settings!$C$26,IF(Towers!E94*(Settings!$C$16/100)&lt;'Total Sites'!E94,('Total Sites'!E94-Towers!E94*(Settings!$C$16/100)),0),"-")</f>
        <v/>
      </c>
      <c r="F94" s="24">
        <f>IF(P_Density!F94&gt;Settings!$C$26,IF(Towers!F94*(Settings!$C$16/100)&lt;'Total Sites'!F94,('Total Sites'!F94-Towers!F94*(Settings!$C$16/100)),0),"-")</f>
        <v/>
      </c>
      <c r="G94" s="24">
        <f>IF(P_Density!G94&gt;Settings!$C$26,IF(Towers!G94*(Settings!$C$16/100)&lt;'Total Sites'!G94,('Total Sites'!G94-Towers!G94*(Settings!$C$16/100)),0),"-")</f>
        <v/>
      </c>
      <c r="H94" s="24">
        <f>IF(P_Density!H94&gt;Settings!$C$26,IF(Towers!H94*(Settings!$C$16/100)&lt;'Total Sites'!H94,('Total Sites'!H94-Towers!H94*(Settings!$C$16/100)),0),"-")</f>
        <v/>
      </c>
      <c r="I94" s="24">
        <f>IF(P_Density!I94&gt;Settings!$C$26,IF(Towers!I94*(Settings!$C$16/100)&lt;'Total Sites'!I94,('Total Sites'!I94-Towers!I94*(Settings!$C$16/100)),0),"-")</f>
        <v/>
      </c>
      <c r="J94" s="24">
        <f>IF(P_Density!J94&gt;Settings!$C$26,IF(Towers!J94*(Settings!$C$16/100)&lt;'Total Sites'!J94,('Total Sites'!J94-Towers!J94*(Settings!$C$16/100)),0),"-")</f>
        <v/>
      </c>
      <c r="K94" s="24">
        <f>IF(P_Density!K94&gt;Settings!$C$26,IF(Towers!K94*(Settings!$C$16/100)&lt;'Total Sites'!K94,('Total Sites'!K94-Towers!K94*(Settings!$C$16/100)),0),"-")</f>
        <v/>
      </c>
      <c r="L94" s="24">
        <f>IF(P_Density!L94&gt;Settings!$C$26,IF(Towers!L94*(Settings!$C$16/100)&lt;'Total Sites'!L94,('Total Sites'!L94-Towers!L94*(Settings!$C$16/100)),0),"-")</f>
        <v/>
      </c>
    </row>
    <row r="95">
      <c r="A95" s="16">
        <f>'Total Sites'!A95</f>
        <v/>
      </c>
      <c r="B95" s="16">
        <f>'Total Sites'!B95</f>
        <v/>
      </c>
      <c r="C95" s="24">
        <f>IF(P_Density!C95&gt;Settings!$C$26,IF(Towers!C95*(Settings!$C$16/100)&lt;'Total Sites'!C95,('Total Sites'!C95-Towers!C95*(Settings!$C$16/100)),0),"-")</f>
        <v/>
      </c>
      <c r="D95" s="24">
        <f>IF(P_Density!D95&gt;Settings!$C$26,IF(Towers!D95*(Settings!$C$16/100)&lt;'Total Sites'!D95,('Total Sites'!D95-Towers!D95*(Settings!$C$16/100)),0),"-")</f>
        <v/>
      </c>
      <c r="E95" s="24">
        <f>IF(P_Density!E95&gt;Settings!$C$26,IF(Towers!E95*(Settings!$C$16/100)&lt;'Total Sites'!E95,('Total Sites'!E95-Towers!E95*(Settings!$C$16/100)),0),"-")</f>
        <v/>
      </c>
      <c r="F95" s="24">
        <f>IF(P_Density!F95&gt;Settings!$C$26,IF(Towers!F95*(Settings!$C$16/100)&lt;'Total Sites'!F95,('Total Sites'!F95-Towers!F95*(Settings!$C$16/100)),0),"-")</f>
        <v/>
      </c>
      <c r="G95" s="24">
        <f>IF(P_Density!G95&gt;Settings!$C$26,IF(Towers!G95*(Settings!$C$16/100)&lt;'Total Sites'!G95,('Total Sites'!G95-Towers!G95*(Settings!$C$16/100)),0),"-")</f>
        <v/>
      </c>
      <c r="H95" s="24">
        <f>IF(P_Density!H95&gt;Settings!$C$26,IF(Towers!H95*(Settings!$C$16/100)&lt;'Total Sites'!H95,('Total Sites'!H95-Towers!H95*(Settings!$C$16/100)),0),"-")</f>
        <v/>
      </c>
      <c r="I95" s="24">
        <f>IF(P_Density!I95&gt;Settings!$C$26,IF(Towers!I95*(Settings!$C$16/100)&lt;'Total Sites'!I95,('Total Sites'!I95-Towers!I95*(Settings!$C$16/100)),0),"-")</f>
        <v/>
      </c>
      <c r="J95" s="24">
        <f>IF(P_Density!J95&gt;Settings!$C$26,IF(Towers!J95*(Settings!$C$16/100)&lt;'Total Sites'!J95,('Total Sites'!J95-Towers!J95*(Settings!$C$16/100)),0),"-")</f>
        <v/>
      </c>
      <c r="K95" s="24">
        <f>IF(P_Density!K95&gt;Settings!$C$26,IF(Towers!K95*(Settings!$C$16/100)&lt;'Total Sites'!K95,('Total Sites'!K95-Towers!K95*(Settings!$C$16/100)),0),"-")</f>
        <v/>
      </c>
      <c r="L95" s="24">
        <f>IF(P_Density!L95&gt;Settings!$C$26,IF(Towers!L95*(Settings!$C$16/100)&lt;'Total Sites'!L95,('Total Sites'!L95-Towers!L95*(Settings!$C$16/100)),0),"-")</f>
        <v/>
      </c>
    </row>
    <row r="96">
      <c r="A96" s="16">
        <f>'Total Sites'!A96</f>
        <v/>
      </c>
      <c r="B96" s="16">
        <f>'Total Sites'!B96</f>
        <v/>
      </c>
      <c r="C96" s="24">
        <f>IF(P_Density!C96&gt;Settings!$C$26,IF(Towers!C96*(Settings!$C$16/100)&lt;'Total Sites'!C96,('Total Sites'!C96-Towers!C96*(Settings!$C$16/100)),0),"-")</f>
        <v/>
      </c>
      <c r="D96" s="24">
        <f>IF(P_Density!D96&gt;Settings!$C$26,IF(Towers!D96*(Settings!$C$16/100)&lt;'Total Sites'!D96,('Total Sites'!D96-Towers!D96*(Settings!$C$16/100)),0),"-")</f>
        <v/>
      </c>
      <c r="E96" s="24">
        <f>IF(P_Density!E96&gt;Settings!$C$26,IF(Towers!E96*(Settings!$C$16/100)&lt;'Total Sites'!E96,('Total Sites'!E96-Towers!E96*(Settings!$C$16/100)),0),"-")</f>
        <v/>
      </c>
      <c r="F96" s="24">
        <f>IF(P_Density!F96&gt;Settings!$C$26,IF(Towers!F96*(Settings!$C$16/100)&lt;'Total Sites'!F96,('Total Sites'!F96-Towers!F96*(Settings!$C$16/100)),0),"-")</f>
        <v/>
      </c>
      <c r="G96" s="24">
        <f>IF(P_Density!G96&gt;Settings!$C$26,IF(Towers!G96*(Settings!$C$16/100)&lt;'Total Sites'!G96,('Total Sites'!G96-Towers!G96*(Settings!$C$16/100)),0),"-")</f>
        <v/>
      </c>
      <c r="H96" s="24">
        <f>IF(P_Density!H96&gt;Settings!$C$26,IF(Towers!H96*(Settings!$C$16/100)&lt;'Total Sites'!H96,('Total Sites'!H96-Towers!H96*(Settings!$C$16/100)),0),"-")</f>
        <v/>
      </c>
      <c r="I96" s="24">
        <f>IF(P_Density!I96&gt;Settings!$C$26,IF(Towers!I96*(Settings!$C$16/100)&lt;'Total Sites'!I96,('Total Sites'!I96-Towers!I96*(Settings!$C$16/100)),0),"-")</f>
        <v/>
      </c>
      <c r="J96" s="24">
        <f>IF(P_Density!J96&gt;Settings!$C$26,IF(Towers!J96*(Settings!$C$16/100)&lt;'Total Sites'!J96,('Total Sites'!J96-Towers!J96*(Settings!$C$16/100)),0),"-")</f>
        <v/>
      </c>
      <c r="K96" s="24">
        <f>IF(P_Density!K96&gt;Settings!$C$26,IF(Towers!K96*(Settings!$C$16/100)&lt;'Total Sites'!K96,('Total Sites'!K96-Towers!K96*(Settings!$C$16/100)),0),"-")</f>
        <v/>
      </c>
      <c r="L96" s="24">
        <f>IF(P_Density!L96&gt;Settings!$C$26,IF(Towers!L96*(Settings!$C$16/100)&lt;'Total Sites'!L96,('Total Sites'!L96-Towers!L96*(Settings!$C$16/100)),0),"-")</f>
        <v/>
      </c>
    </row>
    <row r="97">
      <c r="A97" s="16">
        <f>'Total Sites'!A97</f>
        <v/>
      </c>
      <c r="B97" s="16">
        <f>'Total Sites'!B97</f>
        <v/>
      </c>
      <c r="C97" s="24">
        <f>IF(P_Density!C97&gt;Settings!$C$26,IF(Towers!C97*(Settings!$C$16/100)&lt;'Total Sites'!C97,('Total Sites'!C97-Towers!C97*(Settings!$C$16/100)),0),"-")</f>
        <v/>
      </c>
      <c r="D97" s="24">
        <f>IF(P_Density!D97&gt;Settings!$C$26,IF(Towers!D97*(Settings!$C$16/100)&lt;'Total Sites'!D97,('Total Sites'!D97-Towers!D97*(Settings!$C$16/100)),0),"-")</f>
        <v/>
      </c>
      <c r="E97" s="24">
        <f>IF(P_Density!E97&gt;Settings!$C$26,IF(Towers!E97*(Settings!$C$16/100)&lt;'Total Sites'!E97,('Total Sites'!E97-Towers!E97*(Settings!$C$16/100)),0),"-")</f>
        <v/>
      </c>
      <c r="F97" s="24">
        <f>IF(P_Density!F97&gt;Settings!$C$26,IF(Towers!F97*(Settings!$C$16/100)&lt;'Total Sites'!F97,('Total Sites'!F97-Towers!F97*(Settings!$C$16/100)),0),"-")</f>
        <v/>
      </c>
      <c r="G97" s="24">
        <f>IF(P_Density!G97&gt;Settings!$C$26,IF(Towers!G97*(Settings!$C$16/100)&lt;'Total Sites'!G97,('Total Sites'!G97-Towers!G97*(Settings!$C$16/100)),0),"-")</f>
        <v/>
      </c>
      <c r="H97" s="24">
        <f>IF(P_Density!H97&gt;Settings!$C$26,IF(Towers!H97*(Settings!$C$16/100)&lt;'Total Sites'!H97,('Total Sites'!H97-Towers!H97*(Settings!$C$16/100)),0),"-")</f>
        <v/>
      </c>
      <c r="I97" s="24">
        <f>IF(P_Density!I97&gt;Settings!$C$26,IF(Towers!I97*(Settings!$C$16/100)&lt;'Total Sites'!I97,('Total Sites'!I97-Towers!I97*(Settings!$C$16/100)),0),"-")</f>
        <v/>
      </c>
      <c r="J97" s="24">
        <f>IF(P_Density!J97&gt;Settings!$C$26,IF(Towers!J97*(Settings!$C$16/100)&lt;'Total Sites'!J97,('Total Sites'!J97-Towers!J97*(Settings!$C$16/100)),0),"-")</f>
        <v/>
      </c>
      <c r="K97" s="24">
        <f>IF(P_Density!K97&gt;Settings!$C$26,IF(Towers!K97*(Settings!$C$16/100)&lt;'Total Sites'!K97,('Total Sites'!K97-Towers!K97*(Settings!$C$16/100)),0),"-")</f>
        <v/>
      </c>
      <c r="L97" s="24">
        <f>IF(P_Density!L97&gt;Settings!$C$26,IF(Towers!L97*(Settings!$C$16/100)&lt;'Total Sites'!L97,('Total Sites'!L97-Towers!L97*(Settings!$C$16/100)),0),"-")</f>
        <v/>
      </c>
    </row>
    <row r="98">
      <c r="A98" s="16">
        <f>'Total Sites'!A98</f>
        <v/>
      </c>
      <c r="B98" s="16">
        <f>'Total Sites'!B98</f>
        <v/>
      </c>
      <c r="C98" s="24">
        <f>IF(P_Density!C98&gt;Settings!$C$26,IF(Towers!C98*(Settings!$C$16/100)&lt;'Total Sites'!C98,('Total Sites'!C98-Towers!C98*(Settings!$C$16/100)),0),"-")</f>
        <v/>
      </c>
      <c r="D98" s="24">
        <f>IF(P_Density!D98&gt;Settings!$C$26,IF(Towers!D98*(Settings!$C$16/100)&lt;'Total Sites'!D98,('Total Sites'!D98-Towers!D98*(Settings!$C$16/100)),0),"-")</f>
        <v/>
      </c>
      <c r="E98" s="24">
        <f>IF(P_Density!E98&gt;Settings!$C$26,IF(Towers!E98*(Settings!$C$16/100)&lt;'Total Sites'!E98,('Total Sites'!E98-Towers!E98*(Settings!$C$16/100)),0),"-")</f>
        <v/>
      </c>
      <c r="F98" s="24">
        <f>IF(P_Density!F98&gt;Settings!$C$26,IF(Towers!F98*(Settings!$C$16/100)&lt;'Total Sites'!F98,('Total Sites'!F98-Towers!F98*(Settings!$C$16/100)),0),"-")</f>
        <v/>
      </c>
      <c r="G98" s="24">
        <f>IF(P_Density!G98&gt;Settings!$C$26,IF(Towers!G98*(Settings!$C$16/100)&lt;'Total Sites'!G98,('Total Sites'!G98-Towers!G98*(Settings!$C$16/100)),0),"-")</f>
        <v/>
      </c>
      <c r="H98" s="24">
        <f>IF(P_Density!H98&gt;Settings!$C$26,IF(Towers!H98*(Settings!$C$16/100)&lt;'Total Sites'!H98,('Total Sites'!H98-Towers!H98*(Settings!$C$16/100)),0),"-")</f>
        <v/>
      </c>
      <c r="I98" s="24">
        <f>IF(P_Density!I98&gt;Settings!$C$26,IF(Towers!I98*(Settings!$C$16/100)&lt;'Total Sites'!I98,('Total Sites'!I98-Towers!I98*(Settings!$C$16/100)),0),"-")</f>
        <v/>
      </c>
      <c r="J98" s="24">
        <f>IF(P_Density!J98&gt;Settings!$C$26,IF(Towers!J98*(Settings!$C$16/100)&lt;'Total Sites'!J98,('Total Sites'!J98-Towers!J98*(Settings!$C$16/100)),0),"-")</f>
        <v/>
      </c>
      <c r="K98" s="24">
        <f>IF(P_Density!K98&gt;Settings!$C$26,IF(Towers!K98*(Settings!$C$16/100)&lt;'Total Sites'!K98,('Total Sites'!K98-Towers!K98*(Settings!$C$16/100)),0),"-")</f>
        <v/>
      </c>
      <c r="L98" s="24">
        <f>IF(P_Density!L98&gt;Settings!$C$26,IF(Towers!L98*(Settings!$C$16/100)&lt;'Total Sites'!L98,('Total Sites'!L98-Towers!L98*(Settings!$C$16/100)),0),"-")</f>
        <v/>
      </c>
    </row>
    <row r="99">
      <c r="A99" s="16">
        <f>'Total Sites'!A99</f>
        <v/>
      </c>
      <c r="B99" s="16">
        <f>'Total Sites'!B99</f>
        <v/>
      </c>
      <c r="C99" s="24">
        <f>IF(P_Density!C99&gt;Settings!$C$26,IF(Towers!C99*(Settings!$C$16/100)&lt;'Total Sites'!C99,('Total Sites'!C99-Towers!C99*(Settings!$C$16/100)),0),"-")</f>
        <v/>
      </c>
      <c r="D99" s="24">
        <f>IF(P_Density!D99&gt;Settings!$C$26,IF(Towers!D99*(Settings!$C$16/100)&lt;'Total Sites'!D99,('Total Sites'!D99-Towers!D99*(Settings!$C$16/100)),0),"-")</f>
        <v/>
      </c>
      <c r="E99" s="24">
        <f>IF(P_Density!E99&gt;Settings!$C$26,IF(Towers!E99*(Settings!$C$16/100)&lt;'Total Sites'!E99,('Total Sites'!E99-Towers!E99*(Settings!$C$16/100)),0),"-")</f>
        <v/>
      </c>
      <c r="F99" s="24">
        <f>IF(P_Density!F99&gt;Settings!$C$26,IF(Towers!F99*(Settings!$C$16/100)&lt;'Total Sites'!F99,('Total Sites'!F99-Towers!F99*(Settings!$C$16/100)),0),"-")</f>
        <v/>
      </c>
      <c r="G99" s="24">
        <f>IF(P_Density!G99&gt;Settings!$C$26,IF(Towers!G99*(Settings!$C$16/100)&lt;'Total Sites'!G99,('Total Sites'!G99-Towers!G99*(Settings!$C$16/100)),0),"-")</f>
        <v/>
      </c>
      <c r="H99" s="24">
        <f>IF(P_Density!H99&gt;Settings!$C$26,IF(Towers!H99*(Settings!$C$16/100)&lt;'Total Sites'!H99,('Total Sites'!H99-Towers!H99*(Settings!$C$16/100)),0),"-")</f>
        <v/>
      </c>
      <c r="I99" s="24">
        <f>IF(P_Density!I99&gt;Settings!$C$26,IF(Towers!I99*(Settings!$C$16/100)&lt;'Total Sites'!I99,('Total Sites'!I99-Towers!I99*(Settings!$C$16/100)),0),"-")</f>
        <v/>
      </c>
      <c r="J99" s="24">
        <f>IF(P_Density!J99&gt;Settings!$C$26,IF(Towers!J99*(Settings!$C$16/100)&lt;'Total Sites'!J99,('Total Sites'!J99-Towers!J99*(Settings!$C$16/100)),0),"-")</f>
        <v/>
      </c>
      <c r="K99" s="24">
        <f>IF(P_Density!K99&gt;Settings!$C$26,IF(Towers!K99*(Settings!$C$16/100)&lt;'Total Sites'!K99,('Total Sites'!K99-Towers!K99*(Settings!$C$16/100)),0),"-")</f>
        <v/>
      </c>
      <c r="L99" s="24">
        <f>IF(P_Density!L99&gt;Settings!$C$26,IF(Towers!L99*(Settings!$C$16/100)&lt;'Total Sites'!L99,('Total Sites'!L99-Towers!L99*(Settings!$C$16/100)),0),"-")</f>
        <v/>
      </c>
    </row>
    <row r="100">
      <c r="A100" s="16">
        <f>'Total Sites'!A100</f>
        <v/>
      </c>
      <c r="B100" s="16">
        <f>'Total Sites'!B100</f>
        <v/>
      </c>
      <c r="C100" s="24">
        <f>IF(P_Density!C100&gt;Settings!$C$26,IF(Towers!C100*(Settings!$C$16/100)&lt;'Total Sites'!C100,('Total Sites'!C100-Towers!C100*(Settings!$C$16/100)),0),"-")</f>
        <v/>
      </c>
      <c r="D100" s="24">
        <f>IF(P_Density!D100&gt;Settings!$C$26,IF(Towers!D100*(Settings!$C$16/100)&lt;'Total Sites'!D100,('Total Sites'!D100-Towers!D100*(Settings!$C$16/100)),0),"-")</f>
        <v/>
      </c>
      <c r="E100" s="24">
        <f>IF(P_Density!E100&gt;Settings!$C$26,IF(Towers!E100*(Settings!$C$16/100)&lt;'Total Sites'!E100,('Total Sites'!E100-Towers!E100*(Settings!$C$16/100)),0),"-")</f>
        <v/>
      </c>
      <c r="F100" s="24">
        <f>IF(P_Density!F100&gt;Settings!$C$26,IF(Towers!F100*(Settings!$C$16/100)&lt;'Total Sites'!F100,('Total Sites'!F100-Towers!F100*(Settings!$C$16/100)),0),"-")</f>
        <v/>
      </c>
      <c r="G100" s="24">
        <f>IF(P_Density!G100&gt;Settings!$C$26,IF(Towers!G100*(Settings!$C$16/100)&lt;'Total Sites'!G100,('Total Sites'!G100-Towers!G100*(Settings!$C$16/100)),0),"-")</f>
        <v/>
      </c>
      <c r="H100" s="24">
        <f>IF(P_Density!H100&gt;Settings!$C$26,IF(Towers!H100*(Settings!$C$16/100)&lt;'Total Sites'!H100,('Total Sites'!H100-Towers!H100*(Settings!$C$16/100)),0),"-")</f>
        <v/>
      </c>
      <c r="I100" s="24">
        <f>IF(P_Density!I100&gt;Settings!$C$26,IF(Towers!I100*(Settings!$C$16/100)&lt;'Total Sites'!I100,('Total Sites'!I100-Towers!I100*(Settings!$C$16/100)),0),"-")</f>
        <v/>
      </c>
      <c r="J100" s="24">
        <f>IF(P_Density!J100&gt;Settings!$C$26,IF(Towers!J100*(Settings!$C$16/100)&lt;'Total Sites'!J100,('Total Sites'!J100-Towers!J100*(Settings!$C$16/100)),0),"-")</f>
        <v/>
      </c>
      <c r="K100" s="24">
        <f>IF(P_Density!K100&gt;Settings!$C$26,IF(Towers!K100*(Settings!$C$16/100)&lt;'Total Sites'!K100,('Total Sites'!K100-Towers!K100*(Settings!$C$16/100)),0),"-")</f>
        <v/>
      </c>
      <c r="L100" s="24">
        <f>IF(P_Density!L100&gt;Settings!$C$26,IF(Towers!L100*(Settings!$C$16/100)&lt;'Total Sites'!L100,('Total Sites'!L100-Towers!L100*(Settings!$C$16/100)),0),"-")</f>
        <v/>
      </c>
    </row>
    <row r="101">
      <c r="A101" s="16">
        <f>'Total Sites'!A101</f>
        <v/>
      </c>
      <c r="B101" s="16">
        <f>'Total Sites'!B101</f>
        <v/>
      </c>
      <c r="C101" s="24">
        <f>IF(P_Density!C101&gt;Settings!$C$26,IF(Towers!C101*(Settings!$C$16/100)&lt;'Total Sites'!C101,('Total Sites'!C101-Towers!C101*(Settings!$C$16/100)),0),"-")</f>
        <v/>
      </c>
      <c r="D101" s="24">
        <f>IF(P_Density!D101&gt;Settings!$C$26,IF(Towers!D101*(Settings!$C$16/100)&lt;'Total Sites'!D101,('Total Sites'!D101-Towers!D101*(Settings!$C$16/100)),0),"-")</f>
        <v/>
      </c>
      <c r="E101" s="24">
        <f>IF(P_Density!E101&gt;Settings!$C$26,IF(Towers!E101*(Settings!$C$16/100)&lt;'Total Sites'!E101,('Total Sites'!E101-Towers!E101*(Settings!$C$16/100)),0),"-")</f>
        <v/>
      </c>
      <c r="F101" s="24">
        <f>IF(P_Density!F101&gt;Settings!$C$26,IF(Towers!F101*(Settings!$C$16/100)&lt;'Total Sites'!F101,('Total Sites'!F101-Towers!F101*(Settings!$C$16/100)),0),"-")</f>
        <v/>
      </c>
      <c r="G101" s="24">
        <f>IF(P_Density!G101&gt;Settings!$C$26,IF(Towers!G101*(Settings!$C$16/100)&lt;'Total Sites'!G101,('Total Sites'!G101-Towers!G101*(Settings!$C$16/100)),0),"-")</f>
        <v/>
      </c>
      <c r="H101" s="24">
        <f>IF(P_Density!H101&gt;Settings!$C$26,IF(Towers!H101*(Settings!$C$16/100)&lt;'Total Sites'!H101,('Total Sites'!H101-Towers!H101*(Settings!$C$16/100)),0),"-")</f>
        <v/>
      </c>
      <c r="I101" s="24">
        <f>IF(P_Density!I101&gt;Settings!$C$26,IF(Towers!I101*(Settings!$C$16/100)&lt;'Total Sites'!I101,('Total Sites'!I101-Towers!I101*(Settings!$C$16/100)),0),"-")</f>
        <v/>
      </c>
      <c r="J101" s="24">
        <f>IF(P_Density!J101&gt;Settings!$C$26,IF(Towers!J101*(Settings!$C$16/100)&lt;'Total Sites'!J101,('Total Sites'!J101-Towers!J101*(Settings!$C$16/100)),0),"-")</f>
        <v/>
      </c>
      <c r="K101" s="24">
        <f>IF(P_Density!K101&gt;Settings!$C$26,IF(Towers!K101*(Settings!$C$16/100)&lt;'Total Sites'!K101,('Total Sites'!K101-Towers!K101*(Settings!$C$16/100)),0),"-")</f>
        <v/>
      </c>
      <c r="L101" s="24">
        <f>IF(P_Density!L101&gt;Settings!$C$26,IF(Towers!L101*(Settings!$C$16/100)&lt;'Total Sites'!L101,('Total Sites'!L101-Towers!L101*(Settings!$C$16/100)),0),"-")</f>
        <v/>
      </c>
    </row>
    <row r="102">
      <c r="A102" s="16">
        <f>'Total Sites'!A102</f>
        <v/>
      </c>
      <c r="B102" s="16">
        <f>'Total Sites'!B102</f>
        <v/>
      </c>
      <c r="C102" s="24">
        <f>IF(P_Density!C102&gt;Settings!$C$26,IF(Towers!C102*(Settings!$C$16/100)&lt;'Total Sites'!C102,('Total Sites'!C102-Towers!C102*(Settings!$C$16/100)),0),"-")</f>
        <v/>
      </c>
      <c r="D102" s="24">
        <f>IF(P_Density!D102&gt;Settings!$C$26,IF(Towers!D102*(Settings!$C$16/100)&lt;'Total Sites'!D102,('Total Sites'!D102-Towers!D102*(Settings!$C$16/100)),0),"-")</f>
        <v/>
      </c>
      <c r="E102" s="24">
        <f>IF(P_Density!E102&gt;Settings!$C$26,IF(Towers!E102*(Settings!$C$16/100)&lt;'Total Sites'!E102,('Total Sites'!E102-Towers!E102*(Settings!$C$16/100)),0),"-")</f>
        <v/>
      </c>
      <c r="F102" s="24">
        <f>IF(P_Density!F102&gt;Settings!$C$26,IF(Towers!F102*(Settings!$C$16/100)&lt;'Total Sites'!F102,('Total Sites'!F102-Towers!F102*(Settings!$C$16/100)),0),"-")</f>
        <v/>
      </c>
      <c r="G102" s="24">
        <f>IF(P_Density!G102&gt;Settings!$C$26,IF(Towers!G102*(Settings!$C$16/100)&lt;'Total Sites'!G102,('Total Sites'!G102-Towers!G102*(Settings!$C$16/100)),0),"-")</f>
        <v/>
      </c>
      <c r="H102" s="24">
        <f>IF(P_Density!H102&gt;Settings!$C$26,IF(Towers!H102*(Settings!$C$16/100)&lt;'Total Sites'!H102,('Total Sites'!H102-Towers!H102*(Settings!$C$16/100)),0),"-")</f>
        <v/>
      </c>
      <c r="I102" s="24">
        <f>IF(P_Density!I102&gt;Settings!$C$26,IF(Towers!I102*(Settings!$C$16/100)&lt;'Total Sites'!I102,('Total Sites'!I102-Towers!I102*(Settings!$C$16/100)),0),"-")</f>
        <v/>
      </c>
      <c r="J102" s="24">
        <f>IF(P_Density!J102&gt;Settings!$C$26,IF(Towers!J102*(Settings!$C$16/100)&lt;'Total Sites'!J102,('Total Sites'!J102-Towers!J102*(Settings!$C$16/100)),0),"-")</f>
        <v/>
      </c>
      <c r="K102" s="24">
        <f>IF(P_Density!K102&gt;Settings!$C$26,IF(Towers!K102*(Settings!$C$16/100)&lt;'Total Sites'!K102,('Total Sites'!K102-Towers!K102*(Settings!$C$16/100)),0),"-")</f>
        <v/>
      </c>
      <c r="L102" s="24">
        <f>IF(P_Density!L102&gt;Settings!$C$26,IF(Towers!L102*(Settings!$C$16/100)&lt;'Total Sites'!L102,('Total Sites'!L102-Towers!L102*(Settings!$C$16/100)),0),"-")</f>
        <v/>
      </c>
    </row>
    <row r="103">
      <c r="A103" s="16">
        <f>'Total Sites'!A103</f>
        <v/>
      </c>
      <c r="B103" s="16">
        <f>'Total Sites'!B103</f>
        <v/>
      </c>
      <c r="C103" s="24">
        <f>IF(P_Density!C103&gt;Settings!$C$26,IF(Towers!C103*(Settings!$C$16/100)&lt;'Total Sites'!C103,('Total Sites'!C103-Towers!C103*(Settings!$C$16/100)),0),"-")</f>
        <v/>
      </c>
      <c r="D103" s="24">
        <f>IF(P_Density!D103&gt;Settings!$C$26,IF(Towers!D103*(Settings!$C$16/100)&lt;'Total Sites'!D103,('Total Sites'!D103-Towers!D103*(Settings!$C$16/100)),0),"-")</f>
        <v/>
      </c>
      <c r="E103" s="24">
        <f>IF(P_Density!E103&gt;Settings!$C$26,IF(Towers!E103*(Settings!$C$16/100)&lt;'Total Sites'!E103,('Total Sites'!E103-Towers!E103*(Settings!$C$16/100)),0),"-")</f>
        <v/>
      </c>
      <c r="F103" s="24">
        <f>IF(P_Density!F103&gt;Settings!$C$26,IF(Towers!F103*(Settings!$C$16/100)&lt;'Total Sites'!F103,('Total Sites'!F103-Towers!F103*(Settings!$C$16/100)),0),"-")</f>
        <v/>
      </c>
      <c r="G103" s="24">
        <f>IF(P_Density!G103&gt;Settings!$C$26,IF(Towers!G103*(Settings!$C$16/100)&lt;'Total Sites'!G103,('Total Sites'!G103-Towers!G103*(Settings!$C$16/100)),0),"-")</f>
        <v/>
      </c>
      <c r="H103" s="24">
        <f>IF(P_Density!H103&gt;Settings!$C$26,IF(Towers!H103*(Settings!$C$16/100)&lt;'Total Sites'!H103,('Total Sites'!H103-Towers!H103*(Settings!$C$16/100)),0),"-")</f>
        <v/>
      </c>
      <c r="I103" s="24">
        <f>IF(P_Density!I103&gt;Settings!$C$26,IF(Towers!I103*(Settings!$C$16/100)&lt;'Total Sites'!I103,('Total Sites'!I103-Towers!I103*(Settings!$C$16/100)),0),"-")</f>
        <v/>
      </c>
      <c r="J103" s="24">
        <f>IF(P_Density!J103&gt;Settings!$C$26,IF(Towers!J103*(Settings!$C$16/100)&lt;'Total Sites'!J103,('Total Sites'!J103-Towers!J103*(Settings!$C$16/100)),0),"-")</f>
        <v/>
      </c>
      <c r="K103" s="24">
        <f>IF(P_Density!K103&gt;Settings!$C$26,IF(Towers!K103*(Settings!$C$16/100)&lt;'Total Sites'!K103,('Total Sites'!K103-Towers!K103*(Settings!$C$16/100)),0),"-")</f>
        <v/>
      </c>
      <c r="L103" s="24">
        <f>IF(P_Density!L103&gt;Settings!$C$26,IF(Towers!L103*(Settings!$C$16/100)&lt;'Total Sites'!L103,('Total Sites'!L103-Towers!L103*(Settings!$C$16/100)),0),"-")</f>
        <v/>
      </c>
    </row>
    <row r="104">
      <c r="A104" s="16">
        <f>'Total Sites'!A104</f>
        <v/>
      </c>
      <c r="B104" s="16">
        <f>'Total Sites'!B104</f>
        <v/>
      </c>
      <c r="C104" s="24">
        <f>IF(P_Density!C104&gt;Settings!$C$26,IF(Towers!C104*(Settings!$C$16/100)&lt;'Total Sites'!C104,('Total Sites'!C104-Towers!C104*(Settings!$C$16/100)),0),"-")</f>
        <v/>
      </c>
      <c r="D104" s="24">
        <f>IF(P_Density!D104&gt;Settings!$C$26,IF(Towers!D104*(Settings!$C$16/100)&lt;'Total Sites'!D104,('Total Sites'!D104-Towers!D104*(Settings!$C$16/100)),0),"-")</f>
        <v/>
      </c>
      <c r="E104" s="24">
        <f>IF(P_Density!E104&gt;Settings!$C$26,IF(Towers!E104*(Settings!$C$16/100)&lt;'Total Sites'!E104,('Total Sites'!E104-Towers!E104*(Settings!$C$16/100)),0),"-")</f>
        <v/>
      </c>
      <c r="F104" s="24">
        <f>IF(P_Density!F104&gt;Settings!$C$26,IF(Towers!F104*(Settings!$C$16/100)&lt;'Total Sites'!F104,('Total Sites'!F104-Towers!F104*(Settings!$C$16/100)),0),"-")</f>
        <v/>
      </c>
      <c r="G104" s="24">
        <f>IF(P_Density!G104&gt;Settings!$C$26,IF(Towers!G104*(Settings!$C$16/100)&lt;'Total Sites'!G104,('Total Sites'!G104-Towers!G104*(Settings!$C$16/100)),0),"-")</f>
        <v/>
      </c>
      <c r="H104" s="24">
        <f>IF(P_Density!H104&gt;Settings!$C$26,IF(Towers!H104*(Settings!$C$16/100)&lt;'Total Sites'!H104,('Total Sites'!H104-Towers!H104*(Settings!$C$16/100)),0),"-")</f>
        <v/>
      </c>
      <c r="I104" s="24">
        <f>IF(P_Density!I104&gt;Settings!$C$26,IF(Towers!I104*(Settings!$C$16/100)&lt;'Total Sites'!I104,('Total Sites'!I104-Towers!I104*(Settings!$C$16/100)),0),"-")</f>
        <v/>
      </c>
      <c r="J104" s="24">
        <f>IF(P_Density!J104&gt;Settings!$C$26,IF(Towers!J104*(Settings!$C$16/100)&lt;'Total Sites'!J104,('Total Sites'!J104-Towers!J104*(Settings!$C$16/100)),0),"-")</f>
        <v/>
      </c>
      <c r="K104" s="24">
        <f>IF(P_Density!K104&gt;Settings!$C$26,IF(Towers!K104*(Settings!$C$16/100)&lt;'Total Sites'!K104,('Total Sites'!K104-Towers!K104*(Settings!$C$16/100)),0),"-")</f>
        <v/>
      </c>
      <c r="L104" s="24">
        <f>IF(P_Density!L104&gt;Settings!$C$26,IF(Towers!L104*(Settings!$C$16/100)&lt;'Total Sites'!L104,('Total Sites'!L104-Towers!L104*(Settings!$C$16/100)),0),"-")</f>
        <v/>
      </c>
    </row>
    <row r="105">
      <c r="A105" s="16">
        <f>'Total Sites'!A105</f>
        <v/>
      </c>
      <c r="B105" s="16">
        <f>'Total Sites'!B105</f>
        <v/>
      </c>
      <c r="C105" s="24">
        <f>IF(P_Density!C105&gt;Settings!$C$26,IF(Towers!C105*(Settings!$C$16/100)&lt;'Total Sites'!C105,('Total Sites'!C105-Towers!C105*(Settings!$C$16/100)),0),"-")</f>
        <v/>
      </c>
      <c r="D105" s="24">
        <f>IF(P_Density!D105&gt;Settings!$C$26,IF(Towers!D105*(Settings!$C$16/100)&lt;'Total Sites'!D105,('Total Sites'!D105-Towers!D105*(Settings!$C$16/100)),0),"-")</f>
        <v/>
      </c>
      <c r="E105" s="24">
        <f>IF(P_Density!E105&gt;Settings!$C$26,IF(Towers!E105*(Settings!$C$16/100)&lt;'Total Sites'!E105,('Total Sites'!E105-Towers!E105*(Settings!$C$16/100)),0),"-")</f>
        <v/>
      </c>
      <c r="F105" s="24">
        <f>IF(P_Density!F105&gt;Settings!$C$26,IF(Towers!F105*(Settings!$C$16/100)&lt;'Total Sites'!F105,('Total Sites'!F105-Towers!F105*(Settings!$C$16/100)),0),"-")</f>
        <v/>
      </c>
      <c r="G105" s="24">
        <f>IF(P_Density!G105&gt;Settings!$C$26,IF(Towers!G105*(Settings!$C$16/100)&lt;'Total Sites'!G105,('Total Sites'!G105-Towers!G105*(Settings!$C$16/100)),0),"-")</f>
        <v/>
      </c>
      <c r="H105" s="24">
        <f>IF(P_Density!H105&gt;Settings!$C$26,IF(Towers!H105*(Settings!$C$16/100)&lt;'Total Sites'!H105,('Total Sites'!H105-Towers!H105*(Settings!$C$16/100)),0),"-")</f>
        <v/>
      </c>
      <c r="I105" s="24">
        <f>IF(P_Density!I105&gt;Settings!$C$26,IF(Towers!I105*(Settings!$C$16/100)&lt;'Total Sites'!I105,('Total Sites'!I105-Towers!I105*(Settings!$C$16/100)),0),"-")</f>
        <v/>
      </c>
      <c r="J105" s="24">
        <f>IF(P_Density!J105&gt;Settings!$C$26,IF(Towers!J105*(Settings!$C$16/100)&lt;'Total Sites'!J105,('Total Sites'!J105-Towers!J105*(Settings!$C$16/100)),0),"-")</f>
        <v/>
      </c>
      <c r="K105" s="24">
        <f>IF(P_Density!K105&gt;Settings!$C$26,IF(Towers!K105*(Settings!$C$16/100)&lt;'Total Sites'!K105,('Total Sites'!K105-Towers!K105*(Settings!$C$16/100)),0),"-")</f>
        <v/>
      </c>
      <c r="L105" s="24">
        <f>IF(P_Density!L105&gt;Settings!$C$26,IF(Towers!L105*(Settings!$C$16/100)&lt;'Total Sites'!L105,('Total Sites'!L105-Towers!L105*(Settings!$C$16/100)),0),"-")</f>
        <v/>
      </c>
    </row>
    <row r="106">
      <c r="A106" s="16">
        <f>'Total Sites'!A106</f>
        <v/>
      </c>
      <c r="B106" s="16">
        <f>'Total Sites'!B106</f>
        <v/>
      </c>
      <c r="C106" s="24">
        <f>IF(P_Density!C106&gt;Settings!$C$26,IF(Towers!C106*(Settings!$C$16/100)&lt;'Total Sites'!C106,('Total Sites'!C106-Towers!C106*(Settings!$C$16/100)),0),"-")</f>
        <v/>
      </c>
      <c r="D106" s="24">
        <f>IF(P_Density!D106&gt;Settings!$C$26,IF(Towers!D106*(Settings!$C$16/100)&lt;'Total Sites'!D106,('Total Sites'!D106-Towers!D106*(Settings!$C$16/100)),0),"-")</f>
        <v/>
      </c>
      <c r="E106" s="24">
        <f>IF(P_Density!E106&gt;Settings!$C$26,IF(Towers!E106*(Settings!$C$16/100)&lt;'Total Sites'!E106,('Total Sites'!E106-Towers!E106*(Settings!$C$16/100)),0),"-")</f>
        <v/>
      </c>
      <c r="F106" s="24">
        <f>IF(P_Density!F106&gt;Settings!$C$26,IF(Towers!F106*(Settings!$C$16/100)&lt;'Total Sites'!F106,('Total Sites'!F106-Towers!F106*(Settings!$C$16/100)),0),"-")</f>
        <v/>
      </c>
      <c r="G106" s="24">
        <f>IF(P_Density!G106&gt;Settings!$C$26,IF(Towers!G106*(Settings!$C$16/100)&lt;'Total Sites'!G106,('Total Sites'!G106-Towers!G106*(Settings!$C$16/100)),0),"-")</f>
        <v/>
      </c>
      <c r="H106" s="24">
        <f>IF(P_Density!H106&gt;Settings!$C$26,IF(Towers!H106*(Settings!$C$16/100)&lt;'Total Sites'!H106,('Total Sites'!H106-Towers!H106*(Settings!$C$16/100)),0),"-")</f>
        <v/>
      </c>
      <c r="I106" s="24">
        <f>IF(P_Density!I106&gt;Settings!$C$26,IF(Towers!I106*(Settings!$C$16/100)&lt;'Total Sites'!I106,('Total Sites'!I106-Towers!I106*(Settings!$C$16/100)),0),"-")</f>
        <v/>
      </c>
      <c r="J106" s="24">
        <f>IF(P_Density!J106&gt;Settings!$C$26,IF(Towers!J106*(Settings!$C$16/100)&lt;'Total Sites'!J106,('Total Sites'!J106-Towers!J106*(Settings!$C$16/100)),0),"-")</f>
        <v/>
      </c>
      <c r="K106" s="24">
        <f>IF(P_Density!K106&gt;Settings!$C$26,IF(Towers!K106*(Settings!$C$16/100)&lt;'Total Sites'!K106,('Total Sites'!K106-Towers!K106*(Settings!$C$16/100)),0),"-")</f>
        <v/>
      </c>
      <c r="L106" s="24">
        <f>IF(P_Density!L106&gt;Settings!$C$26,IF(Towers!L106*(Settings!$C$16/100)&lt;'Total Sites'!L106,('Total Sites'!L106-Towers!L106*(Settings!$C$16/100)),0),"-")</f>
        <v/>
      </c>
    </row>
    <row r="107">
      <c r="A107" s="16">
        <f>'Total Sites'!A107</f>
        <v/>
      </c>
      <c r="B107" s="16">
        <f>'Total Sites'!B107</f>
        <v/>
      </c>
      <c r="C107" s="24">
        <f>IF(P_Density!C107&gt;Settings!$C$26,IF(Towers!C107*(Settings!$C$16/100)&lt;'Total Sites'!C107,('Total Sites'!C107-Towers!C107*(Settings!$C$16/100)),0),"-")</f>
        <v/>
      </c>
      <c r="D107" s="24">
        <f>IF(P_Density!D107&gt;Settings!$C$26,IF(Towers!D107*(Settings!$C$16/100)&lt;'Total Sites'!D107,('Total Sites'!D107-Towers!D107*(Settings!$C$16/100)),0),"-")</f>
        <v/>
      </c>
      <c r="E107" s="24">
        <f>IF(P_Density!E107&gt;Settings!$C$26,IF(Towers!E107*(Settings!$C$16/100)&lt;'Total Sites'!E107,('Total Sites'!E107-Towers!E107*(Settings!$C$16/100)),0),"-")</f>
        <v/>
      </c>
      <c r="F107" s="24">
        <f>IF(P_Density!F107&gt;Settings!$C$26,IF(Towers!F107*(Settings!$C$16/100)&lt;'Total Sites'!F107,('Total Sites'!F107-Towers!F107*(Settings!$C$16/100)),0),"-")</f>
        <v/>
      </c>
      <c r="G107" s="24">
        <f>IF(P_Density!G107&gt;Settings!$C$26,IF(Towers!G107*(Settings!$C$16/100)&lt;'Total Sites'!G107,('Total Sites'!G107-Towers!G107*(Settings!$C$16/100)),0),"-")</f>
        <v/>
      </c>
      <c r="H107" s="24">
        <f>IF(P_Density!H107&gt;Settings!$C$26,IF(Towers!H107*(Settings!$C$16/100)&lt;'Total Sites'!H107,('Total Sites'!H107-Towers!H107*(Settings!$C$16/100)),0),"-")</f>
        <v/>
      </c>
      <c r="I107" s="24">
        <f>IF(P_Density!I107&gt;Settings!$C$26,IF(Towers!I107*(Settings!$C$16/100)&lt;'Total Sites'!I107,('Total Sites'!I107-Towers!I107*(Settings!$C$16/100)),0),"-")</f>
        <v/>
      </c>
      <c r="J107" s="24">
        <f>IF(P_Density!J107&gt;Settings!$C$26,IF(Towers!J107*(Settings!$C$16/100)&lt;'Total Sites'!J107,('Total Sites'!J107-Towers!J107*(Settings!$C$16/100)),0),"-")</f>
        <v/>
      </c>
      <c r="K107" s="24">
        <f>IF(P_Density!K107&gt;Settings!$C$26,IF(Towers!K107*(Settings!$C$16/100)&lt;'Total Sites'!K107,('Total Sites'!K107-Towers!K107*(Settings!$C$16/100)),0),"-")</f>
        <v/>
      </c>
      <c r="L107" s="24">
        <f>IF(P_Density!L107&gt;Settings!$C$26,IF(Towers!L107*(Settings!$C$16/100)&lt;'Total Sites'!L107,('Total Sites'!L107-Towers!L107*(Settings!$C$16/100)),0),"-")</f>
        <v/>
      </c>
    </row>
    <row r="108">
      <c r="A108" s="16">
        <f>'Total Sites'!A108</f>
        <v/>
      </c>
      <c r="B108" s="16">
        <f>'Total Sites'!B108</f>
        <v/>
      </c>
      <c r="C108" s="24">
        <f>IF(P_Density!C108&gt;Settings!$C$26,IF(Towers!C108*(Settings!$C$16/100)&lt;'Total Sites'!C108,('Total Sites'!C108-Towers!C108*(Settings!$C$16/100)),0),"-")</f>
        <v/>
      </c>
      <c r="D108" s="24">
        <f>IF(P_Density!D108&gt;Settings!$C$26,IF(Towers!D108*(Settings!$C$16/100)&lt;'Total Sites'!D108,('Total Sites'!D108-Towers!D108*(Settings!$C$16/100)),0),"-")</f>
        <v/>
      </c>
      <c r="E108" s="24">
        <f>IF(P_Density!E108&gt;Settings!$C$26,IF(Towers!E108*(Settings!$C$16/100)&lt;'Total Sites'!E108,('Total Sites'!E108-Towers!E108*(Settings!$C$16/100)),0),"-")</f>
        <v/>
      </c>
      <c r="F108" s="24">
        <f>IF(P_Density!F108&gt;Settings!$C$26,IF(Towers!F108*(Settings!$C$16/100)&lt;'Total Sites'!F108,('Total Sites'!F108-Towers!F108*(Settings!$C$16/100)),0),"-")</f>
        <v/>
      </c>
      <c r="G108" s="24">
        <f>IF(P_Density!G108&gt;Settings!$C$26,IF(Towers!G108*(Settings!$C$16/100)&lt;'Total Sites'!G108,('Total Sites'!G108-Towers!G108*(Settings!$C$16/100)),0),"-")</f>
        <v/>
      </c>
      <c r="H108" s="24">
        <f>IF(P_Density!H108&gt;Settings!$C$26,IF(Towers!H108*(Settings!$C$16/100)&lt;'Total Sites'!H108,('Total Sites'!H108-Towers!H108*(Settings!$C$16/100)),0),"-")</f>
        <v/>
      </c>
      <c r="I108" s="24">
        <f>IF(P_Density!I108&gt;Settings!$C$26,IF(Towers!I108*(Settings!$C$16/100)&lt;'Total Sites'!I108,('Total Sites'!I108-Towers!I108*(Settings!$C$16/100)),0),"-")</f>
        <v/>
      </c>
      <c r="J108" s="24">
        <f>IF(P_Density!J108&gt;Settings!$C$26,IF(Towers!J108*(Settings!$C$16/100)&lt;'Total Sites'!J108,('Total Sites'!J108-Towers!J108*(Settings!$C$16/100)),0),"-")</f>
        <v/>
      </c>
      <c r="K108" s="24">
        <f>IF(P_Density!K108&gt;Settings!$C$26,IF(Towers!K108*(Settings!$C$16/100)&lt;'Total Sites'!K108,('Total Sites'!K108-Towers!K108*(Settings!$C$16/100)),0),"-")</f>
        <v/>
      </c>
      <c r="L108" s="24">
        <f>IF(P_Density!L108&gt;Settings!$C$26,IF(Towers!L108*(Settings!$C$16/100)&lt;'Total Sites'!L108,('Total Sites'!L108-Towers!L108*(Settings!$C$16/100)),0),"-")</f>
        <v/>
      </c>
    </row>
    <row r="109">
      <c r="A109" s="16">
        <f>'Total Sites'!A109</f>
        <v/>
      </c>
      <c r="B109" s="16">
        <f>'Total Sites'!B109</f>
        <v/>
      </c>
      <c r="C109" s="24">
        <f>IF(P_Density!C109&gt;Settings!$C$26,IF(Towers!C109*(Settings!$C$16/100)&lt;'Total Sites'!C109,('Total Sites'!C109-Towers!C109*(Settings!$C$16/100)),0),"-")</f>
        <v/>
      </c>
      <c r="D109" s="24">
        <f>IF(P_Density!D109&gt;Settings!$C$26,IF(Towers!D109*(Settings!$C$16/100)&lt;'Total Sites'!D109,('Total Sites'!D109-Towers!D109*(Settings!$C$16/100)),0),"-")</f>
        <v/>
      </c>
      <c r="E109" s="24">
        <f>IF(P_Density!E109&gt;Settings!$C$26,IF(Towers!E109*(Settings!$C$16/100)&lt;'Total Sites'!E109,('Total Sites'!E109-Towers!E109*(Settings!$C$16/100)),0),"-")</f>
        <v/>
      </c>
      <c r="F109" s="24">
        <f>IF(P_Density!F109&gt;Settings!$C$26,IF(Towers!F109*(Settings!$C$16/100)&lt;'Total Sites'!F109,('Total Sites'!F109-Towers!F109*(Settings!$C$16/100)),0),"-")</f>
        <v/>
      </c>
      <c r="G109" s="24">
        <f>IF(P_Density!G109&gt;Settings!$C$26,IF(Towers!G109*(Settings!$C$16/100)&lt;'Total Sites'!G109,('Total Sites'!G109-Towers!G109*(Settings!$C$16/100)),0),"-")</f>
        <v/>
      </c>
      <c r="H109" s="24">
        <f>IF(P_Density!H109&gt;Settings!$C$26,IF(Towers!H109*(Settings!$C$16/100)&lt;'Total Sites'!H109,('Total Sites'!H109-Towers!H109*(Settings!$C$16/100)),0),"-")</f>
        <v/>
      </c>
      <c r="I109" s="24">
        <f>IF(P_Density!I109&gt;Settings!$C$26,IF(Towers!I109*(Settings!$C$16/100)&lt;'Total Sites'!I109,('Total Sites'!I109-Towers!I109*(Settings!$C$16/100)),0),"-")</f>
        <v/>
      </c>
      <c r="J109" s="24">
        <f>IF(P_Density!J109&gt;Settings!$C$26,IF(Towers!J109*(Settings!$C$16/100)&lt;'Total Sites'!J109,('Total Sites'!J109-Towers!J109*(Settings!$C$16/100)),0),"-")</f>
        <v/>
      </c>
      <c r="K109" s="24">
        <f>IF(P_Density!K109&gt;Settings!$C$26,IF(Towers!K109*(Settings!$C$16/100)&lt;'Total Sites'!K109,('Total Sites'!K109-Towers!K109*(Settings!$C$16/100)),0),"-")</f>
        <v/>
      </c>
      <c r="L109" s="24">
        <f>IF(P_Density!L109&gt;Settings!$C$26,IF(Towers!L109*(Settings!$C$16/100)&lt;'Total Sites'!L109,('Total Sites'!L109-Towers!L109*(Settings!$C$16/100)),0),"-")</f>
        <v/>
      </c>
    </row>
    <row r="110">
      <c r="A110" s="16">
        <f>'Total Sites'!A110</f>
        <v/>
      </c>
      <c r="B110" s="16">
        <f>'Total Sites'!B110</f>
        <v/>
      </c>
      <c r="C110" s="24">
        <f>IF(P_Density!C110&gt;Settings!$C$26,IF(Towers!C110*(Settings!$C$16/100)&lt;'Total Sites'!C110,('Total Sites'!C110-Towers!C110*(Settings!$C$16/100)),0),"-")</f>
        <v/>
      </c>
      <c r="D110" s="24">
        <f>IF(P_Density!D110&gt;Settings!$C$26,IF(Towers!D110*(Settings!$C$16/100)&lt;'Total Sites'!D110,('Total Sites'!D110-Towers!D110*(Settings!$C$16/100)),0),"-")</f>
        <v/>
      </c>
      <c r="E110" s="24">
        <f>IF(P_Density!E110&gt;Settings!$C$26,IF(Towers!E110*(Settings!$C$16/100)&lt;'Total Sites'!E110,('Total Sites'!E110-Towers!E110*(Settings!$C$16/100)),0),"-")</f>
        <v/>
      </c>
      <c r="F110" s="24">
        <f>IF(P_Density!F110&gt;Settings!$C$26,IF(Towers!F110*(Settings!$C$16/100)&lt;'Total Sites'!F110,('Total Sites'!F110-Towers!F110*(Settings!$C$16/100)),0),"-")</f>
        <v/>
      </c>
      <c r="G110" s="24">
        <f>IF(P_Density!G110&gt;Settings!$C$26,IF(Towers!G110*(Settings!$C$16/100)&lt;'Total Sites'!G110,('Total Sites'!G110-Towers!G110*(Settings!$C$16/100)),0),"-")</f>
        <v/>
      </c>
      <c r="H110" s="24">
        <f>IF(P_Density!H110&gt;Settings!$C$26,IF(Towers!H110*(Settings!$C$16/100)&lt;'Total Sites'!H110,('Total Sites'!H110-Towers!H110*(Settings!$C$16/100)),0),"-")</f>
        <v/>
      </c>
      <c r="I110" s="24">
        <f>IF(P_Density!I110&gt;Settings!$C$26,IF(Towers!I110*(Settings!$C$16/100)&lt;'Total Sites'!I110,('Total Sites'!I110-Towers!I110*(Settings!$C$16/100)),0),"-")</f>
        <v/>
      </c>
      <c r="J110" s="24">
        <f>IF(P_Density!J110&gt;Settings!$C$26,IF(Towers!J110*(Settings!$C$16/100)&lt;'Total Sites'!J110,('Total Sites'!J110-Towers!J110*(Settings!$C$16/100)),0),"-")</f>
        <v/>
      </c>
      <c r="K110" s="24">
        <f>IF(P_Density!K110&gt;Settings!$C$26,IF(Towers!K110*(Settings!$C$16/100)&lt;'Total Sites'!K110,('Total Sites'!K110-Towers!K110*(Settings!$C$16/100)),0),"-")</f>
        <v/>
      </c>
      <c r="L110" s="24">
        <f>IF(P_Density!L110&gt;Settings!$C$26,IF(Towers!L110*(Settings!$C$16/100)&lt;'Total Sites'!L110,('Total Sites'!L110-Towers!L110*(Settings!$C$16/100)),0),"-")</f>
        <v/>
      </c>
    </row>
    <row r="111">
      <c r="A111" s="16">
        <f>'Total Sites'!A111</f>
        <v/>
      </c>
      <c r="B111" s="16">
        <f>'Total Sites'!B111</f>
        <v/>
      </c>
      <c r="C111" s="24">
        <f>IF(P_Density!C111&gt;Settings!$C$26,IF(Towers!C111*(Settings!$C$16/100)&lt;'Total Sites'!C111,('Total Sites'!C111-Towers!C111*(Settings!$C$16/100)),0),"-")</f>
        <v/>
      </c>
      <c r="D111" s="24">
        <f>IF(P_Density!D111&gt;Settings!$C$26,IF(Towers!D111*(Settings!$C$16/100)&lt;'Total Sites'!D111,('Total Sites'!D111-Towers!D111*(Settings!$C$16/100)),0),"-")</f>
        <v/>
      </c>
      <c r="E111" s="24">
        <f>IF(P_Density!E111&gt;Settings!$C$26,IF(Towers!E111*(Settings!$C$16/100)&lt;'Total Sites'!E111,('Total Sites'!E111-Towers!E111*(Settings!$C$16/100)),0),"-")</f>
        <v/>
      </c>
      <c r="F111" s="24">
        <f>IF(P_Density!F111&gt;Settings!$C$26,IF(Towers!F111*(Settings!$C$16/100)&lt;'Total Sites'!F111,('Total Sites'!F111-Towers!F111*(Settings!$C$16/100)),0),"-")</f>
        <v/>
      </c>
      <c r="G111" s="24">
        <f>IF(P_Density!G111&gt;Settings!$C$26,IF(Towers!G111*(Settings!$C$16/100)&lt;'Total Sites'!G111,('Total Sites'!G111-Towers!G111*(Settings!$C$16/100)),0),"-")</f>
        <v/>
      </c>
      <c r="H111" s="24">
        <f>IF(P_Density!H111&gt;Settings!$C$26,IF(Towers!H111*(Settings!$C$16/100)&lt;'Total Sites'!H111,('Total Sites'!H111-Towers!H111*(Settings!$C$16/100)),0),"-")</f>
        <v/>
      </c>
      <c r="I111" s="24">
        <f>IF(P_Density!I111&gt;Settings!$C$26,IF(Towers!I111*(Settings!$C$16/100)&lt;'Total Sites'!I111,('Total Sites'!I111-Towers!I111*(Settings!$C$16/100)),0),"-")</f>
        <v/>
      </c>
      <c r="J111" s="24">
        <f>IF(P_Density!J111&gt;Settings!$C$26,IF(Towers!J111*(Settings!$C$16/100)&lt;'Total Sites'!J111,('Total Sites'!J111-Towers!J111*(Settings!$C$16/100)),0),"-")</f>
        <v/>
      </c>
      <c r="K111" s="24">
        <f>IF(P_Density!K111&gt;Settings!$C$26,IF(Towers!K111*(Settings!$C$16/100)&lt;'Total Sites'!K111,('Total Sites'!K111-Towers!K111*(Settings!$C$16/100)),0),"-")</f>
        <v/>
      </c>
      <c r="L111" s="24">
        <f>IF(P_Density!L111&gt;Settings!$C$26,IF(Towers!L111*(Settings!$C$16/100)&lt;'Total Sites'!L111,('Total Sites'!L111-Towers!L111*(Settings!$C$16/100)),0),"-")</f>
        <v/>
      </c>
    </row>
    <row r="112">
      <c r="A112" s="16">
        <f>'Total Sites'!A112</f>
        <v/>
      </c>
      <c r="B112" s="16">
        <f>'Total Sites'!B112</f>
        <v/>
      </c>
      <c r="C112" s="24">
        <f>IF(P_Density!C112&gt;Settings!$C$26,IF(Towers!C112*(Settings!$C$16/100)&lt;'Total Sites'!C112,('Total Sites'!C112-Towers!C112*(Settings!$C$16/100)),0),"-")</f>
        <v/>
      </c>
      <c r="D112" s="24">
        <f>IF(P_Density!D112&gt;Settings!$C$26,IF(Towers!D112*(Settings!$C$16/100)&lt;'Total Sites'!D112,('Total Sites'!D112-Towers!D112*(Settings!$C$16/100)),0),"-")</f>
        <v/>
      </c>
      <c r="E112" s="24">
        <f>IF(P_Density!E112&gt;Settings!$C$26,IF(Towers!E112*(Settings!$C$16/100)&lt;'Total Sites'!E112,('Total Sites'!E112-Towers!E112*(Settings!$C$16/100)),0),"-")</f>
        <v/>
      </c>
      <c r="F112" s="24">
        <f>IF(P_Density!F112&gt;Settings!$C$26,IF(Towers!F112*(Settings!$C$16/100)&lt;'Total Sites'!F112,('Total Sites'!F112-Towers!F112*(Settings!$C$16/100)),0),"-")</f>
        <v/>
      </c>
      <c r="G112" s="24">
        <f>IF(P_Density!G112&gt;Settings!$C$26,IF(Towers!G112*(Settings!$C$16/100)&lt;'Total Sites'!G112,('Total Sites'!G112-Towers!G112*(Settings!$C$16/100)),0),"-")</f>
        <v/>
      </c>
      <c r="H112" s="24">
        <f>IF(P_Density!H112&gt;Settings!$C$26,IF(Towers!H112*(Settings!$C$16/100)&lt;'Total Sites'!H112,('Total Sites'!H112-Towers!H112*(Settings!$C$16/100)),0),"-")</f>
        <v/>
      </c>
      <c r="I112" s="24">
        <f>IF(P_Density!I112&gt;Settings!$C$26,IF(Towers!I112*(Settings!$C$16/100)&lt;'Total Sites'!I112,('Total Sites'!I112-Towers!I112*(Settings!$C$16/100)),0),"-")</f>
        <v/>
      </c>
      <c r="J112" s="24">
        <f>IF(P_Density!J112&gt;Settings!$C$26,IF(Towers!J112*(Settings!$C$16/100)&lt;'Total Sites'!J112,('Total Sites'!J112-Towers!J112*(Settings!$C$16/100)),0),"-")</f>
        <v/>
      </c>
      <c r="K112" s="24">
        <f>IF(P_Density!K112&gt;Settings!$C$26,IF(Towers!K112*(Settings!$C$16/100)&lt;'Total Sites'!K112,('Total Sites'!K112-Towers!K112*(Settings!$C$16/100)),0),"-")</f>
        <v/>
      </c>
      <c r="L112" s="24">
        <f>IF(P_Density!L112&gt;Settings!$C$26,IF(Towers!L112*(Settings!$C$16/100)&lt;'Total Sites'!L112,('Total Sites'!L112-Towers!L112*(Settings!$C$16/100)),0),"-")</f>
        <v/>
      </c>
    </row>
    <row r="113">
      <c r="A113" s="16">
        <f>'Total Sites'!A113</f>
        <v/>
      </c>
      <c r="B113" s="16">
        <f>'Total Sites'!B113</f>
        <v/>
      </c>
      <c r="C113" s="24">
        <f>IF(P_Density!C113&gt;Settings!$C$26,IF(Towers!C113*(Settings!$C$16/100)&lt;'Total Sites'!C113,('Total Sites'!C113-Towers!C113*(Settings!$C$16/100)),0),"-")</f>
        <v/>
      </c>
      <c r="D113" s="24">
        <f>IF(P_Density!D113&gt;Settings!$C$26,IF(Towers!D113*(Settings!$C$16/100)&lt;'Total Sites'!D113,('Total Sites'!D113-Towers!D113*(Settings!$C$16/100)),0),"-")</f>
        <v/>
      </c>
      <c r="E113" s="24">
        <f>IF(P_Density!E113&gt;Settings!$C$26,IF(Towers!E113*(Settings!$C$16/100)&lt;'Total Sites'!E113,('Total Sites'!E113-Towers!E113*(Settings!$C$16/100)),0),"-")</f>
        <v/>
      </c>
      <c r="F113" s="24">
        <f>IF(P_Density!F113&gt;Settings!$C$26,IF(Towers!F113*(Settings!$C$16/100)&lt;'Total Sites'!F113,('Total Sites'!F113-Towers!F113*(Settings!$C$16/100)),0),"-")</f>
        <v/>
      </c>
      <c r="G113" s="24">
        <f>IF(P_Density!G113&gt;Settings!$C$26,IF(Towers!G113*(Settings!$C$16/100)&lt;'Total Sites'!G113,('Total Sites'!G113-Towers!G113*(Settings!$C$16/100)),0),"-")</f>
        <v/>
      </c>
      <c r="H113" s="24">
        <f>IF(P_Density!H113&gt;Settings!$C$26,IF(Towers!H113*(Settings!$C$16/100)&lt;'Total Sites'!H113,('Total Sites'!H113-Towers!H113*(Settings!$C$16/100)),0),"-")</f>
        <v/>
      </c>
      <c r="I113" s="24">
        <f>IF(P_Density!I113&gt;Settings!$C$26,IF(Towers!I113*(Settings!$C$16/100)&lt;'Total Sites'!I113,('Total Sites'!I113-Towers!I113*(Settings!$C$16/100)),0),"-")</f>
        <v/>
      </c>
      <c r="J113" s="24">
        <f>IF(P_Density!J113&gt;Settings!$C$26,IF(Towers!J113*(Settings!$C$16/100)&lt;'Total Sites'!J113,('Total Sites'!J113-Towers!J113*(Settings!$C$16/100)),0),"-")</f>
        <v/>
      </c>
      <c r="K113" s="24">
        <f>IF(P_Density!K113&gt;Settings!$C$26,IF(Towers!K113*(Settings!$C$16/100)&lt;'Total Sites'!K113,('Total Sites'!K113-Towers!K113*(Settings!$C$16/100)),0),"-")</f>
        <v/>
      </c>
      <c r="L113" s="24">
        <f>IF(P_Density!L113&gt;Settings!$C$26,IF(Towers!L113*(Settings!$C$16/100)&lt;'Total Sites'!L113,('Total Sites'!L113-Towers!L113*(Settings!$C$16/100)),0),"-")</f>
        <v/>
      </c>
    </row>
    <row r="114">
      <c r="A114" s="16">
        <f>'Total Sites'!A114</f>
        <v/>
      </c>
      <c r="B114" s="16">
        <f>'Total Sites'!B114</f>
        <v/>
      </c>
      <c r="C114" s="24">
        <f>IF(P_Density!C114&gt;Settings!$C$26,IF(Towers!C114*(Settings!$C$16/100)&lt;'Total Sites'!C114,('Total Sites'!C114-Towers!C114*(Settings!$C$16/100)),0),"-")</f>
        <v/>
      </c>
      <c r="D114" s="24">
        <f>IF(P_Density!D114&gt;Settings!$C$26,IF(Towers!D114*(Settings!$C$16/100)&lt;'Total Sites'!D114,('Total Sites'!D114-Towers!D114*(Settings!$C$16/100)),0),"-")</f>
        <v/>
      </c>
      <c r="E114" s="24">
        <f>IF(P_Density!E114&gt;Settings!$C$26,IF(Towers!E114*(Settings!$C$16/100)&lt;'Total Sites'!E114,('Total Sites'!E114-Towers!E114*(Settings!$C$16/100)),0),"-")</f>
        <v/>
      </c>
      <c r="F114" s="24">
        <f>IF(P_Density!F114&gt;Settings!$C$26,IF(Towers!F114*(Settings!$C$16/100)&lt;'Total Sites'!F114,('Total Sites'!F114-Towers!F114*(Settings!$C$16/100)),0),"-")</f>
        <v/>
      </c>
      <c r="G114" s="24">
        <f>IF(P_Density!G114&gt;Settings!$C$26,IF(Towers!G114*(Settings!$C$16/100)&lt;'Total Sites'!G114,('Total Sites'!G114-Towers!G114*(Settings!$C$16/100)),0),"-")</f>
        <v/>
      </c>
      <c r="H114" s="24">
        <f>IF(P_Density!H114&gt;Settings!$C$26,IF(Towers!H114*(Settings!$C$16/100)&lt;'Total Sites'!H114,('Total Sites'!H114-Towers!H114*(Settings!$C$16/100)),0),"-")</f>
        <v/>
      </c>
      <c r="I114" s="24">
        <f>IF(P_Density!I114&gt;Settings!$C$26,IF(Towers!I114*(Settings!$C$16/100)&lt;'Total Sites'!I114,('Total Sites'!I114-Towers!I114*(Settings!$C$16/100)),0),"-")</f>
        <v/>
      </c>
      <c r="J114" s="24">
        <f>IF(P_Density!J114&gt;Settings!$C$26,IF(Towers!J114*(Settings!$C$16/100)&lt;'Total Sites'!J114,('Total Sites'!J114-Towers!J114*(Settings!$C$16/100)),0),"-")</f>
        <v/>
      </c>
      <c r="K114" s="24">
        <f>IF(P_Density!K114&gt;Settings!$C$26,IF(Towers!K114*(Settings!$C$16/100)&lt;'Total Sites'!K114,('Total Sites'!K114-Towers!K114*(Settings!$C$16/100)),0),"-")</f>
        <v/>
      </c>
      <c r="L114" s="24">
        <f>IF(P_Density!L114&gt;Settings!$C$26,IF(Towers!L114*(Settings!$C$16/100)&lt;'Total Sites'!L114,('Total Sites'!L114-Towers!L114*(Settings!$C$16/100)),0),"-")</f>
        <v/>
      </c>
    </row>
    <row r="115">
      <c r="A115" s="16">
        <f>'Total Sites'!A115</f>
        <v/>
      </c>
      <c r="B115" s="16">
        <f>'Total Sites'!B115</f>
        <v/>
      </c>
      <c r="C115" s="24">
        <f>IF(P_Density!C115&gt;Settings!$C$26,IF(Towers!C115*(Settings!$C$16/100)&lt;'Total Sites'!C115,('Total Sites'!C115-Towers!C115*(Settings!$C$16/100)),0),"-")</f>
        <v/>
      </c>
      <c r="D115" s="24">
        <f>IF(P_Density!D115&gt;Settings!$C$26,IF(Towers!D115*(Settings!$C$16/100)&lt;'Total Sites'!D115,('Total Sites'!D115-Towers!D115*(Settings!$C$16/100)),0),"-")</f>
        <v/>
      </c>
      <c r="E115" s="24">
        <f>IF(P_Density!E115&gt;Settings!$C$26,IF(Towers!E115*(Settings!$C$16/100)&lt;'Total Sites'!E115,('Total Sites'!E115-Towers!E115*(Settings!$C$16/100)),0),"-")</f>
        <v/>
      </c>
      <c r="F115" s="24">
        <f>IF(P_Density!F115&gt;Settings!$C$26,IF(Towers!F115*(Settings!$C$16/100)&lt;'Total Sites'!F115,('Total Sites'!F115-Towers!F115*(Settings!$C$16/100)),0),"-")</f>
        <v/>
      </c>
      <c r="G115" s="24">
        <f>IF(P_Density!G115&gt;Settings!$C$26,IF(Towers!G115*(Settings!$C$16/100)&lt;'Total Sites'!G115,('Total Sites'!G115-Towers!G115*(Settings!$C$16/100)),0),"-")</f>
        <v/>
      </c>
      <c r="H115" s="24">
        <f>IF(P_Density!H115&gt;Settings!$C$26,IF(Towers!H115*(Settings!$C$16/100)&lt;'Total Sites'!H115,('Total Sites'!H115-Towers!H115*(Settings!$C$16/100)),0),"-")</f>
        <v/>
      </c>
      <c r="I115" s="24">
        <f>IF(P_Density!I115&gt;Settings!$C$26,IF(Towers!I115*(Settings!$C$16/100)&lt;'Total Sites'!I115,('Total Sites'!I115-Towers!I115*(Settings!$C$16/100)),0),"-")</f>
        <v/>
      </c>
      <c r="J115" s="24">
        <f>IF(P_Density!J115&gt;Settings!$C$26,IF(Towers!J115*(Settings!$C$16/100)&lt;'Total Sites'!J115,('Total Sites'!J115-Towers!J115*(Settings!$C$16/100)),0),"-")</f>
        <v/>
      </c>
      <c r="K115" s="24">
        <f>IF(P_Density!K115&gt;Settings!$C$26,IF(Towers!K115*(Settings!$C$16/100)&lt;'Total Sites'!K115,('Total Sites'!K115-Towers!K115*(Settings!$C$16/100)),0),"-")</f>
        <v/>
      </c>
      <c r="L115" s="24">
        <f>IF(P_Density!L115&gt;Settings!$C$26,IF(Towers!L115*(Settings!$C$16/100)&lt;'Total Sites'!L115,('Total Sites'!L115-Towers!L115*(Settings!$C$16/100)),0),"-")</f>
        <v/>
      </c>
    </row>
    <row r="116">
      <c r="A116" s="16">
        <f>'Total Sites'!A116</f>
        <v/>
      </c>
      <c r="B116" s="16">
        <f>'Total Sites'!B116</f>
        <v/>
      </c>
      <c r="C116" s="24">
        <f>IF(P_Density!C116&gt;Settings!$C$26,IF(Towers!C116*(Settings!$C$16/100)&lt;'Total Sites'!C116,('Total Sites'!C116-Towers!C116*(Settings!$C$16/100)),0),"-")</f>
        <v/>
      </c>
      <c r="D116" s="24">
        <f>IF(P_Density!D116&gt;Settings!$C$26,IF(Towers!D116*(Settings!$C$16/100)&lt;'Total Sites'!D116,('Total Sites'!D116-Towers!D116*(Settings!$C$16/100)),0),"-")</f>
        <v/>
      </c>
      <c r="E116" s="24">
        <f>IF(P_Density!E116&gt;Settings!$C$26,IF(Towers!E116*(Settings!$C$16/100)&lt;'Total Sites'!E116,('Total Sites'!E116-Towers!E116*(Settings!$C$16/100)),0),"-")</f>
        <v/>
      </c>
      <c r="F116" s="24">
        <f>IF(P_Density!F116&gt;Settings!$C$26,IF(Towers!F116*(Settings!$C$16/100)&lt;'Total Sites'!F116,('Total Sites'!F116-Towers!F116*(Settings!$C$16/100)),0),"-")</f>
        <v/>
      </c>
      <c r="G116" s="24">
        <f>IF(P_Density!G116&gt;Settings!$C$26,IF(Towers!G116*(Settings!$C$16/100)&lt;'Total Sites'!G116,('Total Sites'!G116-Towers!G116*(Settings!$C$16/100)),0),"-")</f>
        <v/>
      </c>
      <c r="H116" s="24">
        <f>IF(P_Density!H116&gt;Settings!$C$26,IF(Towers!H116*(Settings!$C$16/100)&lt;'Total Sites'!H116,('Total Sites'!H116-Towers!H116*(Settings!$C$16/100)),0),"-")</f>
        <v/>
      </c>
      <c r="I116" s="24">
        <f>IF(P_Density!I116&gt;Settings!$C$26,IF(Towers!I116*(Settings!$C$16/100)&lt;'Total Sites'!I116,('Total Sites'!I116-Towers!I116*(Settings!$C$16/100)),0),"-")</f>
        <v/>
      </c>
      <c r="J116" s="24">
        <f>IF(P_Density!J116&gt;Settings!$C$26,IF(Towers!J116*(Settings!$C$16/100)&lt;'Total Sites'!J116,('Total Sites'!J116-Towers!J116*(Settings!$C$16/100)),0),"-")</f>
        <v/>
      </c>
      <c r="K116" s="24">
        <f>IF(P_Density!K116&gt;Settings!$C$26,IF(Towers!K116*(Settings!$C$16/100)&lt;'Total Sites'!K116,('Total Sites'!K116-Towers!K116*(Settings!$C$16/100)),0),"-")</f>
        <v/>
      </c>
      <c r="L116" s="24">
        <f>IF(P_Density!L116&gt;Settings!$C$26,IF(Towers!L116*(Settings!$C$16/100)&lt;'Total Sites'!L116,('Total Sites'!L116-Towers!L116*(Settings!$C$16/100)),0),"-")</f>
        <v/>
      </c>
    </row>
    <row r="117">
      <c r="A117" s="16">
        <f>'Total Sites'!A117</f>
        <v/>
      </c>
      <c r="B117" s="16">
        <f>'Total Sites'!B117</f>
        <v/>
      </c>
      <c r="C117" s="24">
        <f>IF(P_Density!C117&gt;Settings!$C$26,IF(Towers!C117*(Settings!$C$16/100)&lt;'Total Sites'!C117,('Total Sites'!C117-Towers!C117*(Settings!$C$16/100)),0),"-")</f>
        <v/>
      </c>
      <c r="D117" s="24">
        <f>IF(P_Density!D117&gt;Settings!$C$26,IF(Towers!D117*(Settings!$C$16/100)&lt;'Total Sites'!D117,('Total Sites'!D117-Towers!D117*(Settings!$C$16/100)),0),"-")</f>
        <v/>
      </c>
      <c r="E117" s="24">
        <f>IF(P_Density!E117&gt;Settings!$C$26,IF(Towers!E117*(Settings!$C$16/100)&lt;'Total Sites'!E117,('Total Sites'!E117-Towers!E117*(Settings!$C$16/100)),0),"-")</f>
        <v/>
      </c>
      <c r="F117" s="24">
        <f>IF(P_Density!F117&gt;Settings!$C$26,IF(Towers!F117*(Settings!$C$16/100)&lt;'Total Sites'!F117,('Total Sites'!F117-Towers!F117*(Settings!$C$16/100)),0),"-")</f>
        <v/>
      </c>
      <c r="G117" s="24">
        <f>IF(P_Density!G117&gt;Settings!$C$26,IF(Towers!G117*(Settings!$C$16/100)&lt;'Total Sites'!G117,('Total Sites'!G117-Towers!G117*(Settings!$C$16/100)),0),"-")</f>
        <v/>
      </c>
      <c r="H117" s="24">
        <f>IF(P_Density!H117&gt;Settings!$C$26,IF(Towers!H117*(Settings!$C$16/100)&lt;'Total Sites'!H117,('Total Sites'!H117-Towers!H117*(Settings!$C$16/100)),0),"-")</f>
        <v/>
      </c>
      <c r="I117" s="24">
        <f>IF(P_Density!I117&gt;Settings!$C$26,IF(Towers!I117*(Settings!$C$16/100)&lt;'Total Sites'!I117,('Total Sites'!I117-Towers!I117*(Settings!$C$16/100)),0),"-")</f>
        <v/>
      </c>
      <c r="J117" s="24">
        <f>IF(P_Density!J117&gt;Settings!$C$26,IF(Towers!J117*(Settings!$C$16/100)&lt;'Total Sites'!J117,('Total Sites'!J117-Towers!J117*(Settings!$C$16/100)),0),"-")</f>
        <v/>
      </c>
      <c r="K117" s="24">
        <f>IF(P_Density!K117&gt;Settings!$C$26,IF(Towers!K117*(Settings!$C$16/100)&lt;'Total Sites'!K117,('Total Sites'!K117-Towers!K117*(Settings!$C$16/100)),0),"-")</f>
        <v/>
      </c>
      <c r="L117" s="24">
        <f>IF(P_Density!L117&gt;Settings!$C$26,IF(Towers!L117*(Settings!$C$16/100)&lt;'Total Sites'!L117,('Total Sites'!L117-Towers!L117*(Settings!$C$16/100)),0),"-")</f>
        <v/>
      </c>
    </row>
    <row r="118">
      <c r="A118" s="16">
        <f>'Total Sites'!A118</f>
        <v/>
      </c>
      <c r="B118" s="16">
        <f>'Total Sites'!B118</f>
        <v/>
      </c>
      <c r="C118" s="24">
        <f>IF(P_Density!C118&gt;Settings!$C$26,IF(Towers!C118*(Settings!$C$16/100)&lt;'Total Sites'!C118,('Total Sites'!C118-Towers!C118*(Settings!$C$16/100)),0),"-")</f>
        <v/>
      </c>
      <c r="D118" s="24">
        <f>IF(P_Density!D118&gt;Settings!$C$26,IF(Towers!D118*(Settings!$C$16/100)&lt;'Total Sites'!D118,('Total Sites'!D118-Towers!D118*(Settings!$C$16/100)),0),"-")</f>
        <v/>
      </c>
      <c r="E118" s="24">
        <f>IF(P_Density!E118&gt;Settings!$C$26,IF(Towers!E118*(Settings!$C$16/100)&lt;'Total Sites'!E118,('Total Sites'!E118-Towers!E118*(Settings!$C$16/100)),0),"-")</f>
        <v/>
      </c>
      <c r="F118" s="24">
        <f>IF(P_Density!F118&gt;Settings!$C$26,IF(Towers!F118*(Settings!$C$16/100)&lt;'Total Sites'!F118,('Total Sites'!F118-Towers!F118*(Settings!$C$16/100)),0),"-")</f>
        <v/>
      </c>
      <c r="G118" s="24">
        <f>IF(P_Density!G118&gt;Settings!$C$26,IF(Towers!G118*(Settings!$C$16/100)&lt;'Total Sites'!G118,('Total Sites'!G118-Towers!G118*(Settings!$C$16/100)),0),"-")</f>
        <v/>
      </c>
      <c r="H118" s="24">
        <f>IF(P_Density!H118&gt;Settings!$C$26,IF(Towers!H118*(Settings!$C$16/100)&lt;'Total Sites'!H118,('Total Sites'!H118-Towers!H118*(Settings!$C$16/100)),0),"-")</f>
        <v/>
      </c>
      <c r="I118" s="24">
        <f>IF(P_Density!I118&gt;Settings!$C$26,IF(Towers!I118*(Settings!$C$16/100)&lt;'Total Sites'!I118,('Total Sites'!I118-Towers!I118*(Settings!$C$16/100)),0),"-")</f>
        <v/>
      </c>
      <c r="J118" s="24">
        <f>IF(P_Density!J118&gt;Settings!$C$26,IF(Towers!J118*(Settings!$C$16/100)&lt;'Total Sites'!J118,('Total Sites'!J118-Towers!J118*(Settings!$C$16/100)),0),"-")</f>
        <v/>
      </c>
      <c r="K118" s="24">
        <f>IF(P_Density!K118&gt;Settings!$C$26,IF(Towers!K118*(Settings!$C$16/100)&lt;'Total Sites'!K118,('Total Sites'!K118-Towers!K118*(Settings!$C$16/100)),0),"-")</f>
        <v/>
      </c>
      <c r="L118" s="24">
        <f>IF(P_Density!L118&gt;Settings!$C$26,IF(Towers!L118*(Settings!$C$16/100)&lt;'Total Sites'!L118,('Total Sites'!L118-Towers!L118*(Settings!$C$16/100)),0),"-")</f>
        <v/>
      </c>
    </row>
    <row r="119">
      <c r="A119" s="16">
        <f>'Total Sites'!A119</f>
        <v/>
      </c>
      <c r="B119" s="16">
        <f>'Total Sites'!B119</f>
        <v/>
      </c>
      <c r="C119" s="24">
        <f>IF(P_Density!C119&gt;Settings!$C$26,IF(Towers!C119*(Settings!$C$16/100)&lt;'Total Sites'!C119,('Total Sites'!C119-Towers!C119*(Settings!$C$16/100)),0),"-")</f>
        <v/>
      </c>
      <c r="D119" s="24">
        <f>IF(P_Density!D119&gt;Settings!$C$26,IF(Towers!D119*(Settings!$C$16/100)&lt;'Total Sites'!D119,('Total Sites'!D119-Towers!D119*(Settings!$C$16/100)),0),"-")</f>
        <v/>
      </c>
      <c r="E119" s="24">
        <f>IF(P_Density!E119&gt;Settings!$C$26,IF(Towers!E119*(Settings!$C$16/100)&lt;'Total Sites'!E119,('Total Sites'!E119-Towers!E119*(Settings!$C$16/100)),0),"-")</f>
        <v/>
      </c>
      <c r="F119" s="24">
        <f>IF(P_Density!F119&gt;Settings!$C$26,IF(Towers!F119*(Settings!$C$16/100)&lt;'Total Sites'!F119,('Total Sites'!F119-Towers!F119*(Settings!$C$16/100)),0),"-")</f>
        <v/>
      </c>
      <c r="G119" s="24">
        <f>IF(P_Density!G119&gt;Settings!$C$26,IF(Towers!G119*(Settings!$C$16/100)&lt;'Total Sites'!G119,('Total Sites'!G119-Towers!G119*(Settings!$C$16/100)),0),"-")</f>
        <v/>
      </c>
      <c r="H119" s="24">
        <f>IF(P_Density!H119&gt;Settings!$C$26,IF(Towers!H119*(Settings!$C$16/100)&lt;'Total Sites'!H119,('Total Sites'!H119-Towers!H119*(Settings!$C$16/100)),0),"-")</f>
        <v/>
      </c>
      <c r="I119" s="24">
        <f>IF(P_Density!I119&gt;Settings!$C$26,IF(Towers!I119*(Settings!$C$16/100)&lt;'Total Sites'!I119,('Total Sites'!I119-Towers!I119*(Settings!$C$16/100)),0),"-")</f>
        <v/>
      </c>
      <c r="J119" s="24">
        <f>IF(P_Density!J119&gt;Settings!$C$26,IF(Towers!J119*(Settings!$C$16/100)&lt;'Total Sites'!J119,('Total Sites'!J119-Towers!J119*(Settings!$C$16/100)),0),"-")</f>
        <v/>
      </c>
      <c r="K119" s="24">
        <f>IF(P_Density!K119&gt;Settings!$C$26,IF(Towers!K119*(Settings!$C$16/100)&lt;'Total Sites'!K119,('Total Sites'!K119-Towers!K119*(Settings!$C$16/100)),0),"-")</f>
        <v/>
      </c>
      <c r="L119" s="24">
        <f>IF(P_Density!L119&gt;Settings!$C$26,IF(Towers!L119*(Settings!$C$16/100)&lt;'Total Sites'!L119,('Total Sites'!L119-Towers!L119*(Settings!$C$16/100)),0),"-")</f>
        <v/>
      </c>
    </row>
    <row r="120">
      <c r="A120" s="16">
        <f>'Total Sites'!A120</f>
        <v/>
      </c>
      <c r="B120" s="16">
        <f>'Total Sites'!B120</f>
        <v/>
      </c>
      <c r="C120" s="24">
        <f>IF(P_Density!C120&gt;Settings!$C$26,IF(Towers!C120*(Settings!$C$16/100)&lt;'Total Sites'!C120,('Total Sites'!C120-Towers!C120*(Settings!$C$16/100)),0),"-")</f>
        <v/>
      </c>
      <c r="D120" s="24">
        <f>IF(P_Density!D120&gt;Settings!$C$26,IF(Towers!D120*(Settings!$C$16/100)&lt;'Total Sites'!D120,('Total Sites'!D120-Towers!D120*(Settings!$C$16/100)),0),"-")</f>
        <v/>
      </c>
      <c r="E120" s="24">
        <f>IF(P_Density!E120&gt;Settings!$C$26,IF(Towers!E120*(Settings!$C$16/100)&lt;'Total Sites'!E120,('Total Sites'!E120-Towers!E120*(Settings!$C$16/100)),0),"-")</f>
        <v/>
      </c>
      <c r="F120" s="24">
        <f>IF(P_Density!F120&gt;Settings!$C$26,IF(Towers!F120*(Settings!$C$16/100)&lt;'Total Sites'!F120,('Total Sites'!F120-Towers!F120*(Settings!$C$16/100)),0),"-")</f>
        <v/>
      </c>
      <c r="G120" s="24">
        <f>IF(P_Density!G120&gt;Settings!$C$26,IF(Towers!G120*(Settings!$C$16/100)&lt;'Total Sites'!G120,('Total Sites'!G120-Towers!G120*(Settings!$C$16/100)),0),"-")</f>
        <v/>
      </c>
      <c r="H120" s="24">
        <f>IF(P_Density!H120&gt;Settings!$C$26,IF(Towers!H120*(Settings!$C$16/100)&lt;'Total Sites'!H120,('Total Sites'!H120-Towers!H120*(Settings!$C$16/100)),0),"-")</f>
        <v/>
      </c>
      <c r="I120" s="24">
        <f>IF(P_Density!I120&gt;Settings!$C$26,IF(Towers!I120*(Settings!$C$16/100)&lt;'Total Sites'!I120,('Total Sites'!I120-Towers!I120*(Settings!$C$16/100)),0),"-")</f>
        <v/>
      </c>
      <c r="J120" s="24">
        <f>IF(P_Density!J120&gt;Settings!$C$26,IF(Towers!J120*(Settings!$C$16/100)&lt;'Total Sites'!J120,('Total Sites'!J120-Towers!J120*(Settings!$C$16/100)),0),"-")</f>
        <v/>
      </c>
      <c r="K120" s="24">
        <f>IF(P_Density!K120&gt;Settings!$C$26,IF(Towers!K120*(Settings!$C$16/100)&lt;'Total Sites'!K120,('Total Sites'!K120-Towers!K120*(Settings!$C$16/100)),0),"-")</f>
        <v/>
      </c>
      <c r="L120" s="24">
        <f>IF(P_Density!L120&gt;Settings!$C$26,IF(Towers!L120*(Settings!$C$16/100)&lt;'Total Sites'!L120,('Total Sites'!L120-Towers!L120*(Settings!$C$16/100)),0),"-")</f>
        <v/>
      </c>
    </row>
    <row r="121">
      <c r="A121" s="16">
        <f>'Total Sites'!A121</f>
        <v/>
      </c>
      <c r="B121" s="16">
        <f>'Total Sites'!B121</f>
        <v/>
      </c>
      <c r="C121" s="24">
        <f>IF(P_Density!C121&gt;Settings!$C$26,IF(Towers!C121*(Settings!$C$16/100)&lt;'Total Sites'!C121,('Total Sites'!C121-Towers!C121*(Settings!$C$16/100)),0),"-")</f>
        <v/>
      </c>
      <c r="D121" s="24">
        <f>IF(P_Density!D121&gt;Settings!$C$26,IF(Towers!D121*(Settings!$C$16/100)&lt;'Total Sites'!D121,('Total Sites'!D121-Towers!D121*(Settings!$C$16/100)),0),"-")</f>
        <v/>
      </c>
      <c r="E121" s="24">
        <f>IF(P_Density!E121&gt;Settings!$C$26,IF(Towers!E121*(Settings!$C$16/100)&lt;'Total Sites'!E121,('Total Sites'!E121-Towers!E121*(Settings!$C$16/100)),0),"-")</f>
        <v/>
      </c>
      <c r="F121" s="24">
        <f>IF(P_Density!F121&gt;Settings!$C$26,IF(Towers!F121*(Settings!$C$16/100)&lt;'Total Sites'!F121,('Total Sites'!F121-Towers!F121*(Settings!$C$16/100)),0),"-")</f>
        <v/>
      </c>
      <c r="G121" s="24">
        <f>IF(P_Density!G121&gt;Settings!$C$26,IF(Towers!G121*(Settings!$C$16/100)&lt;'Total Sites'!G121,('Total Sites'!G121-Towers!G121*(Settings!$C$16/100)),0),"-")</f>
        <v/>
      </c>
      <c r="H121" s="24">
        <f>IF(P_Density!H121&gt;Settings!$C$26,IF(Towers!H121*(Settings!$C$16/100)&lt;'Total Sites'!H121,('Total Sites'!H121-Towers!H121*(Settings!$C$16/100)),0),"-")</f>
        <v/>
      </c>
      <c r="I121" s="24">
        <f>IF(P_Density!I121&gt;Settings!$C$26,IF(Towers!I121*(Settings!$C$16/100)&lt;'Total Sites'!I121,('Total Sites'!I121-Towers!I121*(Settings!$C$16/100)),0),"-")</f>
        <v/>
      </c>
      <c r="J121" s="24">
        <f>IF(P_Density!J121&gt;Settings!$C$26,IF(Towers!J121*(Settings!$C$16/100)&lt;'Total Sites'!J121,('Total Sites'!J121-Towers!J121*(Settings!$C$16/100)),0),"-")</f>
        <v/>
      </c>
      <c r="K121" s="24">
        <f>IF(P_Density!K121&gt;Settings!$C$26,IF(Towers!K121*(Settings!$C$16/100)&lt;'Total Sites'!K121,('Total Sites'!K121-Towers!K121*(Settings!$C$16/100)),0),"-")</f>
        <v/>
      </c>
      <c r="L121" s="24">
        <f>IF(P_Density!L121&gt;Settings!$C$26,IF(Towers!L121*(Settings!$C$16/100)&lt;'Total Sites'!L121,('Total Sites'!L121-Towers!L121*(Settings!$C$16/100)),0),"-")</f>
        <v/>
      </c>
    </row>
    <row r="122">
      <c r="A122" s="16">
        <f>'Total Sites'!A122</f>
        <v/>
      </c>
      <c r="B122" s="16">
        <f>'Total Sites'!B122</f>
        <v/>
      </c>
      <c r="C122" s="24">
        <f>IF(P_Density!C122&gt;Settings!$C$26,IF(Towers!C122*(Settings!$C$16/100)&lt;'Total Sites'!C122,('Total Sites'!C122-Towers!C122*(Settings!$C$16/100)),0),"-")</f>
        <v/>
      </c>
      <c r="D122" s="24">
        <f>IF(P_Density!D122&gt;Settings!$C$26,IF(Towers!D122*(Settings!$C$16/100)&lt;'Total Sites'!D122,('Total Sites'!D122-Towers!D122*(Settings!$C$16/100)),0),"-")</f>
        <v/>
      </c>
      <c r="E122" s="24">
        <f>IF(P_Density!E122&gt;Settings!$C$26,IF(Towers!E122*(Settings!$C$16/100)&lt;'Total Sites'!E122,('Total Sites'!E122-Towers!E122*(Settings!$C$16/100)),0),"-")</f>
        <v/>
      </c>
      <c r="F122" s="24">
        <f>IF(P_Density!F122&gt;Settings!$C$26,IF(Towers!F122*(Settings!$C$16/100)&lt;'Total Sites'!F122,('Total Sites'!F122-Towers!F122*(Settings!$C$16/100)),0),"-")</f>
        <v/>
      </c>
      <c r="G122" s="24">
        <f>IF(P_Density!G122&gt;Settings!$C$26,IF(Towers!G122*(Settings!$C$16/100)&lt;'Total Sites'!G122,('Total Sites'!G122-Towers!G122*(Settings!$C$16/100)),0),"-")</f>
        <v/>
      </c>
      <c r="H122" s="24">
        <f>IF(P_Density!H122&gt;Settings!$C$26,IF(Towers!H122*(Settings!$C$16/100)&lt;'Total Sites'!H122,('Total Sites'!H122-Towers!H122*(Settings!$C$16/100)),0),"-")</f>
        <v/>
      </c>
      <c r="I122" s="24">
        <f>IF(P_Density!I122&gt;Settings!$C$26,IF(Towers!I122*(Settings!$C$16/100)&lt;'Total Sites'!I122,('Total Sites'!I122-Towers!I122*(Settings!$C$16/100)),0),"-")</f>
        <v/>
      </c>
      <c r="J122" s="24">
        <f>IF(P_Density!J122&gt;Settings!$C$26,IF(Towers!J122*(Settings!$C$16/100)&lt;'Total Sites'!J122,('Total Sites'!J122-Towers!J122*(Settings!$C$16/100)),0),"-")</f>
        <v/>
      </c>
      <c r="K122" s="24">
        <f>IF(P_Density!K122&gt;Settings!$C$26,IF(Towers!K122*(Settings!$C$16/100)&lt;'Total Sites'!K122,('Total Sites'!K122-Towers!K122*(Settings!$C$16/100)),0),"-")</f>
        <v/>
      </c>
      <c r="L122" s="24">
        <f>IF(P_Density!L122&gt;Settings!$C$26,IF(Towers!L122*(Settings!$C$16/100)&lt;'Total Sites'!L122,('Total Sites'!L122-Towers!L122*(Settings!$C$16/100)),0),"-")</f>
        <v/>
      </c>
    </row>
    <row r="123">
      <c r="A123" s="16">
        <f>'Total Sites'!A123</f>
        <v/>
      </c>
      <c r="B123" s="16">
        <f>'Total Sites'!B123</f>
        <v/>
      </c>
      <c r="C123" s="24">
        <f>IF(P_Density!C123&gt;Settings!$C$26,IF(Towers!C123*(Settings!$C$16/100)&lt;'Total Sites'!C123,('Total Sites'!C123-Towers!C123*(Settings!$C$16/100)),0),"-")</f>
        <v/>
      </c>
      <c r="D123" s="24">
        <f>IF(P_Density!D123&gt;Settings!$C$26,IF(Towers!D123*(Settings!$C$16/100)&lt;'Total Sites'!D123,('Total Sites'!D123-Towers!D123*(Settings!$C$16/100)),0),"-")</f>
        <v/>
      </c>
      <c r="E123" s="24">
        <f>IF(P_Density!E123&gt;Settings!$C$26,IF(Towers!E123*(Settings!$C$16/100)&lt;'Total Sites'!E123,('Total Sites'!E123-Towers!E123*(Settings!$C$16/100)),0),"-")</f>
        <v/>
      </c>
      <c r="F123" s="24">
        <f>IF(P_Density!F123&gt;Settings!$C$26,IF(Towers!F123*(Settings!$C$16/100)&lt;'Total Sites'!F123,('Total Sites'!F123-Towers!F123*(Settings!$C$16/100)),0),"-")</f>
        <v/>
      </c>
      <c r="G123" s="24">
        <f>IF(P_Density!G123&gt;Settings!$C$26,IF(Towers!G123*(Settings!$C$16/100)&lt;'Total Sites'!G123,('Total Sites'!G123-Towers!G123*(Settings!$C$16/100)),0),"-")</f>
        <v/>
      </c>
      <c r="H123" s="24">
        <f>IF(P_Density!H123&gt;Settings!$C$26,IF(Towers!H123*(Settings!$C$16/100)&lt;'Total Sites'!H123,('Total Sites'!H123-Towers!H123*(Settings!$C$16/100)),0),"-")</f>
        <v/>
      </c>
      <c r="I123" s="24">
        <f>IF(P_Density!I123&gt;Settings!$C$26,IF(Towers!I123*(Settings!$C$16/100)&lt;'Total Sites'!I123,('Total Sites'!I123-Towers!I123*(Settings!$C$16/100)),0),"-")</f>
        <v/>
      </c>
      <c r="J123" s="24">
        <f>IF(P_Density!J123&gt;Settings!$C$26,IF(Towers!J123*(Settings!$C$16/100)&lt;'Total Sites'!J123,('Total Sites'!J123-Towers!J123*(Settings!$C$16/100)),0),"-")</f>
        <v/>
      </c>
      <c r="K123" s="24">
        <f>IF(P_Density!K123&gt;Settings!$C$26,IF(Towers!K123*(Settings!$C$16/100)&lt;'Total Sites'!K123,('Total Sites'!K123-Towers!K123*(Settings!$C$16/100)),0),"-")</f>
        <v/>
      </c>
      <c r="L123" s="24">
        <f>IF(P_Density!L123&gt;Settings!$C$26,IF(Towers!L123*(Settings!$C$16/100)&lt;'Total Sites'!L123,('Total Sites'!L123-Towers!L123*(Settings!$C$16/100)),0),"-")</f>
        <v/>
      </c>
    </row>
    <row r="124">
      <c r="A124" s="16">
        <f>'Total Sites'!A124</f>
        <v/>
      </c>
      <c r="B124" s="16">
        <f>'Total Sites'!B124</f>
        <v/>
      </c>
      <c r="C124" s="24">
        <f>IF(P_Density!C124&gt;Settings!$C$26,IF(Towers!C124*(Settings!$C$16/100)&lt;'Total Sites'!C124,('Total Sites'!C124-Towers!C124*(Settings!$C$16/100)),0),"-")</f>
        <v/>
      </c>
      <c r="D124" s="24">
        <f>IF(P_Density!D124&gt;Settings!$C$26,IF(Towers!D124*(Settings!$C$16/100)&lt;'Total Sites'!D124,('Total Sites'!D124-Towers!D124*(Settings!$C$16/100)),0),"-")</f>
        <v/>
      </c>
      <c r="E124" s="24">
        <f>IF(P_Density!E124&gt;Settings!$C$26,IF(Towers!E124*(Settings!$C$16/100)&lt;'Total Sites'!E124,('Total Sites'!E124-Towers!E124*(Settings!$C$16/100)),0),"-")</f>
        <v/>
      </c>
      <c r="F124" s="24">
        <f>IF(P_Density!F124&gt;Settings!$C$26,IF(Towers!F124*(Settings!$C$16/100)&lt;'Total Sites'!F124,('Total Sites'!F124-Towers!F124*(Settings!$C$16/100)),0),"-")</f>
        <v/>
      </c>
      <c r="G124" s="24">
        <f>IF(P_Density!G124&gt;Settings!$C$26,IF(Towers!G124*(Settings!$C$16/100)&lt;'Total Sites'!G124,('Total Sites'!G124-Towers!G124*(Settings!$C$16/100)),0),"-")</f>
        <v/>
      </c>
      <c r="H124" s="24">
        <f>IF(P_Density!H124&gt;Settings!$C$26,IF(Towers!H124*(Settings!$C$16/100)&lt;'Total Sites'!H124,('Total Sites'!H124-Towers!H124*(Settings!$C$16/100)),0),"-")</f>
        <v/>
      </c>
      <c r="I124" s="24">
        <f>IF(P_Density!I124&gt;Settings!$C$26,IF(Towers!I124*(Settings!$C$16/100)&lt;'Total Sites'!I124,('Total Sites'!I124-Towers!I124*(Settings!$C$16/100)),0),"-")</f>
        <v/>
      </c>
      <c r="J124" s="24">
        <f>IF(P_Density!J124&gt;Settings!$C$26,IF(Towers!J124*(Settings!$C$16/100)&lt;'Total Sites'!J124,('Total Sites'!J124-Towers!J124*(Settings!$C$16/100)),0),"-")</f>
        <v/>
      </c>
      <c r="K124" s="24">
        <f>IF(P_Density!K124&gt;Settings!$C$26,IF(Towers!K124*(Settings!$C$16/100)&lt;'Total Sites'!K124,('Total Sites'!K124-Towers!K124*(Settings!$C$16/100)),0),"-")</f>
        <v/>
      </c>
      <c r="L124" s="24">
        <f>IF(P_Density!L124&gt;Settings!$C$26,IF(Towers!L124*(Settings!$C$16/100)&lt;'Total Sites'!L124,('Total Sites'!L124-Towers!L124*(Settings!$C$16/100)),0),"-")</f>
        <v/>
      </c>
    </row>
    <row r="125">
      <c r="A125" s="16">
        <f>'Total Sites'!A125</f>
        <v/>
      </c>
      <c r="B125" s="16">
        <f>'Total Sites'!B125</f>
        <v/>
      </c>
      <c r="C125" s="24">
        <f>IF(P_Density!C125&gt;Settings!$C$26,IF(Towers!C125*(Settings!$C$16/100)&lt;'Total Sites'!C125,('Total Sites'!C125-Towers!C125*(Settings!$C$16/100)),0),"-")</f>
        <v/>
      </c>
      <c r="D125" s="24">
        <f>IF(P_Density!D125&gt;Settings!$C$26,IF(Towers!D125*(Settings!$C$16/100)&lt;'Total Sites'!D125,('Total Sites'!D125-Towers!D125*(Settings!$C$16/100)),0),"-")</f>
        <v/>
      </c>
      <c r="E125" s="24">
        <f>IF(P_Density!E125&gt;Settings!$C$26,IF(Towers!E125*(Settings!$C$16/100)&lt;'Total Sites'!E125,('Total Sites'!E125-Towers!E125*(Settings!$C$16/100)),0),"-")</f>
        <v/>
      </c>
      <c r="F125" s="24">
        <f>IF(P_Density!F125&gt;Settings!$C$26,IF(Towers!F125*(Settings!$C$16/100)&lt;'Total Sites'!F125,('Total Sites'!F125-Towers!F125*(Settings!$C$16/100)),0),"-")</f>
        <v/>
      </c>
      <c r="G125" s="24">
        <f>IF(P_Density!G125&gt;Settings!$C$26,IF(Towers!G125*(Settings!$C$16/100)&lt;'Total Sites'!G125,('Total Sites'!G125-Towers!G125*(Settings!$C$16/100)),0),"-")</f>
        <v/>
      </c>
      <c r="H125" s="24">
        <f>IF(P_Density!H125&gt;Settings!$C$26,IF(Towers!H125*(Settings!$C$16/100)&lt;'Total Sites'!H125,('Total Sites'!H125-Towers!H125*(Settings!$C$16/100)),0),"-")</f>
        <v/>
      </c>
      <c r="I125" s="24">
        <f>IF(P_Density!I125&gt;Settings!$C$26,IF(Towers!I125*(Settings!$C$16/100)&lt;'Total Sites'!I125,('Total Sites'!I125-Towers!I125*(Settings!$C$16/100)),0),"-")</f>
        <v/>
      </c>
      <c r="J125" s="24">
        <f>IF(P_Density!J125&gt;Settings!$C$26,IF(Towers!J125*(Settings!$C$16/100)&lt;'Total Sites'!J125,('Total Sites'!J125-Towers!J125*(Settings!$C$16/100)),0),"-")</f>
        <v/>
      </c>
      <c r="K125" s="24">
        <f>IF(P_Density!K125&gt;Settings!$C$26,IF(Towers!K125*(Settings!$C$16/100)&lt;'Total Sites'!K125,('Total Sites'!K125-Towers!K125*(Settings!$C$16/100)),0),"-")</f>
        <v/>
      </c>
      <c r="L125" s="24">
        <f>IF(P_Density!L125&gt;Settings!$C$26,IF(Towers!L125*(Settings!$C$16/100)&lt;'Total Sites'!L125,('Total Sites'!L125-Towers!L125*(Settings!$C$16/100)),0),"-")</f>
        <v/>
      </c>
    </row>
    <row r="126">
      <c r="A126" s="16">
        <f>'Total Sites'!A126</f>
        <v/>
      </c>
      <c r="B126" s="16">
        <f>'Total Sites'!B126</f>
        <v/>
      </c>
      <c r="C126" s="24">
        <f>IF(P_Density!C126&gt;Settings!$C$26,IF(Towers!C126*(Settings!$C$16/100)&lt;'Total Sites'!C126,('Total Sites'!C126-Towers!C126*(Settings!$C$16/100)),0),"-")</f>
        <v/>
      </c>
      <c r="D126" s="24">
        <f>IF(P_Density!D126&gt;Settings!$C$26,IF(Towers!D126*(Settings!$C$16/100)&lt;'Total Sites'!D126,('Total Sites'!D126-Towers!D126*(Settings!$C$16/100)),0),"-")</f>
        <v/>
      </c>
      <c r="E126" s="24">
        <f>IF(P_Density!E126&gt;Settings!$C$26,IF(Towers!E126*(Settings!$C$16/100)&lt;'Total Sites'!E126,('Total Sites'!E126-Towers!E126*(Settings!$C$16/100)),0),"-")</f>
        <v/>
      </c>
      <c r="F126" s="24">
        <f>IF(P_Density!F126&gt;Settings!$C$26,IF(Towers!F126*(Settings!$C$16/100)&lt;'Total Sites'!F126,('Total Sites'!F126-Towers!F126*(Settings!$C$16/100)),0),"-")</f>
        <v/>
      </c>
      <c r="G126" s="24">
        <f>IF(P_Density!G126&gt;Settings!$C$26,IF(Towers!G126*(Settings!$C$16/100)&lt;'Total Sites'!G126,('Total Sites'!G126-Towers!G126*(Settings!$C$16/100)),0),"-")</f>
        <v/>
      </c>
      <c r="H126" s="24">
        <f>IF(P_Density!H126&gt;Settings!$C$26,IF(Towers!H126*(Settings!$C$16/100)&lt;'Total Sites'!H126,('Total Sites'!H126-Towers!H126*(Settings!$C$16/100)),0),"-")</f>
        <v/>
      </c>
      <c r="I126" s="24">
        <f>IF(P_Density!I126&gt;Settings!$C$26,IF(Towers!I126*(Settings!$C$16/100)&lt;'Total Sites'!I126,('Total Sites'!I126-Towers!I126*(Settings!$C$16/100)),0),"-")</f>
        <v/>
      </c>
      <c r="J126" s="24">
        <f>IF(P_Density!J126&gt;Settings!$C$26,IF(Towers!J126*(Settings!$C$16/100)&lt;'Total Sites'!J126,('Total Sites'!J126-Towers!J126*(Settings!$C$16/100)),0),"-")</f>
        <v/>
      </c>
      <c r="K126" s="24">
        <f>IF(P_Density!K126&gt;Settings!$C$26,IF(Towers!K126*(Settings!$C$16/100)&lt;'Total Sites'!K126,('Total Sites'!K126-Towers!K126*(Settings!$C$16/100)),0),"-")</f>
        <v/>
      </c>
      <c r="L126" s="24">
        <f>IF(P_Density!L126&gt;Settings!$C$26,IF(Towers!L126*(Settings!$C$16/100)&lt;'Total Sites'!L126,('Total Sites'!L126-Towers!L126*(Settings!$C$16/100)),0),"-")</f>
        <v/>
      </c>
    </row>
    <row r="127">
      <c r="A127" s="16">
        <f>'Total Sites'!A127</f>
        <v/>
      </c>
      <c r="B127" s="16">
        <f>'Total Sites'!B127</f>
        <v/>
      </c>
      <c r="C127" s="24">
        <f>IF(P_Density!C127&gt;Settings!$C$26,IF(Towers!C127*(Settings!$C$16/100)&lt;'Total Sites'!C127,('Total Sites'!C127-Towers!C127*(Settings!$C$16/100)),0),"-")</f>
        <v/>
      </c>
      <c r="D127" s="24">
        <f>IF(P_Density!D127&gt;Settings!$C$26,IF(Towers!D127*(Settings!$C$16/100)&lt;'Total Sites'!D127,('Total Sites'!D127-Towers!D127*(Settings!$C$16/100)),0),"-")</f>
        <v/>
      </c>
      <c r="E127" s="24">
        <f>IF(P_Density!E127&gt;Settings!$C$26,IF(Towers!E127*(Settings!$C$16/100)&lt;'Total Sites'!E127,('Total Sites'!E127-Towers!E127*(Settings!$C$16/100)),0),"-")</f>
        <v/>
      </c>
      <c r="F127" s="24">
        <f>IF(P_Density!F127&gt;Settings!$C$26,IF(Towers!F127*(Settings!$C$16/100)&lt;'Total Sites'!F127,('Total Sites'!F127-Towers!F127*(Settings!$C$16/100)),0),"-")</f>
        <v/>
      </c>
      <c r="G127" s="24">
        <f>IF(P_Density!G127&gt;Settings!$C$26,IF(Towers!G127*(Settings!$C$16/100)&lt;'Total Sites'!G127,('Total Sites'!G127-Towers!G127*(Settings!$C$16/100)),0),"-")</f>
        <v/>
      </c>
      <c r="H127" s="24">
        <f>IF(P_Density!H127&gt;Settings!$C$26,IF(Towers!H127*(Settings!$C$16/100)&lt;'Total Sites'!H127,('Total Sites'!H127-Towers!H127*(Settings!$C$16/100)),0),"-")</f>
        <v/>
      </c>
      <c r="I127" s="24">
        <f>IF(P_Density!I127&gt;Settings!$C$26,IF(Towers!I127*(Settings!$C$16/100)&lt;'Total Sites'!I127,('Total Sites'!I127-Towers!I127*(Settings!$C$16/100)),0),"-")</f>
        <v/>
      </c>
      <c r="J127" s="24">
        <f>IF(P_Density!J127&gt;Settings!$C$26,IF(Towers!J127*(Settings!$C$16/100)&lt;'Total Sites'!J127,('Total Sites'!J127-Towers!J127*(Settings!$C$16/100)),0),"-")</f>
        <v/>
      </c>
      <c r="K127" s="24">
        <f>IF(P_Density!K127&gt;Settings!$C$26,IF(Towers!K127*(Settings!$C$16/100)&lt;'Total Sites'!K127,('Total Sites'!K127-Towers!K127*(Settings!$C$16/100)),0),"-")</f>
        <v/>
      </c>
      <c r="L127" s="24">
        <f>IF(P_Density!L127&gt;Settings!$C$26,IF(Towers!L127*(Settings!$C$16/100)&lt;'Total Sites'!L127,('Total Sites'!L127-Towers!L127*(Settings!$C$16/100)),0),"-")</f>
        <v/>
      </c>
    </row>
    <row r="128">
      <c r="A128" s="16">
        <f>'Total Sites'!A128</f>
        <v/>
      </c>
      <c r="B128" s="16">
        <f>'Total Sites'!B128</f>
        <v/>
      </c>
      <c r="C128" s="24">
        <f>IF(P_Density!C128&gt;Settings!$C$26,IF(Towers!C128*(Settings!$C$16/100)&lt;'Total Sites'!C128,('Total Sites'!C128-Towers!C128*(Settings!$C$16/100)),0),"-")</f>
        <v/>
      </c>
      <c r="D128" s="24">
        <f>IF(P_Density!D128&gt;Settings!$C$26,IF(Towers!D128*(Settings!$C$16/100)&lt;'Total Sites'!D128,('Total Sites'!D128-Towers!D128*(Settings!$C$16/100)),0),"-")</f>
        <v/>
      </c>
      <c r="E128" s="24">
        <f>IF(P_Density!E128&gt;Settings!$C$26,IF(Towers!E128*(Settings!$C$16/100)&lt;'Total Sites'!E128,('Total Sites'!E128-Towers!E128*(Settings!$C$16/100)),0),"-")</f>
        <v/>
      </c>
      <c r="F128" s="24">
        <f>IF(P_Density!F128&gt;Settings!$C$26,IF(Towers!F128*(Settings!$C$16/100)&lt;'Total Sites'!F128,('Total Sites'!F128-Towers!F128*(Settings!$C$16/100)),0),"-")</f>
        <v/>
      </c>
      <c r="G128" s="24">
        <f>IF(P_Density!G128&gt;Settings!$C$26,IF(Towers!G128*(Settings!$C$16/100)&lt;'Total Sites'!G128,('Total Sites'!G128-Towers!G128*(Settings!$C$16/100)),0),"-")</f>
        <v/>
      </c>
      <c r="H128" s="24">
        <f>IF(P_Density!H128&gt;Settings!$C$26,IF(Towers!H128*(Settings!$C$16/100)&lt;'Total Sites'!H128,('Total Sites'!H128-Towers!H128*(Settings!$C$16/100)),0),"-")</f>
        <v/>
      </c>
      <c r="I128" s="24">
        <f>IF(P_Density!I128&gt;Settings!$C$26,IF(Towers!I128*(Settings!$C$16/100)&lt;'Total Sites'!I128,('Total Sites'!I128-Towers!I128*(Settings!$C$16/100)),0),"-")</f>
        <v/>
      </c>
      <c r="J128" s="24">
        <f>IF(P_Density!J128&gt;Settings!$C$26,IF(Towers!J128*(Settings!$C$16/100)&lt;'Total Sites'!J128,('Total Sites'!J128-Towers!J128*(Settings!$C$16/100)),0),"-")</f>
        <v/>
      </c>
      <c r="K128" s="24">
        <f>IF(P_Density!K128&gt;Settings!$C$26,IF(Towers!K128*(Settings!$C$16/100)&lt;'Total Sites'!K128,('Total Sites'!K128-Towers!K128*(Settings!$C$16/100)),0),"-")</f>
        <v/>
      </c>
      <c r="L128" s="24">
        <f>IF(P_Density!L128&gt;Settings!$C$26,IF(Towers!L128*(Settings!$C$16/100)&lt;'Total Sites'!L128,('Total Sites'!L128-Towers!L128*(Settings!$C$16/100)),0),"-")</f>
        <v/>
      </c>
    </row>
    <row r="129">
      <c r="A129" s="16">
        <f>'Total Sites'!A129</f>
        <v/>
      </c>
      <c r="B129" s="16">
        <f>'Total Sites'!B129</f>
        <v/>
      </c>
      <c r="C129" s="24">
        <f>IF(P_Density!C129&gt;Settings!$C$26,IF(Towers!C129*(Settings!$C$16/100)&lt;'Total Sites'!C129,('Total Sites'!C129-Towers!C129*(Settings!$C$16/100)),0),"-")</f>
        <v/>
      </c>
      <c r="D129" s="24">
        <f>IF(P_Density!D129&gt;Settings!$C$26,IF(Towers!D129*(Settings!$C$16/100)&lt;'Total Sites'!D129,('Total Sites'!D129-Towers!D129*(Settings!$C$16/100)),0),"-")</f>
        <v/>
      </c>
      <c r="E129" s="24">
        <f>IF(P_Density!E129&gt;Settings!$C$26,IF(Towers!E129*(Settings!$C$16/100)&lt;'Total Sites'!E129,('Total Sites'!E129-Towers!E129*(Settings!$C$16/100)),0),"-")</f>
        <v/>
      </c>
      <c r="F129" s="24">
        <f>IF(P_Density!F129&gt;Settings!$C$26,IF(Towers!F129*(Settings!$C$16/100)&lt;'Total Sites'!F129,('Total Sites'!F129-Towers!F129*(Settings!$C$16/100)),0),"-")</f>
        <v/>
      </c>
      <c r="G129" s="24">
        <f>IF(P_Density!G129&gt;Settings!$C$26,IF(Towers!G129*(Settings!$C$16/100)&lt;'Total Sites'!G129,('Total Sites'!G129-Towers!G129*(Settings!$C$16/100)),0),"-")</f>
        <v/>
      </c>
      <c r="H129" s="24">
        <f>IF(P_Density!H129&gt;Settings!$C$26,IF(Towers!H129*(Settings!$C$16/100)&lt;'Total Sites'!H129,('Total Sites'!H129-Towers!H129*(Settings!$C$16/100)),0),"-")</f>
        <v/>
      </c>
      <c r="I129" s="24">
        <f>IF(P_Density!I129&gt;Settings!$C$26,IF(Towers!I129*(Settings!$C$16/100)&lt;'Total Sites'!I129,('Total Sites'!I129-Towers!I129*(Settings!$C$16/100)),0),"-")</f>
        <v/>
      </c>
      <c r="J129" s="24">
        <f>IF(P_Density!J129&gt;Settings!$C$26,IF(Towers!J129*(Settings!$C$16/100)&lt;'Total Sites'!J129,('Total Sites'!J129-Towers!J129*(Settings!$C$16/100)),0),"-")</f>
        <v/>
      </c>
      <c r="K129" s="24">
        <f>IF(P_Density!K129&gt;Settings!$C$26,IF(Towers!K129*(Settings!$C$16/100)&lt;'Total Sites'!K129,('Total Sites'!K129-Towers!K129*(Settings!$C$16/100)),0),"-")</f>
        <v/>
      </c>
      <c r="L129" s="24">
        <f>IF(P_Density!L129&gt;Settings!$C$26,IF(Towers!L129*(Settings!$C$16/100)&lt;'Total Sites'!L129,('Total Sites'!L129-Towers!L129*(Settings!$C$16/100)),0),"-")</f>
        <v/>
      </c>
    </row>
    <row r="130">
      <c r="A130" s="16">
        <f>'Total Sites'!A130</f>
        <v/>
      </c>
      <c r="B130" s="16">
        <f>'Total Sites'!B130</f>
        <v/>
      </c>
      <c r="C130" s="24">
        <f>IF(P_Density!C130&gt;Settings!$C$26,IF(Towers!C130*(Settings!$C$16/100)&lt;'Total Sites'!C130,('Total Sites'!C130-Towers!C130*(Settings!$C$16/100)),0),"-")</f>
        <v/>
      </c>
      <c r="D130" s="24">
        <f>IF(P_Density!D130&gt;Settings!$C$26,IF(Towers!D130*(Settings!$C$16/100)&lt;'Total Sites'!D130,('Total Sites'!D130-Towers!D130*(Settings!$C$16/100)),0),"-")</f>
        <v/>
      </c>
      <c r="E130" s="24">
        <f>IF(P_Density!E130&gt;Settings!$C$26,IF(Towers!E130*(Settings!$C$16/100)&lt;'Total Sites'!E130,('Total Sites'!E130-Towers!E130*(Settings!$C$16/100)),0),"-")</f>
        <v/>
      </c>
      <c r="F130" s="24">
        <f>IF(P_Density!F130&gt;Settings!$C$26,IF(Towers!F130*(Settings!$C$16/100)&lt;'Total Sites'!F130,('Total Sites'!F130-Towers!F130*(Settings!$C$16/100)),0),"-")</f>
        <v/>
      </c>
      <c r="G130" s="24">
        <f>IF(P_Density!G130&gt;Settings!$C$26,IF(Towers!G130*(Settings!$C$16/100)&lt;'Total Sites'!G130,('Total Sites'!G130-Towers!G130*(Settings!$C$16/100)),0),"-")</f>
        <v/>
      </c>
      <c r="H130" s="24">
        <f>IF(P_Density!H130&gt;Settings!$C$26,IF(Towers!H130*(Settings!$C$16/100)&lt;'Total Sites'!H130,('Total Sites'!H130-Towers!H130*(Settings!$C$16/100)),0),"-")</f>
        <v/>
      </c>
      <c r="I130" s="24">
        <f>IF(P_Density!I130&gt;Settings!$C$26,IF(Towers!I130*(Settings!$C$16/100)&lt;'Total Sites'!I130,('Total Sites'!I130-Towers!I130*(Settings!$C$16/100)),0),"-")</f>
        <v/>
      </c>
      <c r="J130" s="24">
        <f>IF(P_Density!J130&gt;Settings!$C$26,IF(Towers!J130*(Settings!$C$16/100)&lt;'Total Sites'!J130,('Total Sites'!J130-Towers!J130*(Settings!$C$16/100)),0),"-")</f>
        <v/>
      </c>
      <c r="K130" s="24">
        <f>IF(P_Density!K130&gt;Settings!$C$26,IF(Towers!K130*(Settings!$C$16/100)&lt;'Total Sites'!K130,('Total Sites'!K130-Towers!K130*(Settings!$C$16/100)),0),"-")</f>
        <v/>
      </c>
      <c r="L130" s="24">
        <f>IF(P_Density!L130&gt;Settings!$C$26,IF(Towers!L130*(Settings!$C$16/100)&lt;'Total Sites'!L130,('Total Sites'!L130-Towers!L130*(Settings!$C$16/100)),0),"-")</f>
        <v/>
      </c>
    </row>
    <row r="131">
      <c r="A131" s="16">
        <f>'Total Sites'!A131</f>
        <v/>
      </c>
      <c r="B131" s="16">
        <f>'Total Sites'!B131</f>
        <v/>
      </c>
      <c r="C131" s="24">
        <f>IF(P_Density!C131&gt;Settings!$C$26,IF(Towers!C131*(Settings!$C$16/100)&lt;'Total Sites'!C131,('Total Sites'!C131-Towers!C131*(Settings!$C$16/100)),0),"-")</f>
        <v/>
      </c>
      <c r="D131" s="24">
        <f>IF(P_Density!D131&gt;Settings!$C$26,IF(Towers!D131*(Settings!$C$16/100)&lt;'Total Sites'!D131,('Total Sites'!D131-Towers!D131*(Settings!$C$16/100)),0),"-")</f>
        <v/>
      </c>
      <c r="E131" s="24">
        <f>IF(P_Density!E131&gt;Settings!$C$26,IF(Towers!E131*(Settings!$C$16/100)&lt;'Total Sites'!E131,('Total Sites'!E131-Towers!E131*(Settings!$C$16/100)),0),"-")</f>
        <v/>
      </c>
      <c r="F131" s="24">
        <f>IF(P_Density!F131&gt;Settings!$C$26,IF(Towers!F131*(Settings!$C$16/100)&lt;'Total Sites'!F131,('Total Sites'!F131-Towers!F131*(Settings!$C$16/100)),0),"-")</f>
        <v/>
      </c>
      <c r="G131" s="24">
        <f>IF(P_Density!G131&gt;Settings!$C$26,IF(Towers!G131*(Settings!$C$16/100)&lt;'Total Sites'!G131,('Total Sites'!G131-Towers!G131*(Settings!$C$16/100)),0),"-")</f>
        <v/>
      </c>
      <c r="H131" s="24">
        <f>IF(P_Density!H131&gt;Settings!$C$26,IF(Towers!H131*(Settings!$C$16/100)&lt;'Total Sites'!H131,('Total Sites'!H131-Towers!H131*(Settings!$C$16/100)),0),"-")</f>
        <v/>
      </c>
      <c r="I131" s="24">
        <f>IF(P_Density!I131&gt;Settings!$C$26,IF(Towers!I131*(Settings!$C$16/100)&lt;'Total Sites'!I131,('Total Sites'!I131-Towers!I131*(Settings!$C$16/100)),0),"-")</f>
        <v/>
      </c>
      <c r="J131" s="24">
        <f>IF(P_Density!J131&gt;Settings!$C$26,IF(Towers!J131*(Settings!$C$16/100)&lt;'Total Sites'!J131,('Total Sites'!J131-Towers!J131*(Settings!$C$16/100)),0),"-")</f>
        <v/>
      </c>
      <c r="K131" s="24">
        <f>IF(P_Density!K131&gt;Settings!$C$26,IF(Towers!K131*(Settings!$C$16/100)&lt;'Total Sites'!K131,('Total Sites'!K131-Towers!K131*(Settings!$C$16/100)),0),"-")</f>
        <v/>
      </c>
      <c r="L131" s="24">
        <f>IF(P_Density!L131&gt;Settings!$C$26,IF(Towers!L131*(Settings!$C$16/100)&lt;'Total Sites'!L131,('Total Sites'!L131-Towers!L131*(Settings!$C$16/100)),0),"-")</f>
        <v/>
      </c>
    </row>
    <row r="132">
      <c r="A132" s="16">
        <f>'Total Sites'!A132</f>
        <v/>
      </c>
      <c r="B132" s="16">
        <f>'Total Sites'!B132</f>
        <v/>
      </c>
      <c r="C132" s="24">
        <f>IF(P_Density!C132&gt;Settings!$C$26,IF(Towers!C132*(Settings!$C$16/100)&lt;'Total Sites'!C132,('Total Sites'!C132-Towers!C132*(Settings!$C$16/100)),0),"-")</f>
        <v/>
      </c>
      <c r="D132" s="24">
        <f>IF(P_Density!D132&gt;Settings!$C$26,IF(Towers!D132*(Settings!$C$16/100)&lt;'Total Sites'!D132,('Total Sites'!D132-Towers!D132*(Settings!$C$16/100)),0),"-")</f>
        <v/>
      </c>
      <c r="E132" s="24">
        <f>IF(P_Density!E132&gt;Settings!$C$26,IF(Towers!E132*(Settings!$C$16/100)&lt;'Total Sites'!E132,('Total Sites'!E132-Towers!E132*(Settings!$C$16/100)),0),"-")</f>
        <v/>
      </c>
      <c r="F132" s="24">
        <f>IF(P_Density!F132&gt;Settings!$C$26,IF(Towers!F132*(Settings!$C$16/100)&lt;'Total Sites'!F132,('Total Sites'!F132-Towers!F132*(Settings!$C$16/100)),0),"-")</f>
        <v/>
      </c>
      <c r="G132" s="24">
        <f>IF(P_Density!G132&gt;Settings!$C$26,IF(Towers!G132*(Settings!$C$16/100)&lt;'Total Sites'!G132,('Total Sites'!G132-Towers!G132*(Settings!$C$16/100)),0),"-")</f>
        <v/>
      </c>
      <c r="H132" s="24">
        <f>IF(P_Density!H132&gt;Settings!$C$26,IF(Towers!H132*(Settings!$C$16/100)&lt;'Total Sites'!H132,('Total Sites'!H132-Towers!H132*(Settings!$C$16/100)),0),"-")</f>
        <v/>
      </c>
      <c r="I132" s="24">
        <f>IF(P_Density!I132&gt;Settings!$C$26,IF(Towers!I132*(Settings!$C$16/100)&lt;'Total Sites'!I132,('Total Sites'!I132-Towers!I132*(Settings!$C$16/100)),0),"-")</f>
        <v/>
      </c>
      <c r="J132" s="24">
        <f>IF(P_Density!J132&gt;Settings!$C$26,IF(Towers!J132*(Settings!$C$16/100)&lt;'Total Sites'!J132,('Total Sites'!J132-Towers!J132*(Settings!$C$16/100)),0),"-")</f>
        <v/>
      </c>
      <c r="K132" s="24">
        <f>IF(P_Density!K132&gt;Settings!$C$26,IF(Towers!K132*(Settings!$C$16/100)&lt;'Total Sites'!K132,('Total Sites'!K132-Towers!K132*(Settings!$C$16/100)),0),"-")</f>
        <v/>
      </c>
      <c r="L132" s="24">
        <f>IF(P_Density!L132&gt;Settings!$C$26,IF(Towers!L132*(Settings!$C$16/100)&lt;'Total Sites'!L132,('Total Sites'!L132-Towers!L132*(Settings!$C$16/100)),0),"-")</f>
        <v/>
      </c>
    </row>
    <row r="133">
      <c r="A133" s="16">
        <f>'Total Sites'!A133</f>
        <v/>
      </c>
      <c r="B133" s="16">
        <f>'Total Sites'!B133</f>
        <v/>
      </c>
      <c r="C133" s="24">
        <f>IF(P_Density!C133&gt;Settings!$C$26,IF(Towers!C133*(Settings!$C$16/100)&lt;'Total Sites'!C133,('Total Sites'!C133-Towers!C133*(Settings!$C$16/100)),0),"-")</f>
        <v/>
      </c>
      <c r="D133" s="24">
        <f>IF(P_Density!D133&gt;Settings!$C$26,IF(Towers!D133*(Settings!$C$16/100)&lt;'Total Sites'!D133,('Total Sites'!D133-Towers!D133*(Settings!$C$16/100)),0),"-")</f>
        <v/>
      </c>
      <c r="E133" s="24">
        <f>IF(P_Density!E133&gt;Settings!$C$26,IF(Towers!E133*(Settings!$C$16/100)&lt;'Total Sites'!E133,('Total Sites'!E133-Towers!E133*(Settings!$C$16/100)),0),"-")</f>
        <v/>
      </c>
      <c r="F133" s="24">
        <f>IF(P_Density!F133&gt;Settings!$C$26,IF(Towers!F133*(Settings!$C$16/100)&lt;'Total Sites'!F133,('Total Sites'!F133-Towers!F133*(Settings!$C$16/100)),0),"-")</f>
        <v/>
      </c>
      <c r="G133" s="24">
        <f>IF(P_Density!G133&gt;Settings!$C$26,IF(Towers!G133*(Settings!$C$16/100)&lt;'Total Sites'!G133,('Total Sites'!G133-Towers!G133*(Settings!$C$16/100)),0),"-")</f>
        <v/>
      </c>
      <c r="H133" s="24">
        <f>IF(P_Density!H133&gt;Settings!$C$26,IF(Towers!H133*(Settings!$C$16/100)&lt;'Total Sites'!H133,('Total Sites'!H133-Towers!H133*(Settings!$C$16/100)),0),"-")</f>
        <v/>
      </c>
      <c r="I133" s="24">
        <f>IF(P_Density!I133&gt;Settings!$C$26,IF(Towers!I133*(Settings!$C$16/100)&lt;'Total Sites'!I133,('Total Sites'!I133-Towers!I133*(Settings!$C$16/100)),0),"-")</f>
        <v/>
      </c>
      <c r="J133" s="24">
        <f>IF(P_Density!J133&gt;Settings!$C$26,IF(Towers!J133*(Settings!$C$16/100)&lt;'Total Sites'!J133,('Total Sites'!J133-Towers!J133*(Settings!$C$16/100)),0),"-")</f>
        <v/>
      </c>
      <c r="K133" s="24">
        <f>IF(P_Density!K133&gt;Settings!$C$26,IF(Towers!K133*(Settings!$C$16/100)&lt;'Total Sites'!K133,('Total Sites'!K133-Towers!K133*(Settings!$C$16/100)),0),"-")</f>
        <v/>
      </c>
      <c r="L133" s="24">
        <f>IF(P_Density!L133&gt;Settings!$C$26,IF(Towers!L133*(Settings!$C$16/100)&lt;'Total Sites'!L133,('Total Sites'!L133-Towers!L133*(Settings!$C$16/100)),0),"-")</f>
        <v/>
      </c>
    </row>
    <row r="134">
      <c r="A134" s="16">
        <f>'Total Sites'!A134</f>
        <v/>
      </c>
      <c r="B134" s="16">
        <f>'Total Sites'!B134</f>
        <v/>
      </c>
      <c r="C134" s="24">
        <f>IF(P_Density!C134&gt;Settings!$C$26,IF(Towers!C134*(Settings!$C$16/100)&lt;'Total Sites'!C134,('Total Sites'!C134-Towers!C134*(Settings!$C$16/100)),0),"-")</f>
        <v/>
      </c>
      <c r="D134" s="24">
        <f>IF(P_Density!D134&gt;Settings!$C$26,IF(Towers!D134*(Settings!$C$16/100)&lt;'Total Sites'!D134,('Total Sites'!D134-Towers!D134*(Settings!$C$16/100)),0),"-")</f>
        <v/>
      </c>
      <c r="E134" s="24">
        <f>IF(P_Density!E134&gt;Settings!$C$26,IF(Towers!E134*(Settings!$C$16/100)&lt;'Total Sites'!E134,('Total Sites'!E134-Towers!E134*(Settings!$C$16/100)),0),"-")</f>
        <v/>
      </c>
      <c r="F134" s="24">
        <f>IF(P_Density!F134&gt;Settings!$C$26,IF(Towers!F134*(Settings!$C$16/100)&lt;'Total Sites'!F134,('Total Sites'!F134-Towers!F134*(Settings!$C$16/100)),0),"-")</f>
        <v/>
      </c>
      <c r="G134" s="24">
        <f>IF(P_Density!G134&gt;Settings!$C$26,IF(Towers!G134*(Settings!$C$16/100)&lt;'Total Sites'!G134,('Total Sites'!G134-Towers!G134*(Settings!$C$16/100)),0),"-")</f>
        <v/>
      </c>
      <c r="H134" s="24">
        <f>IF(P_Density!H134&gt;Settings!$C$26,IF(Towers!H134*(Settings!$C$16/100)&lt;'Total Sites'!H134,('Total Sites'!H134-Towers!H134*(Settings!$C$16/100)),0),"-")</f>
        <v/>
      </c>
      <c r="I134" s="24">
        <f>IF(P_Density!I134&gt;Settings!$C$26,IF(Towers!I134*(Settings!$C$16/100)&lt;'Total Sites'!I134,('Total Sites'!I134-Towers!I134*(Settings!$C$16/100)),0),"-")</f>
        <v/>
      </c>
      <c r="J134" s="24">
        <f>IF(P_Density!J134&gt;Settings!$C$26,IF(Towers!J134*(Settings!$C$16/100)&lt;'Total Sites'!J134,('Total Sites'!J134-Towers!J134*(Settings!$C$16/100)),0),"-")</f>
        <v/>
      </c>
      <c r="K134" s="24">
        <f>IF(P_Density!K134&gt;Settings!$C$26,IF(Towers!K134*(Settings!$C$16/100)&lt;'Total Sites'!K134,('Total Sites'!K134-Towers!K134*(Settings!$C$16/100)),0),"-")</f>
        <v/>
      </c>
      <c r="L134" s="24">
        <f>IF(P_Density!L134&gt;Settings!$C$26,IF(Towers!L134*(Settings!$C$16/100)&lt;'Total Sites'!L134,('Total Sites'!L134-Towers!L134*(Settings!$C$16/100)),0),"-")</f>
        <v/>
      </c>
    </row>
    <row r="135">
      <c r="A135" s="16">
        <f>'Total Sites'!A135</f>
        <v/>
      </c>
      <c r="B135" s="16">
        <f>'Total Sites'!B135</f>
        <v/>
      </c>
      <c r="C135" s="24">
        <f>IF(P_Density!C135&gt;Settings!$C$26,IF(Towers!C135*(Settings!$C$16/100)&lt;'Total Sites'!C135,('Total Sites'!C135-Towers!C135*(Settings!$C$16/100)),0),"-")</f>
        <v/>
      </c>
      <c r="D135" s="24">
        <f>IF(P_Density!D135&gt;Settings!$C$26,IF(Towers!D135*(Settings!$C$16/100)&lt;'Total Sites'!D135,('Total Sites'!D135-Towers!D135*(Settings!$C$16/100)),0),"-")</f>
        <v/>
      </c>
      <c r="E135" s="24">
        <f>IF(P_Density!E135&gt;Settings!$C$26,IF(Towers!E135*(Settings!$C$16/100)&lt;'Total Sites'!E135,('Total Sites'!E135-Towers!E135*(Settings!$C$16/100)),0),"-")</f>
        <v/>
      </c>
      <c r="F135" s="24">
        <f>IF(P_Density!F135&gt;Settings!$C$26,IF(Towers!F135*(Settings!$C$16/100)&lt;'Total Sites'!F135,('Total Sites'!F135-Towers!F135*(Settings!$C$16/100)),0),"-")</f>
        <v/>
      </c>
      <c r="G135" s="24">
        <f>IF(P_Density!G135&gt;Settings!$C$26,IF(Towers!G135*(Settings!$C$16/100)&lt;'Total Sites'!G135,('Total Sites'!G135-Towers!G135*(Settings!$C$16/100)),0),"-")</f>
        <v/>
      </c>
      <c r="H135" s="24">
        <f>IF(P_Density!H135&gt;Settings!$C$26,IF(Towers!H135*(Settings!$C$16/100)&lt;'Total Sites'!H135,('Total Sites'!H135-Towers!H135*(Settings!$C$16/100)),0),"-")</f>
        <v/>
      </c>
      <c r="I135" s="24">
        <f>IF(P_Density!I135&gt;Settings!$C$26,IF(Towers!I135*(Settings!$C$16/100)&lt;'Total Sites'!I135,('Total Sites'!I135-Towers!I135*(Settings!$C$16/100)),0),"-")</f>
        <v/>
      </c>
      <c r="J135" s="24">
        <f>IF(P_Density!J135&gt;Settings!$C$26,IF(Towers!J135*(Settings!$C$16/100)&lt;'Total Sites'!J135,('Total Sites'!J135-Towers!J135*(Settings!$C$16/100)),0),"-")</f>
        <v/>
      </c>
      <c r="K135" s="24">
        <f>IF(P_Density!K135&gt;Settings!$C$26,IF(Towers!K135*(Settings!$C$16/100)&lt;'Total Sites'!K135,('Total Sites'!K135-Towers!K135*(Settings!$C$16/100)),0),"-")</f>
        <v/>
      </c>
      <c r="L135" s="24">
        <f>IF(P_Density!L135&gt;Settings!$C$26,IF(Towers!L135*(Settings!$C$16/100)&lt;'Total Sites'!L135,('Total Sites'!L135-Towers!L135*(Settings!$C$16/100)),0),"-")</f>
        <v/>
      </c>
    </row>
    <row r="136">
      <c r="A136" s="16">
        <f>'Total Sites'!A136</f>
        <v/>
      </c>
      <c r="B136" s="16">
        <f>'Total Sites'!B136</f>
        <v/>
      </c>
      <c r="C136" s="24">
        <f>IF(P_Density!C136&gt;Settings!$C$26,IF(Towers!C136*(Settings!$C$16/100)&lt;'Total Sites'!C136,('Total Sites'!C136-Towers!C136*(Settings!$C$16/100)),0),"-")</f>
        <v/>
      </c>
      <c r="D136" s="24">
        <f>IF(P_Density!D136&gt;Settings!$C$26,IF(Towers!D136*(Settings!$C$16/100)&lt;'Total Sites'!D136,('Total Sites'!D136-Towers!D136*(Settings!$C$16/100)),0),"-")</f>
        <v/>
      </c>
      <c r="E136" s="24">
        <f>IF(P_Density!E136&gt;Settings!$C$26,IF(Towers!E136*(Settings!$C$16/100)&lt;'Total Sites'!E136,('Total Sites'!E136-Towers!E136*(Settings!$C$16/100)),0),"-")</f>
        <v/>
      </c>
      <c r="F136" s="24">
        <f>IF(P_Density!F136&gt;Settings!$C$26,IF(Towers!F136*(Settings!$C$16/100)&lt;'Total Sites'!F136,('Total Sites'!F136-Towers!F136*(Settings!$C$16/100)),0),"-")</f>
        <v/>
      </c>
      <c r="G136" s="24">
        <f>IF(P_Density!G136&gt;Settings!$C$26,IF(Towers!G136*(Settings!$C$16/100)&lt;'Total Sites'!G136,('Total Sites'!G136-Towers!G136*(Settings!$C$16/100)),0),"-")</f>
        <v/>
      </c>
      <c r="H136" s="24">
        <f>IF(P_Density!H136&gt;Settings!$C$26,IF(Towers!H136*(Settings!$C$16/100)&lt;'Total Sites'!H136,('Total Sites'!H136-Towers!H136*(Settings!$C$16/100)),0),"-")</f>
        <v/>
      </c>
      <c r="I136" s="24">
        <f>IF(P_Density!I136&gt;Settings!$C$26,IF(Towers!I136*(Settings!$C$16/100)&lt;'Total Sites'!I136,('Total Sites'!I136-Towers!I136*(Settings!$C$16/100)),0),"-")</f>
        <v/>
      </c>
      <c r="J136" s="24">
        <f>IF(P_Density!J136&gt;Settings!$C$26,IF(Towers!J136*(Settings!$C$16/100)&lt;'Total Sites'!J136,('Total Sites'!J136-Towers!J136*(Settings!$C$16/100)),0),"-")</f>
        <v/>
      </c>
      <c r="K136" s="24">
        <f>IF(P_Density!K136&gt;Settings!$C$26,IF(Towers!K136*(Settings!$C$16/100)&lt;'Total Sites'!K136,('Total Sites'!K136-Towers!K136*(Settings!$C$16/100)),0),"-")</f>
        <v/>
      </c>
      <c r="L136" s="24">
        <f>IF(P_Density!L136&gt;Settings!$C$26,IF(Towers!L136*(Settings!$C$16/100)&lt;'Total Sites'!L136,('Total Sites'!L136-Towers!L136*(Settings!$C$16/100)),0),"-")</f>
        <v/>
      </c>
    </row>
    <row r="137">
      <c r="A137" s="16">
        <f>'Total Sites'!A137</f>
        <v/>
      </c>
      <c r="B137" s="16">
        <f>'Total Sites'!B137</f>
        <v/>
      </c>
      <c r="C137" s="24">
        <f>IF(P_Density!C137&gt;Settings!$C$26,IF(Towers!C137*(Settings!$C$16/100)&lt;'Total Sites'!C137,('Total Sites'!C137-Towers!C137*(Settings!$C$16/100)),0),"-")</f>
        <v/>
      </c>
      <c r="D137" s="24">
        <f>IF(P_Density!D137&gt;Settings!$C$26,IF(Towers!D137*(Settings!$C$16/100)&lt;'Total Sites'!D137,('Total Sites'!D137-Towers!D137*(Settings!$C$16/100)),0),"-")</f>
        <v/>
      </c>
      <c r="E137" s="24">
        <f>IF(P_Density!E137&gt;Settings!$C$26,IF(Towers!E137*(Settings!$C$16/100)&lt;'Total Sites'!E137,('Total Sites'!E137-Towers!E137*(Settings!$C$16/100)),0),"-")</f>
        <v/>
      </c>
      <c r="F137" s="24">
        <f>IF(P_Density!F137&gt;Settings!$C$26,IF(Towers!F137*(Settings!$C$16/100)&lt;'Total Sites'!F137,('Total Sites'!F137-Towers!F137*(Settings!$C$16/100)),0),"-")</f>
        <v/>
      </c>
      <c r="G137" s="24">
        <f>IF(P_Density!G137&gt;Settings!$C$26,IF(Towers!G137*(Settings!$C$16/100)&lt;'Total Sites'!G137,('Total Sites'!G137-Towers!G137*(Settings!$C$16/100)),0),"-")</f>
        <v/>
      </c>
      <c r="H137" s="24">
        <f>IF(P_Density!H137&gt;Settings!$C$26,IF(Towers!H137*(Settings!$C$16/100)&lt;'Total Sites'!H137,('Total Sites'!H137-Towers!H137*(Settings!$C$16/100)),0),"-")</f>
        <v/>
      </c>
      <c r="I137" s="24">
        <f>IF(P_Density!I137&gt;Settings!$C$26,IF(Towers!I137*(Settings!$C$16/100)&lt;'Total Sites'!I137,('Total Sites'!I137-Towers!I137*(Settings!$C$16/100)),0),"-")</f>
        <v/>
      </c>
      <c r="J137" s="24">
        <f>IF(P_Density!J137&gt;Settings!$C$26,IF(Towers!J137*(Settings!$C$16/100)&lt;'Total Sites'!J137,('Total Sites'!J137-Towers!J137*(Settings!$C$16/100)),0),"-")</f>
        <v/>
      </c>
      <c r="K137" s="24">
        <f>IF(P_Density!K137&gt;Settings!$C$26,IF(Towers!K137*(Settings!$C$16/100)&lt;'Total Sites'!K137,('Total Sites'!K137-Towers!K137*(Settings!$C$16/100)),0),"-")</f>
        <v/>
      </c>
      <c r="L137" s="24">
        <f>IF(P_Density!L137&gt;Settings!$C$26,IF(Towers!L137*(Settings!$C$16/100)&lt;'Total Sites'!L137,('Total Sites'!L137-Towers!L137*(Settings!$C$16/100)),0),"-")</f>
        <v/>
      </c>
    </row>
    <row r="138">
      <c r="A138" s="16">
        <f>'Total Sites'!A138</f>
        <v/>
      </c>
      <c r="B138" s="16">
        <f>'Total Sites'!B138</f>
        <v/>
      </c>
      <c r="C138" s="24">
        <f>IF(P_Density!C138&gt;Settings!$C$26,IF(Towers!C138*(Settings!$C$16/100)&lt;'Total Sites'!C138,('Total Sites'!C138-Towers!C138*(Settings!$C$16/100)),0),"-")</f>
        <v/>
      </c>
      <c r="D138" s="24">
        <f>IF(P_Density!D138&gt;Settings!$C$26,IF(Towers!D138*(Settings!$C$16/100)&lt;'Total Sites'!D138,('Total Sites'!D138-Towers!D138*(Settings!$C$16/100)),0),"-")</f>
        <v/>
      </c>
      <c r="E138" s="24">
        <f>IF(P_Density!E138&gt;Settings!$C$26,IF(Towers!E138*(Settings!$C$16/100)&lt;'Total Sites'!E138,('Total Sites'!E138-Towers!E138*(Settings!$C$16/100)),0),"-")</f>
        <v/>
      </c>
      <c r="F138" s="24">
        <f>IF(P_Density!F138&gt;Settings!$C$26,IF(Towers!F138*(Settings!$C$16/100)&lt;'Total Sites'!F138,('Total Sites'!F138-Towers!F138*(Settings!$C$16/100)),0),"-")</f>
        <v/>
      </c>
      <c r="G138" s="24">
        <f>IF(P_Density!G138&gt;Settings!$C$26,IF(Towers!G138*(Settings!$C$16/100)&lt;'Total Sites'!G138,('Total Sites'!G138-Towers!G138*(Settings!$C$16/100)),0),"-")</f>
        <v/>
      </c>
      <c r="H138" s="24">
        <f>IF(P_Density!H138&gt;Settings!$C$26,IF(Towers!H138*(Settings!$C$16/100)&lt;'Total Sites'!H138,('Total Sites'!H138-Towers!H138*(Settings!$C$16/100)),0),"-")</f>
        <v/>
      </c>
      <c r="I138" s="24">
        <f>IF(P_Density!I138&gt;Settings!$C$26,IF(Towers!I138*(Settings!$C$16/100)&lt;'Total Sites'!I138,('Total Sites'!I138-Towers!I138*(Settings!$C$16/100)),0),"-")</f>
        <v/>
      </c>
      <c r="J138" s="24">
        <f>IF(P_Density!J138&gt;Settings!$C$26,IF(Towers!J138*(Settings!$C$16/100)&lt;'Total Sites'!J138,('Total Sites'!J138-Towers!J138*(Settings!$C$16/100)),0),"-")</f>
        <v/>
      </c>
      <c r="K138" s="24">
        <f>IF(P_Density!K138&gt;Settings!$C$26,IF(Towers!K138*(Settings!$C$16/100)&lt;'Total Sites'!K138,('Total Sites'!K138-Towers!K138*(Settings!$C$16/100)),0),"-")</f>
        <v/>
      </c>
      <c r="L138" s="24">
        <f>IF(P_Density!L138&gt;Settings!$C$26,IF(Towers!L138*(Settings!$C$16/100)&lt;'Total Sites'!L138,('Total Sites'!L138-Towers!L138*(Settings!$C$16/100)),0),"-")</f>
        <v/>
      </c>
    </row>
    <row r="139">
      <c r="A139" s="16">
        <f>'Total Sites'!A139</f>
        <v/>
      </c>
      <c r="B139" s="16">
        <f>'Total Sites'!B139</f>
        <v/>
      </c>
      <c r="C139" s="24">
        <f>IF(P_Density!C139&gt;Settings!$C$26,IF(Towers!C139*(Settings!$C$16/100)&lt;'Total Sites'!C139,('Total Sites'!C139-Towers!C139*(Settings!$C$16/100)),0),"-")</f>
        <v/>
      </c>
      <c r="D139" s="24">
        <f>IF(P_Density!D139&gt;Settings!$C$26,IF(Towers!D139*(Settings!$C$16/100)&lt;'Total Sites'!D139,('Total Sites'!D139-Towers!D139*(Settings!$C$16/100)),0),"-")</f>
        <v/>
      </c>
      <c r="E139" s="24">
        <f>IF(P_Density!E139&gt;Settings!$C$26,IF(Towers!E139*(Settings!$C$16/100)&lt;'Total Sites'!E139,('Total Sites'!E139-Towers!E139*(Settings!$C$16/100)),0),"-")</f>
        <v/>
      </c>
      <c r="F139" s="24">
        <f>IF(P_Density!F139&gt;Settings!$C$26,IF(Towers!F139*(Settings!$C$16/100)&lt;'Total Sites'!F139,('Total Sites'!F139-Towers!F139*(Settings!$C$16/100)),0),"-")</f>
        <v/>
      </c>
      <c r="G139" s="24">
        <f>IF(P_Density!G139&gt;Settings!$C$26,IF(Towers!G139*(Settings!$C$16/100)&lt;'Total Sites'!G139,('Total Sites'!G139-Towers!G139*(Settings!$C$16/100)),0),"-")</f>
        <v/>
      </c>
      <c r="H139" s="24">
        <f>IF(P_Density!H139&gt;Settings!$C$26,IF(Towers!H139*(Settings!$C$16/100)&lt;'Total Sites'!H139,('Total Sites'!H139-Towers!H139*(Settings!$C$16/100)),0),"-")</f>
        <v/>
      </c>
      <c r="I139" s="24">
        <f>IF(P_Density!I139&gt;Settings!$C$26,IF(Towers!I139*(Settings!$C$16/100)&lt;'Total Sites'!I139,('Total Sites'!I139-Towers!I139*(Settings!$C$16/100)),0),"-")</f>
        <v/>
      </c>
      <c r="J139" s="24">
        <f>IF(P_Density!J139&gt;Settings!$C$26,IF(Towers!J139*(Settings!$C$16/100)&lt;'Total Sites'!J139,('Total Sites'!J139-Towers!J139*(Settings!$C$16/100)),0),"-")</f>
        <v/>
      </c>
      <c r="K139" s="24">
        <f>IF(P_Density!K139&gt;Settings!$C$26,IF(Towers!K139*(Settings!$C$16/100)&lt;'Total Sites'!K139,('Total Sites'!K139-Towers!K139*(Settings!$C$16/100)),0),"-")</f>
        <v/>
      </c>
      <c r="L139" s="24">
        <f>IF(P_Density!L139&gt;Settings!$C$26,IF(Towers!L139*(Settings!$C$16/100)&lt;'Total Sites'!L139,('Total Sites'!L139-Towers!L139*(Settings!$C$16/100)),0),"-")</f>
        <v/>
      </c>
    </row>
    <row r="140">
      <c r="A140" s="16">
        <f>'Total Sites'!A140</f>
        <v/>
      </c>
      <c r="B140" s="16">
        <f>'Total Sites'!B140</f>
        <v/>
      </c>
      <c r="C140" s="24">
        <f>IF(P_Density!C140&gt;Settings!$C$26,IF(Towers!C140*(Settings!$C$16/100)&lt;'Total Sites'!C140,('Total Sites'!C140-Towers!C140*(Settings!$C$16/100)),0),"-")</f>
        <v/>
      </c>
      <c r="D140" s="24">
        <f>IF(P_Density!D140&gt;Settings!$C$26,IF(Towers!D140*(Settings!$C$16/100)&lt;'Total Sites'!D140,('Total Sites'!D140-Towers!D140*(Settings!$C$16/100)),0),"-")</f>
        <v/>
      </c>
      <c r="E140" s="24">
        <f>IF(P_Density!E140&gt;Settings!$C$26,IF(Towers!E140*(Settings!$C$16/100)&lt;'Total Sites'!E140,('Total Sites'!E140-Towers!E140*(Settings!$C$16/100)),0),"-")</f>
        <v/>
      </c>
      <c r="F140" s="24">
        <f>IF(P_Density!F140&gt;Settings!$C$26,IF(Towers!F140*(Settings!$C$16/100)&lt;'Total Sites'!F140,('Total Sites'!F140-Towers!F140*(Settings!$C$16/100)),0),"-")</f>
        <v/>
      </c>
      <c r="G140" s="24">
        <f>IF(P_Density!G140&gt;Settings!$C$26,IF(Towers!G140*(Settings!$C$16/100)&lt;'Total Sites'!G140,('Total Sites'!G140-Towers!G140*(Settings!$C$16/100)),0),"-")</f>
        <v/>
      </c>
      <c r="H140" s="24">
        <f>IF(P_Density!H140&gt;Settings!$C$26,IF(Towers!H140*(Settings!$C$16/100)&lt;'Total Sites'!H140,('Total Sites'!H140-Towers!H140*(Settings!$C$16/100)),0),"-")</f>
        <v/>
      </c>
      <c r="I140" s="24">
        <f>IF(P_Density!I140&gt;Settings!$C$26,IF(Towers!I140*(Settings!$C$16/100)&lt;'Total Sites'!I140,('Total Sites'!I140-Towers!I140*(Settings!$C$16/100)),0),"-")</f>
        <v/>
      </c>
      <c r="J140" s="24">
        <f>IF(P_Density!J140&gt;Settings!$C$26,IF(Towers!J140*(Settings!$C$16/100)&lt;'Total Sites'!J140,('Total Sites'!J140-Towers!J140*(Settings!$C$16/100)),0),"-")</f>
        <v/>
      </c>
      <c r="K140" s="24">
        <f>IF(P_Density!K140&gt;Settings!$C$26,IF(Towers!K140*(Settings!$C$16/100)&lt;'Total Sites'!K140,('Total Sites'!K140-Towers!K140*(Settings!$C$16/100)),0),"-")</f>
        <v/>
      </c>
      <c r="L140" s="24">
        <f>IF(P_Density!L140&gt;Settings!$C$26,IF(Towers!L140*(Settings!$C$16/100)&lt;'Total Sites'!L140,('Total Sites'!L140-Towers!L140*(Settings!$C$16/100)),0),"-")</f>
        <v/>
      </c>
    </row>
    <row r="141">
      <c r="A141" s="16">
        <f>'Total Sites'!A141</f>
        <v/>
      </c>
      <c r="B141" s="16">
        <f>'Total Sites'!B141</f>
        <v/>
      </c>
      <c r="C141" s="24">
        <f>IF(P_Density!C141&gt;Settings!$C$26,IF(Towers!C141*(Settings!$C$16/100)&lt;'Total Sites'!C141,('Total Sites'!C141-Towers!C141*(Settings!$C$16/100)),0),"-")</f>
        <v/>
      </c>
      <c r="D141" s="24">
        <f>IF(P_Density!D141&gt;Settings!$C$26,IF(Towers!D141*(Settings!$C$16/100)&lt;'Total Sites'!D141,('Total Sites'!D141-Towers!D141*(Settings!$C$16/100)),0),"-")</f>
        <v/>
      </c>
      <c r="E141" s="24">
        <f>IF(P_Density!E141&gt;Settings!$C$26,IF(Towers!E141*(Settings!$C$16/100)&lt;'Total Sites'!E141,('Total Sites'!E141-Towers!E141*(Settings!$C$16/100)),0),"-")</f>
        <v/>
      </c>
      <c r="F141" s="24">
        <f>IF(P_Density!F141&gt;Settings!$C$26,IF(Towers!F141*(Settings!$C$16/100)&lt;'Total Sites'!F141,('Total Sites'!F141-Towers!F141*(Settings!$C$16/100)),0),"-")</f>
        <v/>
      </c>
      <c r="G141" s="24">
        <f>IF(P_Density!G141&gt;Settings!$C$26,IF(Towers!G141*(Settings!$C$16/100)&lt;'Total Sites'!G141,('Total Sites'!G141-Towers!G141*(Settings!$C$16/100)),0),"-")</f>
        <v/>
      </c>
      <c r="H141" s="24">
        <f>IF(P_Density!H141&gt;Settings!$C$26,IF(Towers!H141*(Settings!$C$16/100)&lt;'Total Sites'!H141,('Total Sites'!H141-Towers!H141*(Settings!$C$16/100)),0),"-")</f>
        <v/>
      </c>
      <c r="I141" s="24">
        <f>IF(P_Density!I141&gt;Settings!$C$26,IF(Towers!I141*(Settings!$C$16/100)&lt;'Total Sites'!I141,('Total Sites'!I141-Towers!I141*(Settings!$C$16/100)),0),"-")</f>
        <v/>
      </c>
      <c r="J141" s="24">
        <f>IF(P_Density!J141&gt;Settings!$C$26,IF(Towers!J141*(Settings!$C$16/100)&lt;'Total Sites'!J141,('Total Sites'!J141-Towers!J141*(Settings!$C$16/100)),0),"-")</f>
        <v/>
      </c>
      <c r="K141" s="24">
        <f>IF(P_Density!K141&gt;Settings!$C$26,IF(Towers!K141*(Settings!$C$16/100)&lt;'Total Sites'!K141,('Total Sites'!K141-Towers!K141*(Settings!$C$16/100)),0),"-")</f>
        <v/>
      </c>
      <c r="L141" s="24">
        <f>IF(P_Density!L141&gt;Settings!$C$26,IF(Towers!L141*(Settings!$C$16/100)&lt;'Total Sites'!L141,('Total Sites'!L141-Towers!L141*(Settings!$C$16/100)),0),"-")</f>
        <v/>
      </c>
    </row>
    <row r="142">
      <c r="A142" s="16">
        <f>'Total Sites'!A142</f>
        <v/>
      </c>
      <c r="B142" s="16">
        <f>'Total Sites'!B142</f>
        <v/>
      </c>
      <c r="C142" s="24">
        <f>IF(P_Density!C142&gt;Settings!$C$26,IF(Towers!C142*(Settings!$C$16/100)&lt;'Total Sites'!C142,('Total Sites'!C142-Towers!C142*(Settings!$C$16/100)),0),"-")</f>
        <v/>
      </c>
      <c r="D142" s="24">
        <f>IF(P_Density!D142&gt;Settings!$C$26,IF(Towers!D142*(Settings!$C$16/100)&lt;'Total Sites'!D142,('Total Sites'!D142-Towers!D142*(Settings!$C$16/100)),0),"-")</f>
        <v/>
      </c>
      <c r="E142" s="24">
        <f>IF(P_Density!E142&gt;Settings!$C$26,IF(Towers!E142*(Settings!$C$16/100)&lt;'Total Sites'!E142,('Total Sites'!E142-Towers!E142*(Settings!$C$16/100)),0),"-")</f>
        <v/>
      </c>
      <c r="F142" s="24">
        <f>IF(P_Density!F142&gt;Settings!$C$26,IF(Towers!F142*(Settings!$C$16/100)&lt;'Total Sites'!F142,('Total Sites'!F142-Towers!F142*(Settings!$C$16/100)),0),"-")</f>
        <v/>
      </c>
      <c r="G142" s="24">
        <f>IF(P_Density!G142&gt;Settings!$C$26,IF(Towers!G142*(Settings!$C$16/100)&lt;'Total Sites'!G142,('Total Sites'!G142-Towers!G142*(Settings!$C$16/100)),0),"-")</f>
        <v/>
      </c>
      <c r="H142" s="24">
        <f>IF(P_Density!H142&gt;Settings!$C$26,IF(Towers!H142*(Settings!$C$16/100)&lt;'Total Sites'!H142,('Total Sites'!H142-Towers!H142*(Settings!$C$16/100)),0),"-")</f>
        <v/>
      </c>
      <c r="I142" s="24">
        <f>IF(P_Density!I142&gt;Settings!$C$26,IF(Towers!I142*(Settings!$C$16/100)&lt;'Total Sites'!I142,('Total Sites'!I142-Towers!I142*(Settings!$C$16/100)),0),"-")</f>
        <v/>
      </c>
      <c r="J142" s="24">
        <f>IF(P_Density!J142&gt;Settings!$C$26,IF(Towers!J142*(Settings!$C$16/100)&lt;'Total Sites'!J142,('Total Sites'!J142-Towers!J142*(Settings!$C$16/100)),0),"-")</f>
        <v/>
      </c>
      <c r="K142" s="24">
        <f>IF(P_Density!K142&gt;Settings!$C$26,IF(Towers!K142*(Settings!$C$16/100)&lt;'Total Sites'!K142,('Total Sites'!K142-Towers!K142*(Settings!$C$16/100)),0),"-")</f>
        <v/>
      </c>
      <c r="L142" s="24">
        <f>IF(P_Density!L142&gt;Settings!$C$26,IF(Towers!L142*(Settings!$C$16/100)&lt;'Total Sites'!L142,('Total Sites'!L142-Towers!L142*(Settings!$C$16/100)),0),"-")</f>
        <v/>
      </c>
    </row>
    <row r="143">
      <c r="A143" s="16">
        <f>'Total Sites'!A143</f>
        <v/>
      </c>
      <c r="B143" s="16">
        <f>'Total Sites'!B143</f>
        <v/>
      </c>
      <c r="C143" s="24">
        <f>IF(P_Density!C143&gt;Settings!$C$26,IF(Towers!C143*(Settings!$C$16/100)&lt;'Total Sites'!C143,('Total Sites'!C143-Towers!C143*(Settings!$C$16/100)),0),"-")</f>
        <v/>
      </c>
      <c r="D143" s="24">
        <f>IF(P_Density!D143&gt;Settings!$C$26,IF(Towers!D143*(Settings!$C$16/100)&lt;'Total Sites'!D143,('Total Sites'!D143-Towers!D143*(Settings!$C$16/100)),0),"-")</f>
        <v/>
      </c>
      <c r="E143" s="24">
        <f>IF(P_Density!E143&gt;Settings!$C$26,IF(Towers!E143*(Settings!$C$16/100)&lt;'Total Sites'!E143,('Total Sites'!E143-Towers!E143*(Settings!$C$16/100)),0),"-")</f>
        <v/>
      </c>
      <c r="F143" s="24">
        <f>IF(P_Density!F143&gt;Settings!$C$26,IF(Towers!F143*(Settings!$C$16/100)&lt;'Total Sites'!F143,('Total Sites'!F143-Towers!F143*(Settings!$C$16/100)),0),"-")</f>
        <v/>
      </c>
      <c r="G143" s="24">
        <f>IF(P_Density!G143&gt;Settings!$C$26,IF(Towers!G143*(Settings!$C$16/100)&lt;'Total Sites'!G143,('Total Sites'!G143-Towers!G143*(Settings!$C$16/100)),0),"-")</f>
        <v/>
      </c>
      <c r="H143" s="24">
        <f>IF(P_Density!H143&gt;Settings!$C$26,IF(Towers!H143*(Settings!$C$16/100)&lt;'Total Sites'!H143,('Total Sites'!H143-Towers!H143*(Settings!$C$16/100)),0),"-")</f>
        <v/>
      </c>
      <c r="I143" s="24">
        <f>IF(P_Density!I143&gt;Settings!$C$26,IF(Towers!I143*(Settings!$C$16/100)&lt;'Total Sites'!I143,('Total Sites'!I143-Towers!I143*(Settings!$C$16/100)),0),"-")</f>
        <v/>
      </c>
      <c r="J143" s="24">
        <f>IF(P_Density!J143&gt;Settings!$C$26,IF(Towers!J143*(Settings!$C$16/100)&lt;'Total Sites'!J143,('Total Sites'!J143-Towers!J143*(Settings!$C$16/100)),0),"-")</f>
        <v/>
      </c>
      <c r="K143" s="24">
        <f>IF(P_Density!K143&gt;Settings!$C$26,IF(Towers!K143*(Settings!$C$16/100)&lt;'Total Sites'!K143,('Total Sites'!K143-Towers!K143*(Settings!$C$16/100)),0),"-")</f>
        <v/>
      </c>
      <c r="L143" s="24">
        <f>IF(P_Density!L143&gt;Settings!$C$26,IF(Towers!L143*(Settings!$C$16/100)&lt;'Total Sites'!L143,('Total Sites'!L143-Towers!L143*(Settings!$C$16/100)),0),"-")</f>
        <v/>
      </c>
    </row>
    <row r="144">
      <c r="A144" s="16">
        <f>'Total Sites'!A144</f>
        <v/>
      </c>
      <c r="B144" s="16">
        <f>'Total Sites'!B144</f>
        <v/>
      </c>
      <c r="C144" s="24">
        <f>IF(P_Density!C144&gt;Settings!$C$26,IF(Towers!C144*(Settings!$C$16/100)&lt;'Total Sites'!C144,('Total Sites'!C144-Towers!C144*(Settings!$C$16/100)),0),"-")</f>
        <v/>
      </c>
      <c r="D144" s="24">
        <f>IF(P_Density!D144&gt;Settings!$C$26,IF(Towers!D144*(Settings!$C$16/100)&lt;'Total Sites'!D144,('Total Sites'!D144-Towers!D144*(Settings!$C$16/100)),0),"-")</f>
        <v/>
      </c>
      <c r="E144" s="24">
        <f>IF(P_Density!E144&gt;Settings!$C$26,IF(Towers!E144*(Settings!$C$16/100)&lt;'Total Sites'!E144,('Total Sites'!E144-Towers!E144*(Settings!$C$16/100)),0),"-")</f>
        <v/>
      </c>
      <c r="F144" s="24">
        <f>IF(P_Density!F144&gt;Settings!$C$26,IF(Towers!F144*(Settings!$C$16/100)&lt;'Total Sites'!F144,('Total Sites'!F144-Towers!F144*(Settings!$C$16/100)),0),"-")</f>
        <v/>
      </c>
      <c r="G144" s="24">
        <f>IF(P_Density!G144&gt;Settings!$C$26,IF(Towers!G144*(Settings!$C$16/100)&lt;'Total Sites'!G144,('Total Sites'!G144-Towers!G144*(Settings!$C$16/100)),0),"-")</f>
        <v/>
      </c>
      <c r="H144" s="24">
        <f>IF(P_Density!H144&gt;Settings!$C$26,IF(Towers!H144*(Settings!$C$16/100)&lt;'Total Sites'!H144,('Total Sites'!H144-Towers!H144*(Settings!$C$16/100)),0),"-")</f>
        <v/>
      </c>
      <c r="I144" s="24">
        <f>IF(P_Density!I144&gt;Settings!$C$26,IF(Towers!I144*(Settings!$C$16/100)&lt;'Total Sites'!I144,('Total Sites'!I144-Towers!I144*(Settings!$C$16/100)),0),"-")</f>
        <v/>
      </c>
      <c r="J144" s="24">
        <f>IF(P_Density!J144&gt;Settings!$C$26,IF(Towers!J144*(Settings!$C$16/100)&lt;'Total Sites'!J144,('Total Sites'!J144-Towers!J144*(Settings!$C$16/100)),0),"-")</f>
        <v/>
      </c>
      <c r="K144" s="24">
        <f>IF(P_Density!K144&gt;Settings!$C$26,IF(Towers!K144*(Settings!$C$16/100)&lt;'Total Sites'!K144,('Total Sites'!K144-Towers!K144*(Settings!$C$16/100)),0),"-")</f>
        <v/>
      </c>
      <c r="L144" s="24">
        <f>IF(P_Density!L144&gt;Settings!$C$26,IF(Towers!L144*(Settings!$C$16/100)&lt;'Total Sites'!L144,('Total Sites'!L144-Towers!L144*(Settings!$C$16/100)),0),"-")</f>
        <v/>
      </c>
    </row>
    <row r="145">
      <c r="A145" s="16">
        <f>'Total Sites'!A145</f>
        <v/>
      </c>
      <c r="B145" s="16">
        <f>'Total Sites'!B145</f>
        <v/>
      </c>
      <c r="C145" s="24">
        <f>IF(P_Density!C145&gt;Settings!$C$26,IF(Towers!C145*(Settings!$C$16/100)&lt;'Total Sites'!C145,('Total Sites'!C145-Towers!C145*(Settings!$C$16/100)),0),"-")</f>
        <v/>
      </c>
      <c r="D145" s="24">
        <f>IF(P_Density!D145&gt;Settings!$C$26,IF(Towers!D145*(Settings!$C$16/100)&lt;'Total Sites'!D145,('Total Sites'!D145-Towers!D145*(Settings!$C$16/100)),0),"-")</f>
        <v/>
      </c>
      <c r="E145" s="24">
        <f>IF(P_Density!E145&gt;Settings!$C$26,IF(Towers!E145*(Settings!$C$16/100)&lt;'Total Sites'!E145,('Total Sites'!E145-Towers!E145*(Settings!$C$16/100)),0),"-")</f>
        <v/>
      </c>
      <c r="F145" s="24">
        <f>IF(P_Density!F145&gt;Settings!$C$26,IF(Towers!F145*(Settings!$C$16/100)&lt;'Total Sites'!F145,('Total Sites'!F145-Towers!F145*(Settings!$C$16/100)),0),"-")</f>
        <v/>
      </c>
      <c r="G145" s="24">
        <f>IF(P_Density!G145&gt;Settings!$C$26,IF(Towers!G145*(Settings!$C$16/100)&lt;'Total Sites'!G145,('Total Sites'!G145-Towers!G145*(Settings!$C$16/100)),0),"-")</f>
        <v/>
      </c>
      <c r="H145" s="24">
        <f>IF(P_Density!H145&gt;Settings!$C$26,IF(Towers!H145*(Settings!$C$16/100)&lt;'Total Sites'!H145,('Total Sites'!H145-Towers!H145*(Settings!$C$16/100)),0),"-")</f>
        <v/>
      </c>
      <c r="I145" s="24">
        <f>IF(P_Density!I145&gt;Settings!$C$26,IF(Towers!I145*(Settings!$C$16/100)&lt;'Total Sites'!I145,('Total Sites'!I145-Towers!I145*(Settings!$C$16/100)),0),"-")</f>
        <v/>
      </c>
      <c r="J145" s="24">
        <f>IF(P_Density!J145&gt;Settings!$C$26,IF(Towers!J145*(Settings!$C$16/100)&lt;'Total Sites'!J145,('Total Sites'!J145-Towers!J145*(Settings!$C$16/100)),0),"-")</f>
        <v/>
      </c>
      <c r="K145" s="24">
        <f>IF(P_Density!K145&gt;Settings!$C$26,IF(Towers!K145*(Settings!$C$16/100)&lt;'Total Sites'!K145,('Total Sites'!K145-Towers!K145*(Settings!$C$16/100)),0),"-")</f>
        <v/>
      </c>
      <c r="L145" s="24">
        <f>IF(P_Density!L145&gt;Settings!$C$26,IF(Towers!L145*(Settings!$C$16/100)&lt;'Total Sites'!L145,('Total Sites'!L145-Towers!L145*(Settings!$C$16/100)),0),"-")</f>
        <v/>
      </c>
    </row>
    <row r="146">
      <c r="A146" s="16">
        <f>'Total Sites'!A146</f>
        <v/>
      </c>
      <c r="B146" s="16">
        <f>'Total Sites'!B146</f>
        <v/>
      </c>
      <c r="C146" s="24">
        <f>IF(P_Density!C146&gt;Settings!$C$26,IF(Towers!C146*(Settings!$C$16/100)&lt;'Total Sites'!C146,('Total Sites'!C146-Towers!C146*(Settings!$C$16/100)),0),"-")</f>
        <v/>
      </c>
      <c r="D146" s="24">
        <f>IF(P_Density!D146&gt;Settings!$C$26,IF(Towers!D146*(Settings!$C$16/100)&lt;'Total Sites'!D146,('Total Sites'!D146-Towers!D146*(Settings!$C$16/100)),0),"-")</f>
        <v/>
      </c>
      <c r="E146" s="24">
        <f>IF(P_Density!E146&gt;Settings!$C$26,IF(Towers!E146*(Settings!$C$16/100)&lt;'Total Sites'!E146,('Total Sites'!E146-Towers!E146*(Settings!$C$16/100)),0),"-")</f>
        <v/>
      </c>
      <c r="F146" s="24">
        <f>IF(P_Density!F146&gt;Settings!$C$26,IF(Towers!F146*(Settings!$C$16/100)&lt;'Total Sites'!F146,('Total Sites'!F146-Towers!F146*(Settings!$C$16/100)),0),"-")</f>
        <v/>
      </c>
      <c r="G146" s="24">
        <f>IF(P_Density!G146&gt;Settings!$C$26,IF(Towers!G146*(Settings!$C$16/100)&lt;'Total Sites'!G146,('Total Sites'!G146-Towers!G146*(Settings!$C$16/100)),0),"-")</f>
        <v/>
      </c>
      <c r="H146" s="24">
        <f>IF(P_Density!H146&gt;Settings!$C$26,IF(Towers!H146*(Settings!$C$16/100)&lt;'Total Sites'!H146,('Total Sites'!H146-Towers!H146*(Settings!$C$16/100)),0),"-")</f>
        <v/>
      </c>
      <c r="I146" s="24">
        <f>IF(P_Density!I146&gt;Settings!$C$26,IF(Towers!I146*(Settings!$C$16/100)&lt;'Total Sites'!I146,('Total Sites'!I146-Towers!I146*(Settings!$C$16/100)),0),"-")</f>
        <v/>
      </c>
      <c r="J146" s="24">
        <f>IF(P_Density!J146&gt;Settings!$C$26,IF(Towers!J146*(Settings!$C$16/100)&lt;'Total Sites'!J146,('Total Sites'!J146-Towers!J146*(Settings!$C$16/100)),0),"-")</f>
        <v/>
      </c>
      <c r="K146" s="24">
        <f>IF(P_Density!K146&gt;Settings!$C$26,IF(Towers!K146*(Settings!$C$16/100)&lt;'Total Sites'!K146,('Total Sites'!K146-Towers!K146*(Settings!$C$16/100)),0),"-")</f>
        <v/>
      </c>
      <c r="L146" s="24">
        <f>IF(P_Density!L146&gt;Settings!$C$26,IF(Towers!L146*(Settings!$C$16/100)&lt;'Total Sites'!L146,('Total Sites'!L146-Towers!L146*(Settings!$C$16/100)),0),"-")</f>
        <v/>
      </c>
    </row>
    <row r="147">
      <c r="A147" s="16">
        <f>'Total Sites'!A147</f>
        <v/>
      </c>
      <c r="B147" s="16">
        <f>'Total Sites'!B147</f>
        <v/>
      </c>
      <c r="C147" s="24">
        <f>IF(P_Density!C147&gt;Settings!$C$26,IF(Towers!C147*(Settings!$C$16/100)&lt;'Total Sites'!C147,('Total Sites'!C147-Towers!C147*(Settings!$C$16/100)),0),"-")</f>
        <v/>
      </c>
      <c r="D147" s="24">
        <f>IF(P_Density!D147&gt;Settings!$C$26,IF(Towers!D147*(Settings!$C$16/100)&lt;'Total Sites'!D147,('Total Sites'!D147-Towers!D147*(Settings!$C$16/100)),0),"-")</f>
        <v/>
      </c>
      <c r="E147" s="24">
        <f>IF(P_Density!E147&gt;Settings!$C$26,IF(Towers!E147*(Settings!$C$16/100)&lt;'Total Sites'!E147,('Total Sites'!E147-Towers!E147*(Settings!$C$16/100)),0),"-")</f>
        <v/>
      </c>
      <c r="F147" s="24">
        <f>IF(P_Density!F147&gt;Settings!$C$26,IF(Towers!F147*(Settings!$C$16/100)&lt;'Total Sites'!F147,('Total Sites'!F147-Towers!F147*(Settings!$C$16/100)),0),"-")</f>
        <v/>
      </c>
      <c r="G147" s="24">
        <f>IF(P_Density!G147&gt;Settings!$C$26,IF(Towers!G147*(Settings!$C$16/100)&lt;'Total Sites'!G147,('Total Sites'!G147-Towers!G147*(Settings!$C$16/100)),0),"-")</f>
        <v/>
      </c>
      <c r="H147" s="24">
        <f>IF(P_Density!H147&gt;Settings!$C$26,IF(Towers!H147*(Settings!$C$16/100)&lt;'Total Sites'!H147,('Total Sites'!H147-Towers!H147*(Settings!$C$16/100)),0),"-")</f>
        <v/>
      </c>
      <c r="I147" s="24">
        <f>IF(P_Density!I147&gt;Settings!$C$26,IF(Towers!I147*(Settings!$C$16/100)&lt;'Total Sites'!I147,('Total Sites'!I147-Towers!I147*(Settings!$C$16/100)),0),"-")</f>
        <v/>
      </c>
      <c r="J147" s="24">
        <f>IF(P_Density!J147&gt;Settings!$C$26,IF(Towers!J147*(Settings!$C$16/100)&lt;'Total Sites'!J147,('Total Sites'!J147-Towers!J147*(Settings!$C$16/100)),0),"-")</f>
        <v/>
      </c>
      <c r="K147" s="24">
        <f>IF(P_Density!K147&gt;Settings!$C$26,IF(Towers!K147*(Settings!$C$16/100)&lt;'Total Sites'!K147,('Total Sites'!K147-Towers!K147*(Settings!$C$16/100)),0),"-")</f>
        <v/>
      </c>
      <c r="L147" s="24">
        <f>IF(P_Density!L147&gt;Settings!$C$26,IF(Towers!L147*(Settings!$C$16/100)&lt;'Total Sites'!L147,('Total Sites'!L147-Towers!L147*(Settings!$C$16/100)),0),"-")</f>
        <v/>
      </c>
    </row>
    <row r="148">
      <c r="A148" s="16">
        <f>'Total Sites'!A148</f>
        <v/>
      </c>
      <c r="B148" s="16">
        <f>'Total Sites'!B148</f>
        <v/>
      </c>
      <c r="C148" s="24">
        <f>IF(P_Density!C148&gt;Settings!$C$26,IF(Towers!C148*(Settings!$C$16/100)&lt;'Total Sites'!C148,('Total Sites'!C148-Towers!C148*(Settings!$C$16/100)),0),"-")</f>
        <v/>
      </c>
      <c r="D148" s="24">
        <f>IF(P_Density!D148&gt;Settings!$C$26,IF(Towers!D148*(Settings!$C$16/100)&lt;'Total Sites'!D148,('Total Sites'!D148-Towers!D148*(Settings!$C$16/100)),0),"-")</f>
        <v/>
      </c>
      <c r="E148" s="24">
        <f>IF(P_Density!E148&gt;Settings!$C$26,IF(Towers!E148*(Settings!$C$16/100)&lt;'Total Sites'!E148,('Total Sites'!E148-Towers!E148*(Settings!$C$16/100)),0),"-")</f>
        <v/>
      </c>
      <c r="F148" s="24">
        <f>IF(P_Density!F148&gt;Settings!$C$26,IF(Towers!F148*(Settings!$C$16/100)&lt;'Total Sites'!F148,('Total Sites'!F148-Towers!F148*(Settings!$C$16/100)),0),"-")</f>
        <v/>
      </c>
      <c r="G148" s="24">
        <f>IF(P_Density!G148&gt;Settings!$C$26,IF(Towers!G148*(Settings!$C$16/100)&lt;'Total Sites'!G148,('Total Sites'!G148-Towers!G148*(Settings!$C$16/100)),0),"-")</f>
        <v/>
      </c>
      <c r="H148" s="24">
        <f>IF(P_Density!H148&gt;Settings!$C$26,IF(Towers!H148*(Settings!$C$16/100)&lt;'Total Sites'!H148,('Total Sites'!H148-Towers!H148*(Settings!$C$16/100)),0),"-")</f>
        <v/>
      </c>
      <c r="I148" s="24">
        <f>IF(P_Density!I148&gt;Settings!$C$26,IF(Towers!I148*(Settings!$C$16/100)&lt;'Total Sites'!I148,('Total Sites'!I148-Towers!I148*(Settings!$C$16/100)),0),"-")</f>
        <v/>
      </c>
      <c r="J148" s="24">
        <f>IF(P_Density!J148&gt;Settings!$C$26,IF(Towers!J148*(Settings!$C$16/100)&lt;'Total Sites'!J148,('Total Sites'!J148-Towers!J148*(Settings!$C$16/100)),0),"-")</f>
        <v/>
      </c>
      <c r="K148" s="24">
        <f>IF(P_Density!K148&gt;Settings!$C$26,IF(Towers!K148*(Settings!$C$16/100)&lt;'Total Sites'!K148,('Total Sites'!K148-Towers!K148*(Settings!$C$16/100)),0),"-")</f>
        <v/>
      </c>
      <c r="L148" s="24">
        <f>IF(P_Density!L148&gt;Settings!$C$26,IF(Towers!L148*(Settings!$C$16/100)&lt;'Total Sites'!L148,('Total Sites'!L148-Towers!L148*(Settings!$C$16/100)),0),"-")</f>
        <v/>
      </c>
    </row>
    <row r="149">
      <c r="A149" s="16">
        <f>'Total Sites'!A149</f>
        <v/>
      </c>
      <c r="B149" s="16">
        <f>'Total Sites'!B149</f>
        <v/>
      </c>
      <c r="C149" s="24">
        <f>IF(P_Density!C149&gt;Settings!$C$26,IF(Towers!C149*(Settings!$C$16/100)&lt;'Total Sites'!C149,('Total Sites'!C149-Towers!C149*(Settings!$C$16/100)),0),"-")</f>
        <v/>
      </c>
      <c r="D149" s="24">
        <f>IF(P_Density!D149&gt;Settings!$C$26,IF(Towers!D149*(Settings!$C$16/100)&lt;'Total Sites'!D149,('Total Sites'!D149-Towers!D149*(Settings!$C$16/100)),0),"-")</f>
        <v/>
      </c>
      <c r="E149" s="24">
        <f>IF(P_Density!E149&gt;Settings!$C$26,IF(Towers!E149*(Settings!$C$16/100)&lt;'Total Sites'!E149,('Total Sites'!E149-Towers!E149*(Settings!$C$16/100)),0),"-")</f>
        <v/>
      </c>
      <c r="F149" s="24">
        <f>IF(P_Density!F149&gt;Settings!$C$26,IF(Towers!F149*(Settings!$C$16/100)&lt;'Total Sites'!F149,('Total Sites'!F149-Towers!F149*(Settings!$C$16/100)),0),"-")</f>
        <v/>
      </c>
      <c r="G149" s="24">
        <f>IF(P_Density!G149&gt;Settings!$C$26,IF(Towers!G149*(Settings!$C$16/100)&lt;'Total Sites'!G149,('Total Sites'!G149-Towers!G149*(Settings!$C$16/100)),0),"-")</f>
        <v/>
      </c>
      <c r="H149" s="24">
        <f>IF(P_Density!H149&gt;Settings!$C$26,IF(Towers!H149*(Settings!$C$16/100)&lt;'Total Sites'!H149,('Total Sites'!H149-Towers!H149*(Settings!$C$16/100)),0),"-")</f>
        <v/>
      </c>
      <c r="I149" s="24">
        <f>IF(P_Density!I149&gt;Settings!$C$26,IF(Towers!I149*(Settings!$C$16/100)&lt;'Total Sites'!I149,('Total Sites'!I149-Towers!I149*(Settings!$C$16/100)),0),"-")</f>
        <v/>
      </c>
      <c r="J149" s="24">
        <f>IF(P_Density!J149&gt;Settings!$C$26,IF(Towers!J149*(Settings!$C$16/100)&lt;'Total Sites'!J149,('Total Sites'!J149-Towers!J149*(Settings!$C$16/100)),0),"-")</f>
        <v/>
      </c>
      <c r="K149" s="24">
        <f>IF(P_Density!K149&gt;Settings!$C$26,IF(Towers!K149*(Settings!$C$16/100)&lt;'Total Sites'!K149,('Total Sites'!K149-Towers!K149*(Settings!$C$16/100)),0),"-")</f>
        <v/>
      </c>
      <c r="L149" s="24">
        <f>IF(P_Density!L149&gt;Settings!$C$26,IF(Towers!L149*(Settings!$C$16/100)&lt;'Total Sites'!L149,('Total Sites'!L149-Towers!L149*(Settings!$C$16/100)),0),"-")</f>
        <v/>
      </c>
    </row>
    <row r="150">
      <c r="A150" s="16">
        <f>'Total Sites'!A150</f>
        <v/>
      </c>
      <c r="B150" s="16">
        <f>'Total Sites'!B150</f>
        <v/>
      </c>
      <c r="C150" s="24">
        <f>IF(P_Density!C150&gt;Settings!$C$26,IF(Towers!C150*(Settings!$C$16/100)&lt;'Total Sites'!C150,('Total Sites'!C150-Towers!C150*(Settings!$C$16/100)),0),"-")</f>
        <v/>
      </c>
      <c r="D150" s="24">
        <f>IF(P_Density!D150&gt;Settings!$C$26,IF(Towers!D150*(Settings!$C$16/100)&lt;'Total Sites'!D150,('Total Sites'!D150-Towers!D150*(Settings!$C$16/100)),0),"-")</f>
        <v/>
      </c>
      <c r="E150" s="24">
        <f>IF(P_Density!E150&gt;Settings!$C$26,IF(Towers!E150*(Settings!$C$16/100)&lt;'Total Sites'!E150,('Total Sites'!E150-Towers!E150*(Settings!$C$16/100)),0),"-")</f>
        <v/>
      </c>
      <c r="F150" s="24">
        <f>IF(P_Density!F150&gt;Settings!$C$26,IF(Towers!F150*(Settings!$C$16/100)&lt;'Total Sites'!F150,('Total Sites'!F150-Towers!F150*(Settings!$C$16/100)),0),"-")</f>
        <v/>
      </c>
      <c r="G150" s="24">
        <f>IF(P_Density!G150&gt;Settings!$C$26,IF(Towers!G150*(Settings!$C$16/100)&lt;'Total Sites'!G150,('Total Sites'!G150-Towers!G150*(Settings!$C$16/100)),0),"-")</f>
        <v/>
      </c>
      <c r="H150" s="24">
        <f>IF(P_Density!H150&gt;Settings!$C$26,IF(Towers!H150*(Settings!$C$16/100)&lt;'Total Sites'!H150,('Total Sites'!H150-Towers!H150*(Settings!$C$16/100)),0),"-")</f>
        <v/>
      </c>
      <c r="I150" s="24">
        <f>IF(P_Density!I150&gt;Settings!$C$26,IF(Towers!I150*(Settings!$C$16/100)&lt;'Total Sites'!I150,('Total Sites'!I150-Towers!I150*(Settings!$C$16/100)),0),"-")</f>
        <v/>
      </c>
      <c r="J150" s="24">
        <f>IF(P_Density!J150&gt;Settings!$C$26,IF(Towers!J150*(Settings!$C$16/100)&lt;'Total Sites'!J150,('Total Sites'!J150-Towers!J150*(Settings!$C$16/100)),0),"-")</f>
        <v/>
      </c>
      <c r="K150" s="24">
        <f>IF(P_Density!K150&gt;Settings!$C$26,IF(Towers!K150*(Settings!$C$16/100)&lt;'Total Sites'!K150,('Total Sites'!K150-Towers!K150*(Settings!$C$16/100)),0),"-")</f>
        <v/>
      </c>
      <c r="L150" s="24">
        <f>IF(P_Density!L150&gt;Settings!$C$26,IF(Towers!L150*(Settings!$C$16/100)&lt;'Total Sites'!L150,('Total Sites'!L150-Towers!L150*(Settings!$C$16/100)),0),"-")</f>
        <v/>
      </c>
    </row>
    <row r="151">
      <c r="A151" s="16">
        <f>'Total Sites'!A151</f>
        <v/>
      </c>
      <c r="B151" s="16">
        <f>'Total Sites'!B151</f>
        <v/>
      </c>
      <c r="C151" s="24">
        <f>IF(P_Density!C151&gt;Settings!$C$26,IF(Towers!C151*(Settings!$C$16/100)&lt;'Total Sites'!C151,('Total Sites'!C151-Towers!C151*(Settings!$C$16/100)),0),"-")</f>
        <v/>
      </c>
      <c r="D151" s="24">
        <f>IF(P_Density!D151&gt;Settings!$C$26,IF(Towers!D151*(Settings!$C$16/100)&lt;'Total Sites'!D151,('Total Sites'!D151-Towers!D151*(Settings!$C$16/100)),0),"-")</f>
        <v/>
      </c>
      <c r="E151" s="24">
        <f>IF(P_Density!E151&gt;Settings!$C$26,IF(Towers!E151*(Settings!$C$16/100)&lt;'Total Sites'!E151,('Total Sites'!E151-Towers!E151*(Settings!$C$16/100)),0),"-")</f>
        <v/>
      </c>
      <c r="F151" s="24">
        <f>IF(P_Density!F151&gt;Settings!$C$26,IF(Towers!F151*(Settings!$C$16/100)&lt;'Total Sites'!F151,('Total Sites'!F151-Towers!F151*(Settings!$C$16/100)),0),"-")</f>
        <v/>
      </c>
      <c r="G151" s="24">
        <f>IF(P_Density!G151&gt;Settings!$C$26,IF(Towers!G151*(Settings!$C$16/100)&lt;'Total Sites'!G151,('Total Sites'!G151-Towers!G151*(Settings!$C$16/100)),0),"-")</f>
        <v/>
      </c>
      <c r="H151" s="24">
        <f>IF(P_Density!H151&gt;Settings!$C$26,IF(Towers!H151*(Settings!$C$16/100)&lt;'Total Sites'!H151,('Total Sites'!H151-Towers!H151*(Settings!$C$16/100)),0),"-")</f>
        <v/>
      </c>
      <c r="I151" s="24">
        <f>IF(P_Density!I151&gt;Settings!$C$26,IF(Towers!I151*(Settings!$C$16/100)&lt;'Total Sites'!I151,('Total Sites'!I151-Towers!I151*(Settings!$C$16/100)),0),"-")</f>
        <v/>
      </c>
      <c r="J151" s="24">
        <f>IF(P_Density!J151&gt;Settings!$C$26,IF(Towers!J151*(Settings!$C$16/100)&lt;'Total Sites'!J151,('Total Sites'!J151-Towers!J151*(Settings!$C$16/100)),0),"-")</f>
        <v/>
      </c>
      <c r="K151" s="24">
        <f>IF(P_Density!K151&gt;Settings!$C$26,IF(Towers!K151*(Settings!$C$16/100)&lt;'Total Sites'!K151,('Total Sites'!K151-Towers!K151*(Settings!$C$16/100)),0),"-")</f>
        <v/>
      </c>
      <c r="L151" s="24">
        <f>IF(P_Density!L151&gt;Settings!$C$26,IF(Towers!L151*(Settings!$C$16/100)&lt;'Total Sites'!L151,('Total Sites'!L151-Towers!L151*(Settings!$C$16/100)),0),"-")</f>
        <v/>
      </c>
    </row>
    <row r="152">
      <c r="A152" s="16">
        <f>'Total Sites'!A152</f>
        <v/>
      </c>
      <c r="B152" s="16">
        <f>'Total Sites'!B152</f>
        <v/>
      </c>
      <c r="C152" s="24">
        <f>IF(P_Density!C152&gt;Settings!$C$26,IF(Towers!C152*(Settings!$C$16/100)&lt;'Total Sites'!C152,('Total Sites'!C152-Towers!C152*(Settings!$C$16/100)),0),"-")</f>
        <v/>
      </c>
      <c r="D152" s="24">
        <f>IF(P_Density!D152&gt;Settings!$C$26,IF(Towers!D152*(Settings!$C$16/100)&lt;'Total Sites'!D152,('Total Sites'!D152-Towers!D152*(Settings!$C$16/100)),0),"-")</f>
        <v/>
      </c>
      <c r="E152" s="24">
        <f>IF(P_Density!E152&gt;Settings!$C$26,IF(Towers!E152*(Settings!$C$16/100)&lt;'Total Sites'!E152,('Total Sites'!E152-Towers!E152*(Settings!$C$16/100)),0),"-")</f>
        <v/>
      </c>
      <c r="F152" s="24">
        <f>IF(P_Density!F152&gt;Settings!$C$26,IF(Towers!F152*(Settings!$C$16/100)&lt;'Total Sites'!F152,('Total Sites'!F152-Towers!F152*(Settings!$C$16/100)),0),"-")</f>
        <v/>
      </c>
      <c r="G152" s="24">
        <f>IF(P_Density!G152&gt;Settings!$C$26,IF(Towers!G152*(Settings!$C$16/100)&lt;'Total Sites'!G152,('Total Sites'!G152-Towers!G152*(Settings!$C$16/100)),0),"-")</f>
        <v/>
      </c>
      <c r="H152" s="24">
        <f>IF(P_Density!H152&gt;Settings!$C$26,IF(Towers!H152*(Settings!$C$16/100)&lt;'Total Sites'!H152,('Total Sites'!H152-Towers!H152*(Settings!$C$16/100)),0),"-")</f>
        <v/>
      </c>
      <c r="I152" s="24">
        <f>IF(P_Density!I152&gt;Settings!$C$26,IF(Towers!I152*(Settings!$C$16/100)&lt;'Total Sites'!I152,('Total Sites'!I152-Towers!I152*(Settings!$C$16/100)),0),"-")</f>
        <v/>
      </c>
      <c r="J152" s="24">
        <f>IF(P_Density!J152&gt;Settings!$C$26,IF(Towers!J152*(Settings!$C$16/100)&lt;'Total Sites'!J152,('Total Sites'!J152-Towers!J152*(Settings!$C$16/100)),0),"-")</f>
        <v/>
      </c>
      <c r="K152" s="24">
        <f>IF(P_Density!K152&gt;Settings!$C$26,IF(Towers!K152*(Settings!$C$16/100)&lt;'Total Sites'!K152,('Total Sites'!K152-Towers!K152*(Settings!$C$16/100)),0),"-")</f>
        <v/>
      </c>
      <c r="L152" s="24">
        <f>IF(P_Density!L152&gt;Settings!$C$26,IF(Towers!L152*(Settings!$C$16/100)&lt;'Total Sites'!L152,('Total Sites'!L152-Towers!L152*(Settings!$C$16/100)),0),"-")</f>
        <v/>
      </c>
    </row>
    <row r="153">
      <c r="A153" s="16">
        <f>'Total Sites'!A153</f>
        <v/>
      </c>
      <c r="B153" s="16">
        <f>'Total Sites'!B153</f>
        <v/>
      </c>
      <c r="C153" s="24">
        <f>IF(P_Density!C153&gt;Settings!$C$26,IF(Towers!C153*(Settings!$C$16/100)&lt;'Total Sites'!C153,('Total Sites'!C153-Towers!C153*(Settings!$C$16/100)),0),"-")</f>
        <v/>
      </c>
      <c r="D153" s="24">
        <f>IF(P_Density!D153&gt;Settings!$C$26,IF(Towers!D153*(Settings!$C$16/100)&lt;'Total Sites'!D153,('Total Sites'!D153-Towers!D153*(Settings!$C$16/100)),0),"-")</f>
        <v/>
      </c>
      <c r="E153" s="24">
        <f>IF(P_Density!E153&gt;Settings!$C$26,IF(Towers!E153*(Settings!$C$16/100)&lt;'Total Sites'!E153,('Total Sites'!E153-Towers!E153*(Settings!$C$16/100)),0),"-")</f>
        <v/>
      </c>
      <c r="F153" s="24">
        <f>IF(P_Density!F153&gt;Settings!$C$26,IF(Towers!F153*(Settings!$C$16/100)&lt;'Total Sites'!F153,('Total Sites'!F153-Towers!F153*(Settings!$C$16/100)),0),"-")</f>
        <v/>
      </c>
      <c r="G153" s="24">
        <f>IF(P_Density!G153&gt;Settings!$C$26,IF(Towers!G153*(Settings!$C$16/100)&lt;'Total Sites'!G153,('Total Sites'!G153-Towers!G153*(Settings!$C$16/100)),0),"-")</f>
        <v/>
      </c>
      <c r="H153" s="24">
        <f>IF(P_Density!H153&gt;Settings!$C$26,IF(Towers!H153*(Settings!$C$16/100)&lt;'Total Sites'!H153,('Total Sites'!H153-Towers!H153*(Settings!$C$16/100)),0),"-")</f>
        <v/>
      </c>
      <c r="I153" s="24">
        <f>IF(P_Density!I153&gt;Settings!$C$26,IF(Towers!I153*(Settings!$C$16/100)&lt;'Total Sites'!I153,('Total Sites'!I153-Towers!I153*(Settings!$C$16/100)),0),"-")</f>
        <v/>
      </c>
      <c r="J153" s="24">
        <f>IF(P_Density!J153&gt;Settings!$C$26,IF(Towers!J153*(Settings!$C$16/100)&lt;'Total Sites'!J153,('Total Sites'!J153-Towers!J153*(Settings!$C$16/100)),0),"-")</f>
        <v/>
      </c>
      <c r="K153" s="24">
        <f>IF(P_Density!K153&gt;Settings!$C$26,IF(Towers!K153*(Settings!$C$16/100)&lt;'Total Sites'!K153,('Total Sites'!K153-Towers!K153*(Settings!$C$16/100)),0),"-")</f>
        <v/>
      </c>
      <c r="L153" s="24">
        <f>IF(P_Density!L153&gt;Settings!$C$26,IF(Towers!L153*(Settings!$C$16/100)&lt;'Total Sites'!L153,('Total Sites'!L153-Towers!L153*(Settings!$C$16/100)),0),"-")</f>
        <v/>
      </c>
    </row>
    <row r="154">
      <c r="A154" s="16">
        <f>'Total Sites'!A154</f>
        <v/>
      </c>
      <c r="B154" s="16">
        <f>'Total Sites'!B154</f>
        <v/>
      </c>
      <c r="C154" s="24">
        <f>IF(P_Density!C154&gt;Settings!$C$26,IF(Towers!C154*(Settings!$C$16/100)&lt;'Total Sites'!C154,('Total Sites'!C154-Towers!C154*(Settings!$C$16/100)),0),"-")</f>
        <v/>
      </c>
      <c r="D154" s="24">
        <f>IF(P_Density!D154&gt;Settings!$C$26,IF(Towers!D154*(Settings!$C$16/100)&lt;'Total Sites'!D154,('Total Sites'!D154-Towers!D154*(Settings!$C$16/100)),0),"-")</f>
        <v/>
      </c>
      <c r="E154" s="24">
        <f>IF(P_Density!E154&gt;Settings!$C$26,IF(Towers!E154*(Settings!$C$16/100)&lt;'Total Sites'!E154,('Total Sites'!E154-Towers!E154*(Settings!$C$16/100)),0),"-")</f>
        <v/>
      </c>
      <c r="F154" s="24">
        <f>IF(P_Density!F154&gt;Settings!$C$26,IF(Towers!F154*(Settings!$C$16/100)&lt;'Total Sites'!F154,('Total Sites'!F154-Towers!F154*(Settings!$C$16/100)),0),"-")</f>
        <v/>
      </c>
      <c r="G154" s="24">
        <f>IF(P_Density!G154&gt;Settings!$C$26,IF(Towers!G154*(Settings!$C$16/100)&lt;'Total Sites'!G154,('Total Sites'!G154-Towers!G154*(Settings!$C$16/100)),0),"-")</f>
        <v/>
      </c>
      <c r="H154" s="24">
        <f>IF(P_Density!H154&gt;Settings!$C$26,IF(Towers!H154*(Settings!$C$16/100)&lt;'Total Sites'!H154,('Total Sites'!H154-Towers!H154*(Settings!$C$16/100)),0),"-")</f>
        <v/>
      </c>
      <c r="I154" s="24">
        <f>IF(P_Density!I154&gt;Settings!$C$26,IF(Towers!I154*(Settings!$C$16/100)&lt;'Total Sites'!I154,('Total Sites'!I154-Towers!I154*(Settings!$C$16/100)),0),"-")</f>
        <v/>
      </c>
      <c r="J154" s="24">
        <f>IF(P_Density!J154&gt;Settings!$C$26,IF(Towers!J154*(Settings!$C$16/100)&lt;'Total Sites'!J154,('Total Sites'!J154-Towers!J154*(Settings!$C$16/100)),0),"-")</f>
        <v/>
      </c>
      <c r="K154" s="24">
        <f>IF(P_Density!K154&gt;Settings!$C$26,IF(Towers!K154*(Settings!$C$16/100)&lt;'Total Sites'!K154,('Total Sites'!K154-Towers!K154*(Settings!$C$16/100)),0),"-")</f>
        <v/>
      </c>
      <c r="L154" s="24">
        <f>IF(P_Density!L154&gt;Settings!$C$26,IF(Towers!L154*(Settings!$C$16/100)&lt;'Total Sites'!L154,('Total Sites'!L154-Towers!L154*(Settings!$C$16/100)),0),"-")</f>
        <v/>
      </c>
    </row>
    <row r="155">
      <c r="A155" s="16">
        <f>'Total Sites'!A155</f>
        <v/>
      </c>
      <c r="B155" s="16">
        <f>'Total Sites'!B155</f>
        <v/>
      </c>
      <c r="C155" s="24">
        <f>IF(P_Density!C155&gt;Settings!$C$26,IF(Towers!C155*(Settings!$C$16/100)&lt;'Total Sites'!C155,('Total Sites'!C155-Towers!C155*(Settings!$C$16/100)),0),"-")</f>
        <v/>
      </c>
      <c r="D155" s="24">
        <f>IF(P_Density!D155&gt;Settings!$C$26,IF(Towers!D155*(Settings!$C$16/100)&lt;'Total Sites'!D155,('Total Sites'!D155-Towers!D155*(Settings!$C$16/100)),0),"-")</f>
        <v/>
      </c>
      <c r="E155" s="24">
        <f>IF(P_Density!E155&gt;Settings!$C$26,IF(Towers!E155*(Settings!$C$16/100)&lt;'Total Sites'!E155,('Total Sites'!E155-Towers!E155*(Settings!$C$16/100)),0),"-")</f>
        <v/>
      </c>
      <c r="F155" s="24">
        <f>IF(P_Density!F155&gt;Settings!$C$26,IF(Towers!F155*(Settings!$C$16/100)&lt;'Total Sites'!F155,('Total Sites'!F155-Towers!F155*(Settings!$C$16/100)),0),"-")</f>
        <v/>
      </c>
      <c r="G155" s="24">
        <f>IF(P_Density!G155&gt;Settings!$C$26,IF(Towers!G155*(Settings!$C$16/100)&lt;'Total Sites'!G155,('Total Sites'!G155-Towers!G155*(Settings!$C$16/100)),0),"-")</f>
        <v/>
      </c>
      <c r="H155" s="24">
        <f>IF(P_Density!H155&gt;Settings!$C$26,IF(Towers!H155*(Settings!$C$16/100)&lt;'Total Sites'!H155,('Total Sites'!H155-Towers!H155*(Settings!$C$16/100)),0),"-")</f>
        <v/>
      </c>
      <c r="I155" s="24">
        <f>IF(P_Density!I155&gt;Settings!$C$26,IF(Towers!I155*(Settings!$C$16/100)&lt;'Total Sites'!I155,('Total Sites'!I155-Towers!I155*(Settings!$C$16/100)),0),"-")</f>
        <v/>
      </c>
      <c r="J155" s="24">
        <f>IF(P_Density!J155&gt;Settings!$C$26,IF(Towers!J155*(Settings!$C$16/100)&lt;'Total Sites'!J155,('Total Sites'!J155-Towers!J155*(Settings!$C$16/100)),0),"-")</f>
        <v/>
      </c>
      <c r="K155" s="24">
        <f>IF(P_Density!K155&gt;Settings!$C$26,IF(Towers!K155*(Settings!$C$16/100)&lt;'Total Sites'!K155,('Total Sites'!K155-Towers!K155*(Settings!$C$16/100)),0),"-")</f>
        <v/>
      </c>
      <c r="L155" s="24">
        <f>IF(P_Density!L155&gt;Settings!$C$26,IF(Towers!L155*(Settings!$C$16/100)&lt;'Total Sites'!L155,('Total Sites'!L155-Towers!L155*(Settings!$C$16/100)),0),"-")</f>
        <v/>
      </c>
    </row>
    <row r="156">
      <c r="A156" s="16">
        <f>'Total Sites'!A156</f>
        <v/>
      </c>
      <c r="B156" s="16">
        <f>'Total Sites'!B156</f>
        <v/>
      </c>
      <c r="C156" s="24">
        <f>IF(P_Density!C156&gt;Settings!$C$26,IF(Towers!C156*(Settings!$C$16/100)&lt;'Total Sites'!C156,('Total Sites'!C156-Towers!C156*(Settings!$C$16/100)),0),"-")</f>
        <v/>
      </c>
      <c r="D156" s="24">
        <f>IF(P_Density!D156&gt;Settings!$C$26,IF(Towers!D156*(Settings!$C$16/100)&lt;'Total Sites'!D156,('Total Sites'!D156-Towers!D156*(Settings!$C$16/100)),0),"-")</f>
        <v/>
      </c>
      <c r="E156" s="24">
        <f>IF(P_Density!E156&gt;Settings!$C$26,IF(Towers!E156*(Settings!$C$16/100)&lt;'Total Sites'!E156,('Total Sites'!E156-Towers!E156*(Settings!$C$16/100)),0),"-")</f>
        <v/>
      </c>
      <c r="F156" s="24">
        <f>IF(P_Density!F156&gt;Settings!$C$26,IF(Towers!F156*(Settings!$C$16/100)&lt;'Total Sites'!F156,('Total Sites'!F156-Towers!F156*(Settings!$C$16/100)),0),"-")</f>
        <v/>
      </c>
      <c r="G156" s="24">
        <f>IF(P_Density!G156&gt;Settings!$C$26,IF(Towers!G156*(Settings!$C$16/100)&lt;'Total Sites'!G156,('Total Sites'!G156-Towers!G156*(Settings!$C$16/100)),0),"-")</f>
        <v/>
      </c>
      <c r="H156" s="24">
        <f>IF(P_Density!H156&gt;Settings!$C$26,IF(Towers!H156*(Settings!$C$16/100)&lt;'Total Sites'!H156,('Total Sites'!H156-Towers!H156*(Settings!$C$16/100)),0),"-")</f>
        <v/>
      </c>
      <c r="I156" s="24">
        <f>IF(P_Density!I156&gt;Settings!$C$26,IF(Towers!I156*(Settings!$C$16/100)&lt;'Total Sites'!I156,('Total Sites'!I156-Towers!I156*(Settings!$C$16/100)),0),"-")</f>
        <v/>
      </c>
      <c r="J156" s="24">
        <f>IF(P_Density!J156&gt;Settings!$C$26,IF(Towers!J156*(Settings!$C$16/100)&lt;'Total Sites'!J156,('Total Sites'!J156-Towers!J156*(Settings!$C$16/100)),0),"-")</f>
        <v/>
      </c>
      <c r="K156" s="24">
        <f>IF(P_Density!K156&gt;Settings!$C$26,IF(Towers!K156*(Settings!$C$16/100)&lt;'Total Sites'!K156,('Total Sites'!K156-Towers!K156*(Settings!$C$16/100)),0),"-")</f>
        <v/>
      </c>
      <c r="L156" s="24">
        <f>IF(P_Density!L156&gt;Settings!$C$26,IF(Towers!L156*(Settings!$C$16/100)&lt;'Total Sites'!L156,('Total Sites'!L156-Towers!L156*(Settings!$C$16/100)),0),"-")</f>
        <v/>
      </c>
    </row>
    <row r="157">
      <c r="A157" s="16">
        <f>'Total Sites'!A157</f>
        <v/>
      </c>
      <c r="B157" s="16">
        <f>'Total Sites'!B157</f>
        <v/>
      </c>
      <c r="C157" s="24">
        <f>IF(P_Density!C157&gt;Settings!$C$26,IF(Towers!C157*(Settings!$C$16/100)&lt;'Total Sites'!C157,('Total Sites'!C157-Towers!C157*(Settings!$C$16/100)),0),"-")</f>
        <v/>
      </c>
      <c r="D157" s="24">
        <f>IF(P_Density!D157&gt;Settings!$C$26,IF(Towers!D157*(Settings!$C$16/100)&lt;'Total Sites'!D157,('Total Sites'!D157-Towers!D157*(Settings!$C$16/100)),0),"-")</f>
        <v/>
      </c>
      <c r="E157" s="24">
        <f>IF(P_Density!E157&gt;Settings!$C$26,IF(Towers!E157*(Settings!$C$16/100)&lt;'Total Sites'!E157,('Total Sites'!E157-Towers!E157*(Settings!$C$16/100)),0),"-")</f>
        <v/>
      </c>
      <c r="F157" s="24">
        <f>IF(P_Density!F157&gt;Settings!$C$26,IF(Towers!F157*(Settings!$C$16/100)&lt;'Total Sites'!F157,('Total Sites'!F157-Towers!F157*(Settings!$C$16/100)),0),"-")</f>
        <v/>
      </c>
      <c r="G157" s="24">
        <f>IF(P_Density!G157&gt;Settings!$C$26,IF(Towers!G157*(Settings!$C$16/100)&lt;'Total Sites'!G157,('Total Sites'!G157-Towers!G157*(Settings!$C$16/100)),0),"-")</f>
        <v/>
      </c>
      <c r="H157" s="24">
        <f>IF(P_Density!H157&gt;Settings!$C$26,IF(Towers!H157*(Settings!$C$16/100)&lt;'Total Sites'!H157,('Total Sites'!H157-Towers!H157*(Settings!$C$16/100)),0),"-")</f>
        <v/>
      </c>
      <c r="I157" s="24">
        <f>IF(P_Density!I157&gt;Settings!$C$26,IF(Towers!I157*(Settings!$C$16/100)&lt;'Total Sites'!I157,('Total Sites'!I157-Towers!I157*(Settings!$C$16/100)),0),"-")</f>
        <v/>
      </c>
      <c r="J157" s="24">
        <f>IF(P_Density!J157&gt;Settings!$C$26,IF(Towers!J157*(Settings!$C$16/100)&lt;'Total Sites'!J157,('Total Sites'!J157-Towers!J157*(Settings!$C$16/100)),0),"-")</f>
        <v/>
      </c>
      <c r="K157" s="24">
        <f>IF(P_Density!K157&gt;Settings!$C$26,IF(Towers!K157*(Settings!$C$16/100)&lt;'Total Sites'!K157,('Total Sites'!K157-Towers!K157*(Settings!$C$16/100)),0),"-")</f>
        <v/>
      </c>
      <c r="L157" s="24">
        <f>IF(P_Density!L157&gt;Settings!$C$26,IF(Towers!L157*(Settings!$C$16/100)&lt;'Total Sites'!L157,('Total Sites'!L157-Towers!L157*(Settings!$C$16/100)),0),"-")</f>
        <v/>
      </c>
    </row>
    <row r="158">
      <c r="A158" s="16">
        <f>'Total Sites'!A158</f>
        <v/>
      </c>
      <c r="B158" s="16">
        <f>'Total Sites'!B158</f>
        <v/>
      </c>
      <c r="C158" s="24">
        <f>IF(P_Density!C158&gt;Settings!$C$26,IF(Towers!C158*(Settings!$C$16/100)&lt;'Total Sites'!C158,('Total Sites'!C158-Towers!C158*(Settings!$C$16/100)),0),"-")</f>
        <v/>
      </c>
      <c r="D158" s="24">
        <f>IF(P_Density!D158&gt;Settings!$C$26,IF(Towers!D158*(Settings!$C$16/100)&lt;'Total Sites'!D158,('Total Sites'!D158-Towers!D158*(Settings!$C$16/100)),0),"-")</f>
        <v/>
      </c>
      <c r="E158" s="24">
        <f>IF(P_Density!E158&gt;Settings!$C$26,IF(Towers!E158*(Settings!$C$16/100)&lt;'Total Sites'!E158,('Total Sites'!E158-Towers!E158*(Settings!$C$16/100)),0),"-")</f>
        <v/>
      </c>
      <c r="F158" s="24">
        <f>IF(P_Density!F158&gt;Settings!$C$26,IF(Towers!F158*(Settings!$C$16/100)&lt;'Total Sites'!F158,('Total Sites'!F158-Towers!F158*(Settings!$C$16/100)),0),"-")</f>
        <v/>
      </c>
      <c r="G158" s="24">
        <f>IF(P_Density!G158&gt;Settings!$C$26,IF(Towers!G158*(Settings!$C$16/100)&lt;'Total Sites'!G158,('Total Sites'!G158-Towers!G158*(Settings!$C$16/100)),0),"-")</f>
        <v/>
      </c>
      <c r="H158" s="24">
        <f>IF(P_Density!H158&gt;Settings!$C$26,IF(Towers!H158*(Settings!$C$16/100)&lt;'Total Sites'!H158,('Total Sites'!H158-Towers!H158*(Settings!$C$16/100)),0),"-")</f>
        <v/>
      </c>
      <c r="I158" s="24">
        <f>IF(P_Density!I158&gt;Settings!$C$26,IF(Towers!I158*(Settings!$C$16/100)&lt;'Total Sites'!I158,('Total Sites'!I158-Towers!I158*(Settings!$C$16/100)),0),"-")</f>
        <v/>
      </c>
      <c r="J158" s="24">
        <f>IF(P_Density!J158&gt;Settings!$C$26,IF(Towers!J158*(Settings!$C$16/100)&lt;'Total Sites'!J158,('Total Sites'!J158-Towers!J158*(Settings!$C$16/100)),0),"-")</f>
        <v/>
      </c>
      <c r="K158" s="24">
        <f>IF(P_Density!K158&gt;Settings!$C$26,IF(Towers!K158*(Settings!$C$16/100)&lt;'Total Sites'!K158,('Total Sites'!K158-Towers!K158*(Settings!$C$16/100)),0),"-")</f>
        <v/>
      </c>
      <c r="L158" s="24">
        <f>IF(P_Density!L158&gt;Settings!$C$26,IF(Towers!L158*(Settings!$C$16/100)&lt;'Total Sites'!L158,('Total Sites'!L158-Towers!L158*(Settings!$C$16/100)),0),"-")</f>
        <v/>
      </c>
    </row>
    <row r="159">
      <c r="A159" s="16">
        <f>'Total Sites'!A159</f>
        <v/>
      </c>
      <c r="B159" s="16">
        <f>'Total Sites'!B159</f>
        <v/>
      </c>
      <c r="C159" s="24">
        <f>IF(P_Density!C159&gt;Settings!$C$26,IF(Towers!C159*(Settings!$C$16/100)&lt;'Total Sites'!C159,('Total Sites'!C159-Towers!C159*(Settings!$C$16/100)),0),"-")</f>
        <v/>
      </c>
      <c r="D159" s="24">
        <f>IF(P_Density!D159&gt;Settings!$C$26,IF(Towers!D159*(Settings!$C$16/100)&lt;'Total Sites'!D159,('Total Sites'!D159-Towers!D159*(Settings!$C$16/100)),0),"-")</f>
        <v/>
      </c>
      <c r="E159" s="24">
        <f>IF(P_Density!E159&gt;Settings!$C$26,IF(Towers!E159*(Settings!$C$16/100)&lt;'Total Sites'!E159,('Total Sites'!E159-Towers!E159*(Settings!$C$16/100)),0),"-")</f>
        <v/>
      </c>
      <c r="F159" s="24">
        <f>IF(P_Density!F159&gt;Settings!$C$26,IF(Towers!F159*(Settings!$C$16/100)&lt;'Total Sites'!F159,('Total Sites'!F159-Towers!F159*(Settings!$C$16/100)),0),"-")</f>
        <v/>
      </c>
      <c r="G159" s="24">
        <f>IF(P_Density!G159&gt;Settings!$C$26,IF(Towers!G159*(Settings!$C$16/100)&lt;'Total Sites'!G159,('Total Sites'!G159-Towers!G159*(Settings!$C$16/100)),0),"-")</f>
        <v/>
      </c>
      <c r="H159" s="24">
        <f>IF(P_Density!H159&gt;Settings!$C$26,IF(Towers!H159*(Settings!$C$16/100)&lt;'Total Sites'!H159,('Total Sites'!H159-Towers!H159*(Settings!$C$16/100)),0),"-")</f>
        <v/>
      </c>
      <c r="I159" s="24">
        <f>IF(P_Density!I159&gt;Settings!$C$26,IF(Towers!I159*(Settings!$C$16/100)&lt;'Total Sites'!I159,('Total Sites'!I159-Towers!I159*(Settings!$C$16/100)),0),"-")</f>
        <v/>
      </c>
      <c r="J159" s="24">
        <f>IF(P_Density!J159&gt;Settings!$C$26,IF(Towers!J159*(Settings!$C$16/100)&lt;'Total Sites'!J159,('Total Sites'!J159-Towers!J159*(Settings!$C$16/100)),0),"-")</f>
        <v/>
      </c>
      <c r="K159" s="24">
        <f>IF(P_Density!K159&gt;Settings!$C$26,IF(Towers!K159*(Settings!$C$16/100)&lt;'Total Sites'!K159,('Total Sites'!K159-Towers!K159*(Settings!$C$16/100)),0),"-")</f>
        <v/>
      </c>
      <c r="L159" s="24">
        <f>IF(P_Density!L159&gt;Settings!$C$26,IF(Towers!L159*(Settings!$C$16/100)&lt;'Total Sites'!L159,('Total Sites'!L159-Towers!L159*(Settings!$C$16/100)),0),"-")</f>
        <v/>
      </c>
    </row>
    <row r="160">
      <c r="A160" s="16">
        <f>'Total Sites'!A160</f>
        <v/>
      </c>
      <c r="B160" s="16">
        <f>'Total Sites'!B160</f>
        <v/>
      </c>
      <c r="C160" s="24">
        <f>IF(P_Density!C160&gt;Settings!$C$26,IF(Towers!C160*(Settings!$C$16/100)&lt;'Total Sites'!C160,('Total Sites'!C160-Towers!C160*(Settings!$C$16/100)),0),"-")</f>
        <v/>
      </c>
      <c r="D160" s="24">
        <f>IF(P_Density!D160&gt;Settings!$C$26,IF(Towers!D160*(Settings!$C$16/100)&lt;'Total Sites'!D160,('Total Sites'!D160-Towers!D160*(Settings!$C$16/100)),0),"-")</f>
        <v/>
      </c>
      <c r="E160" s="24">
        <f>IF(P_Density!E160&gt;Settings!$C$26,IF(Towers!E160*(Settings!$C$16/100)&lt;'Total Sites'!E160,('Total Sites'!E160-Towers!E160*(Settings!$C$16/100)),0),"-")</f>
        <v/>
      </c>
      <c r="F160" s="24">
        <f>IF(P_Density!F160&gt;Settings!$C$26,IF(Towers!F160*(Settings!$C$16/100)&lt;'Total Sites'!F160,('Total Sites'!F160-Towers!F160*(Settings!$C$16/100)),0),"-")</f>
        <v/>
      </c>
      <c r="G160" s="24">
        <f>IF(P_Density!G160&gt;Settings!$C$26,IF(Towers!G160*(Settings!$C$16/100)&lt;'Total Sites'!G160,('Total Sites'!G160-Towers!G160*(Settings!$C$16/100)),0),"-")</f>
        <v/>
      </c>
      <c r="H160" s="24">
        <f>IF(P_Density!H160&gt;Settings!$C$26,IF(Towers!H160*(Settings!$C$16/100)&lt;'Total Sites'!H160,('Total Sites'!H160-Towers!H160*(Settings!$C$16/100)),0),"-")</f>
        <v/>
      </c>
      <c r="I160" s="24">
        <f>IF(P_Density!I160&gt;Settings!$C$26,IF(Towers!I160*(Settings!$C$16/100)&lt;'Total Sites'!I160,('Total Sites'!I160-Towers!I160*(Settings!$C$16/100)),0),"-")</f>
        <v/>
      </c>
      <c r="J160" s="24">
        <f>IF(P_Density!J160&gt;Settings!$C$26,IF(Towers!J160*(Settings!$C$16/100)&lt;'Total Sites'!J160,('Total Sites'!J160-Towers!J160*(Settings!$C$16/100)),0),"-")</f>
        <v/>
      </c>
      <c r="K160" s="24">
        <f>IF(P_Density!K160&gt;Settings!$C$26,IF(Towers!K160*(Settings!$C$16/100)&lt;'Total Sites'!K160,('Total Sites'!K160-Towers!K160*(Settings!$C$16/100)),0),"-")</f>
        <v/>
      </c>
      <c r="L160" s="24">
        <f>IF(P_Density!L160&gt;Settings!$C$26,IF(Towers!L160*(Settings!$C$16/100)&lt;'Total Sites'!L160,('Total Sites'!L160-Towers!L160*(Settings!$C$16/100)),0),"-")</f>
        <v/>
      </c>
    </row>
    <row r="161">
      <c r="A161" s="16">
        <f>'Total Sites'!A161</f>
        <v/>
      </c>
      <c r="B161" s="16">
        <f>'Total Sites'!B161</f>
        <v/>
      </c>
      <c r="C161" s="24">
        <f>IF(P_Density!C161&gt;Settings!$C$26,IF(Towers!C161*(Settings!$C$16/100)&lt;'Total Sites'!C161,('Total Sites'!C161-Towers!C161*(Settings!$C$16/100)),0),"-")</f>
        <v/>
      </c>
      <c r="D161" s="24">
        <f>IF(P_Density!D161&gt;Settings!$C$26,IF(Towers!D161*(Settings!$C$16/100)&lt;'Total Sites'!D161,('Total Sites'!D161-Towers!D161*(Settings!$C$16/100)),0),"-")</f>
        <v/>
      </c>
      <c r="E161" s="24">
        <f>IF(P_Density!E161&gt;Settings!$C$26,IF(Towers!E161*(Settings!$C$16/100)&lt;'Total Sites'!E161,('Total Sites'!E161-Towers!E161*(Settings!$C$16/100)),0),"-")</f>
        <v/>
      </c>
      <c r="F161" s="24">
        <f>IF(P_Density!F161&gt;Settings!$C$26,IF(Towers!F161*(Settings!$C$16/100)&lt;'Total Sites'!F161,('Total Sites'!F161-Towers!F161*(Settings!$C$16/100)),0),"-")</f>
        <v/>
      </c>
      <c r="G161" s="24">
        <f>IF(P_Density!G161&gt;Settings!$C$26,IF(Towers!G161*(Settings!$C$16/100)&lt;'Total Sites'!G161,('Total Sites'!G161-Towers!G161*(Settings!$C$16/100)),0),"-")</f>
        <v/>
      </c>
      <c r="H161" s="24">
        <f>IF(P_Density!H161&gt;Settings!$C$26,IF(Towers!H161*(Settings!$C$16/100)&lt;'Total Sites'!H161,('Total Sites'!H161-Towers!H161*(Settings!$C$16/100)),0),"-")</f>
        <v/>
      </c>
      <c r="I161" s="24">
        <f>IF(P_Density!I161&gt;Settings!$C$26,IF(Towers!I161*(Settings!$C$16/100)&lt;'Total Sites'!I161,('Total Sites'!I161-Towers!I161*(Settings!$C$16/100)),0),"-")</f>
        <v/>
      </c>
      <c r="J161" s="24">
        <f>IF(P_Density!J161&gt;Settings!$C$26,IF(Towers!J161*(Settings!$C$16/100)&lt;'Total Sites'!J161,('Total Sites'!J161-Towers!J161*(Settings!$C$16/100)),0),"-")</f>
        <v/>
      </c>
      <c r="K161" s="24">
        <f>IF(P_Density!K161&gt;Settings!$C$26,IF(Towers!K161*(Settings!$C$16/100)&lt;'Total Sites'!K161,('Total Sites'!K161-Towers!K161*(Settings!$C$16/100)),0),"-")</f>
        <v/>
      </c>
      <c r="L161" s="24">
        <f>IF(P_Density!L161&gt;Settings!$C$26,IF(Towers!L161*(Settings!$C$16/100)&lt;'Total Sites'!L161,('Total Sites'!L161-Towers!L161*(Settings!$C$16/100)),0),"-")</f>
        <v/>
      </c>
    </row>
    <row r="162">
      <c r="A162" s="16">
        <f>'Total Sites'!A162</f>
        <v/>
      </c>
      <c r="B162" s="16">
        <f>'Total Sites'!B162</f>
        <v/>
      </c>
      <c r="C162" s="24">
        <f>IF(P_Density!C162&gt;Settings!$C$26,IF(Towers!C162*(Settings!$C$16/100)&lt;'Total Sites'!C162,('Total Sites'!C162-Towers!C162*(Settings!$C$16/100)),0),"-")</f>
        <v/>
      </c>
      <c r="D162" s="24">
        <f>IF(P_Density!D162&gt;Settings!$C$26,IF(Towers!D162*(Settings!$C$16/100)&lt;'Total Sites'!D162,('Total Sites'!D162-Towers!D162*(Settings!$C$16/100)),0),"-")</f>
        <v/>
      </c>
      <c r="E162" s="24">
        <f>IF(P_Density!E162&gt;Settings!$C$26,IF(Towers!E162*(Settings!$C$16/100)&lt;'Total Sites'!E162,('Total Sites'!E162-Towers!E162*(Settings!$C$16/100)),0),"-")</f>
        <v/>
      </c>
      <c r="F162" s="24">
        <f>IF(P_Density!F162&gt;Settings!$C$26,IF(Towers!F162*(Settings!$C$16/100)&lt;'Total Sites'!F162,('Total Sites'!F162-Towers!F162*(Settings!$C$16/100)),0),"-")</f>
        <v/>
      </c>
      <c r="G162" s="24">
        <f>IF(P_Density!G162&gt;Settings!$C$26,IF(Towers!G162*(Settings!$C$16/100)&lt;'Total Sites'!G162,('Total Sites'!G162-Towers!G162*(Settings!$C$16/100)),0),"-")</f>
        <v/>
      </c>
      <c r="H162" s="24">
        <f>IF(P_Density!H162&gt;Settings!$C$26,IF(Towers!H162*(Settings!$C$16/100)&lt;'Total Sites'!H162,('Total Sites'!H162-Towers!H162*(Settings!$C$16/100)),0),"-")</f>
        <v/>
      </c>
      <c r="I162" s="24">
        <f>IF(P_Density!I162&gt;Settings!$C$26,IF(Towers!I162*(Settings!$C$16/100)&lt;'Total Sites'!I162,('Total Sites'!I162-Towers!I162*(Settings!$C$16/100)),0),"-")</f>
        <v/>
      </c>
      <c r="J162" s="24">
        <f>IF(P_Density!J162&gt;Settings!$C$26,IF(Towers!J162*(Settings!$C$16/100)&lt;'Total Sites'!J162,('Total Sites'!J162-Towers!J162*(Settings!$C$16/100)),0),"-")</f>
        <v/>
      </c>
      <c r="K162" s="24">
        <f>IF(P_Density!K162&gt;Settings!$C$26,IF(Towers!K162*(Settings!$C$16/100)&lt;'Total Sites'!K162,('Total Sites'!K162-Towers!K162*(Settings!$C$16/100)),0),"-")</f>
        <v/>
      </c>
      <c r="L162" s="24">
        <f>IF(P_Density!L162&gt;Settings!$C$26,IF(Towers!L162*(Settings!$C$16/100)&lt;'Total Sites'!L162,('Total Sites'!L162-Towers!L162*(Settings!$C$16/100)),0),"-")</f>
        <v/>
      </c>
    </row>
    <row r="163">
      <c r="A163" s="16">
        <f>'Total Sites'!A163</f>
        <v/>
      </c>
      <c r="B163" s="16">
        <f>'Total Sites'!B163</f>
        <v/>
      </c>
      <c r="C163" s="24">
        <f>IF(P_Density!C163&gt;Settings!$C$26,IF(Towers!C163*(Settings!$C$16/100)&lt;'Total Sites'!C163,('Total Sites'!C163-Towers!C163*(Settings!$C$16/100)),0),"-")</f>
        <v/>
      </c>
      <c r="D163" s="24">
        <f>IF(P_Density!D163&gt;Settings!$C$26,IF(Towers!D163*(Settings!$C$16/100)&lt;'Total Sites'!D163,('Total Sites'!D163-Towers!D163*(Settings!$C$16/100)),0),"-")</f>
        <v/>
      </c>
      <c r="E163" s="24">
        <f>IF(P_Density!E163&gt;Settings!$C$26,IF(Towers!E163*(Settings!$C$16/100)&lt;'Total Sites'!E163,('Total Sites'!E163-Towers!E163*(Settings!$C$16/100)),0),"-")</f>
        <v/>
      </c>
      <c r="F163" s="24">
        <f>IF(P_Density!F163&gt;Settings!$C$26,IF(Towers!F163*(Settings!$C$16/100)&lt;'Total Sites'!F163,('Total Sites'!F163-Towers!F163*(Settings!$C$16/100)),0),"-")</f>
        <v/>
      </c>
      <c r="G163" s="24">
        <f>IF(P_Density!G163&gt;Settings!$C$26,IF(Towers!G163*(Settings!$C$16/100)&lt;'Total Sites'!G163,('Total Sites'!G163-Towers!G163*(Settings!$C$16/100)),0),"-")</f>
        <v/>
      </c>
      <c r="H163" s="24">
        <f>IF(P_Density!H163&gt;Settings!$C$26,IF(Towers!H163*(Settings!$C$16/100)&lt;'Total Sites'!H163,('Total Sites'!H163-Towers!H163*(Settings!$C$16/100)),0),"-")</f>
        <v/>
      </c>
      <c r="I163" s="24">
        <f>IF(P_Density!I163&gt;Settings!$C$26,IF(Towers!I163*(Settings!$C$16/100)&lt;'Total Sites'!I163,('Total Sites'!I163-Towers!I163*(Settings!$C$16/100)),0),"-")</f>
        <v/>
      </c>
      <c r="J163" s="24">
        <f>IF(P_Density!J163&gt;Settings!$C$26,IF(Towers!J163*(Settings!$C$16/100)&lt;'Total Sites'!J163,('Total Sites'!J163-Towers!J163*(Settings!$C$16/100)),0),"-")</f>
        <v/>
      </c>
      <c r="K163" s="24">
        <f>IF(P_Density!K163&gt;Settings!$C$26,IF(Towers!K163*(Settings!$C$16/100)&lt;'Total Sites'!K163,('Total Sites'!K163-Towers!K163*(Settings!$C$16/100)),0),"-")</f>
        <v/>
      </c>
      <c r="L163" s="24">
        <f>IF(P_Density!L163&gt;Settings!$C$26,IF(Towers!L163*(Settings!$C$16/100)&lt;'Total Sites'!L163,('Total Sites'!L163-Towers!L163*(Settings!$C$16/100)),0),"-")</f>
        <v/>
      </c>
    </row>
    <row r="164">
      <c r="A164" s="16">
        <f>'Total Sites'!A164</f>
        <v/>
      </c>
      <c r="B164" s="16">
        <f>'Total Sites'!B164</f>
        <v/>
      </c>
      <c r="C164" s="24">
        <f>IF(P_Density!C164&gt;Settings!$C$26,IF(Towers!C164*(Settings!$C$16/100)&lt;'Total Sites'!C164,('Total Sites'!C164-Towers!C164*(Settings!$C$16/100)),0),"-")</f>
        <v/>
      </c>
      <c r="D164" s="24">
        <f>IF(P_Density!D164&gt;Settings!$C$26,IF(Towers!D164*(Settings!$C$16/100)&lt;'Total Sites'!D164,('Total Sites'!D164-Towers!D164*(Settings!$C$16/100)),0),"-")</f>
        <v/>
      </c>
      <c r="E164" s="24">
        <f>IF(P_Density!E164&gt;Settings!$C$26,IF(Towers!E164*(Settings!$C$16/100)&lt;'Total Sites'!E164,('Total Sites'!E164-Towers!E164*(Settings!$C$16/100)),0),"-")</f>
        <v/>
      </c>
      <c r="F164" s="24">
        <f>IF(P_Density!F164&gt;Settings!$C$26,IF(Towers!F164*(Settings!$C$16/100)&lt;'Total Sites'!F164,('Total Sites'!F164-Towers!F164*(Settings!$C$16/100)),0),"-")</f>
        <v/>
      </c>
      <c r="G164" s="24">
        <f>IF(P_Density!G164&gt;Settings!$C$26,IF(Towers!G164*(Settings!$C$16/100)&lt;'Total Sites'!G164,('Total Sites'!G164-Towers!G164*(Settings!$C$16/100)),0),"-")</f>
        <v/>
      </c>
      <c r="H164" s="24">
        <f>IF(P_Density!H164&gt;Settings!$C$26,IF(Towers!H164*(Settings!$C$16/100)&lt;'Total Sites'!H164,('Total Sites'!H164-Towers!H164*(Settings!$C$16/100)),0),"-")</f>
        <v/>
      </c>
      <c r="I164" s="24">
        <f>IF(P_Density!I164&gt;Settings!$C$26,IF(Towers!I164*(Settings!$C$16/100)&lt;'Total Sites'!I164,('Total Sites'!I164-Towers!I164*(Settings!$C$16/100)),0),"-")</f>
        <v/>
      </c>
      <c r="J164" s="24">
        <f>IF(P_Density!J164&gt;Settings!$C$26,IF(Towers!J164*(Settings!$C$16/100)&lt;'Total Sites'!J164,('Total Sites'!J164-Towers!J164*(Settings!$C$16/100)),0),"-")</f>
        <v/>
      </c>
      <c r="K164" s="24">
        <f>IF(P_Density!K164&gt;Settings!$C$26,IF(Towers!K164*(Settings!$C$16/100)&lt;'Total Sites'!K164,('Total Sites'!K164-Towers!K164*(Settings!$C$16/100)),0),"-")</f>
        <v/>
      </c>
      <c r="L164" s="24">
        <f>IF(P_Density!L164&gt;Settings!$C$26,IF(Towers!L164*(Settings!$C$16/100)&lt;'Total Sites'!L164,('Total Sites'!L164-Towers!L164*(Settings!$C$16/100)),0),"-")</f>
        <v/>
      </c>
    </row>
    <row r="165">
      <c r="A165" s="16">
        <f>'Total Sites'!A165</f>
        <v/>
      </c>
      <c r="B165" s="16">
        <f>'Total Sites'!B165</f>
        <v/>
      </c>
      <c r="C165" s="24">
        <f>IF(P_Density!C165&gt;Settings!$C$26,IF(Towers!C165*(Settings!$C$16/100)&lt;'Total Sites'!C165,('Total Sites'!C165-Towers!C165*(Settings!$C$16/100)),0),"-")</f>
        <v/>
      </c>
      <c r="D165" s="24">
        <f>IF(P_Density!D165&gt;Settings!$C$26,IF(Towers!D165*(Settings!$C$16/100)&lt;'Total Sites'!D165,('Total Sites'!D165-Towers!D165*(Settings!$C$16/100)),0),"-")</f>
        <v/>
      </c>
      <c r="E165" s="24">
        <f>IF(P_Density!E165&gt;Settings!$C$26,IF(Towers!E165*(Settings!$C$16/100)&lt;'Total Sites'!E165,('Total Sites'!E165-Towers!E165*(Settings!$C$16/100)),0),"-")</f>
        <v/>
      </c>
      <c r="F165" s="24">
        <f>IF(P_Density!F165&gt;Settings!$C$26,IF(Towers!F165*(Settings!$C$16/100)&lt;'Total Sites'!F165,('Total Sites'!F165-Towers!F165*(Settings!$C$16/100)),0),"-")</f>
        <v/>
      </c>
      <c r="G165" s="24">
        <f>IF(P_Density!G165&gt;Settings!$C$26,IF(Towers!G165*(Settings!$C$16/100)&lt;'Total Sites'!G165,('Total Sites'!G165-Towers!G165*(Settings!$C$16/100)),0),"-")</f>
        <v/>
      </c>
      <c r="H165" s="24">
        <f>IF(P_Density!H165&gt;Settings!$C$26,IF(Towers!H165*(Settings!$C$16/100)&lt;'Total Sites'!H165,('Total Sites'!H165-Towers!H165*(Settings!$C$16/100)),0),"-")</f>
        <v/>
      </c>
      <c r="I165" s="24">
        <f>IF(P_Density!I165&gt;Settings!$C$26,IF(Towers!I165*(Settings!$C$16/100)&lt;'Total Sites'!I165,('Total Sites'!I165-Towers!I165*(Settings!$C$16/100)),0),"-")</f>
        <v/>
      </c>
      <c r="J165" s="24">
        <f>IF(P_Density!J165&gt;Settings!$C$26,IF(Towers!J165*(Settings!$C$16/100)&lt;'Total Sites'!J165,('Total Sites'!J165-Towers!J165*(Settings!$C$16/100)),0),"-")</f>
        <v/>
      </c>
      <c r="K165" s="24">
        <f>IF(P_Density!K165&gt;Settings!$C$26,IF(Towers!K165*(Settings!$C$16/100)&lt;'Total Sites'!K165,('Total Sites'!K165-Towers!K165*(Settings!$C$16/100)),0),"-")</f>
        <v/>
      </c>
      <c r="L165" s="24">
        <f>IF(P_Density!L165&gt;Settings!$C$26,IF(Towers!L165*(Settings!$C$16/100)&lt;'Total Sites'!L165,('Total Sites'!L165-Towers!L165*(Settings!$C$16/100)),0),"-")</f>
        <v/>
      </c>
    </row>
    <row r="166">
      <c r="A166" s="16">
        <f>'Total Sites'!A166</f>
        <v/>
      </c>
      <c r="B166" s="16">
        <f>'Total Sites'!B166</f>
        <v/>
      </c>
      <c r="C166" s="24">
        <f>IF(P_Density!C166&gt;Settings!$C$26,IF(Towers!C166*(Settings!$C$16/100)&lt;'Total Sites'!C166,('Total Sites'!C166-Towers!C166*(Settings!$C$16/100)),0),"-")</f>
        <v/>
      </c>
      <c r="D166" s="24">
        <f>IF(P_Density!D166&gt;Settings!$C$26,IF(Towers!D166*(Settings!$C$16/100)&lt;'Total Sites'!D166,('Total Sites'!D166-Towers!D166*(Settings!$C$16/100)),0),"-")</f>
        <v/>
      </c>
      <c r="E166" s="24">
        <f>IF(P_Density!E166&gt;Settings!$C$26,IF(Towers!E166*(Settings!$C$16/100)&lt;'Total Sites'!E166,('Total Sites'!E166-Towers!E166*(Settings!$C$16/100)),0),"-")</f>
        <v/>
      </c>
      <c r="F166" s="24">
        <f>IF(P_Density!F166&gt;Settings!$C$26,IF(Towers!F166*(Settings!$C$16/100)&lt;'Total Sites'!F166,('Total Sites'!F166-Towers!F166*(Settings!$C$16/100)),0),"-")</f>
        <v/>
      </c>
      <c r="G166" s="24">
        <f>IF(P_Density!G166&gt;Settings!$C$26,IF(Towers!G166*(Settings!$C$16/100)&lt;'Total Sites'!G166,('Total Sites'!G166-Towers!G166*(Settings!$C$16/100)),0),"-")</f>
        <v/>
      </c>
      <c r="H166" s="24">
        <f>IF(P_Density!H166&gt;Settings!$C$26,IF(Towers!H166*(Settings!$C$16/100)&lt;'Total Sites'!H166,('Total Sites'!H166-Towers!H166*(Settings!$C$16/100)),0),"-")</f>
        <v/>
      </c>
      <c r="I166" s="24">
        <f>IF(P_Density!I166&gt;Settings!$C$26,IF(Towers!I166*(Settings!$C$16/100)&lt;'Total Sites'!I166,('Total Sites'!I166-Towers!I166*(Settings!$C$16/100)),0),"-")</f>
        <v/>
      </c>
      <c r="J166" s="24">
        <f>IF(P_Density!J166&gt;Settings!$C$26,IF(Towers!J166*(Settings!$C$16/100)&lt;'Total Sites'!J166,('Total Sites'!J166-Towers!J166*(Settings!$C$16/100)),0),"-")</f>
        <v/>
      </c>
      <c r="K166" s="24">
        <f>IF(P_Density!K166&gt;Settings!$C$26,IF(Towers!K166*(Settings!$C$16/100)&lt;'Total Sites'!K166,('Total Sites'!K166-Towers!K166*(Settings!$C$16/100)),0),"-")</f>
        <v/>
      </c>
      <c r="L166" s="24">
        <f>IF(P_Density!L166&gt;Settings!$C$26,IF(Towers!L166*(Settings!$C$16/100)&lt;'Total Sites'!L166,('Total Sites'!L166-Towers!L166*(Settings!$C$16/100)),0),"-")</f>
        <v/>
      </c>
    </row>
    <row r="167">
      <c r="A167" s="16">
        <f>'Total Sites'!A167</f>
        <v/>
      </c>
      <c r="B167" s="16">
        <f>'Total Sites'!B167</f>
        <v/>
      </c>
      <c r="C167" s="24">
        <f>IF(P_Density!C167&gt;Settings!$C$26,IF(Towers!C167*(Settings!$C$16/100)&lt;'Total Sites'!C167,('Total Sites'!C167-Towers!C167*(Settings!$C$16/100)),0),"-")</f>
        <v/>
      </c>
      <c r="D167" s="24">
        <f>IF(P_Density!D167&gt;Settings!$C$26,IF(Towers!D167*(Settings!$C$16/100)&lt;'Total Sites'!D167,('Total Sites'!D167-Towers!D167*(Settings!$C$16/100)),0),"-")</f>
        <v/>
      </c>
      <c r="E167" s="24">
        <f>IF(P_Density!E167&gt;Settings!$C$26,IF(Towers!E167*(Settings!$C$16/100)&lt;'Total Sites'!E167,('Total Sites'!E167-Towers!E167*(Settings!$C$16/100)),0),"-")</f>
        <v/>
      </c>
      <c r="F167" s="24">
        <f>IF(P_Density!F167&gt;Settings!$C$26,IF(Towers!F167*(Settings!$C$16/100)&lt;'Total Sites'!F167,('Total Sites'!F167-Towers!F167*(Settings!$C$16/100)),0),"-")</f>
        <v/>
      </c>
      <c r="G167" s="24">
        <f>IF(P_Density!G167&gt;Settings!$C$26,IF(Towers!G167*(Settings!$C$16/100)&lt;'Total Sites'!G167,('Total Sites'!G167-Towers!G167*(Settings!$C$16/100)),0),"-")</f>
        <v/>
      </c>
      <c r="H167" s="24">
        <f>IF(P_Density!H167&gt;Settings!$C$26,IF(Towers!H167*(Settings!$C$16/100)&lt;'Total Sites'!H167,('Total Sites'!H167-Towers!H167*(Settings!$C$16/100)),0),"-")</f>
        <v/>
      </c>
      <c r="I167" s="24">
        <f>IF(P_Density!I167&gt;Settings!$C$26,IF(Towers!I167*(Settings!$C$16/100)&lt;'Total Sites'!I167,('Total Sites'!I167-Towers!I167*(Settings!$C$16/100)),0),"-")</f>
        <v/>
      </c>
      <c r="J167" s="24">
        <f>IF(P_Density!J167&gt;Settings!$C$26,IF(Towers!J167*(Settings!$C$16/100)&lt;'Total Sites'!J167,('Total Sites'!J167-Towers!J167*(Settings!$C$16/100)),0),"-")</f>
        <v/>
      </c>
      <c r="K167" s="24">
        <f>IF(P_Density!K167&gt;Settings!$C$26,IF(Towers!K167*(Settings!$C$16/100)&lt;'Total Sites'!K167,('Total Sites'!K167-Towers!K167*(Settings!$C$16/100)),0),"-")</f>
        <v/>
      </c>
      <c r="L167" s="24">
        <f>IF(P_Density!L167&gt;Settings!$C$26,IF(Towers!L167*(Settings!$C$16/100)&lt;'Total Sites'!L167,('Total Sites'!L167-Towers!L167*(Settings!$C$16/100)),0),"-")</f>
        <v/>
      </c>
    </row>
    <row r="168">
      <c r="A168" s="16">
        <f>'Total Sites'!A168</f>
        <v/>
      </c>
      <c r="B168" s="16">
        <f>'Total Sites'!B168</f>
        <v/>
      </c>
      <c r="C168" s="24">
        <f>IF(P_Density!C168&gt;Settings!$C$26,IF(Towers!C168*(Settings!$C$16/100)&lt;'Total Sites'!C168,('Total Sites'!C168-Towers!C168*(Settings!$C$16/100)),0),"-")</f>
        <v/>
      </c>
      <c r="D168" s="24">
        <f>IF(P_Density!D168&gt;Settings!$C$26,IF(Towers!D168*(Settings!$C$16/100)&lt;'Total Sites'!D168,('Total Sites'!D168-Towers!D168*(Settings!$C$16/100)),0),"-")</f>
        <v/>
      </c>
      <c r="E168" s="24">
        <f>IF(P_Density!E168&gt;Settings!$C$26,IF(Towers!E168*(Settings!$C$16/100)&lt;'Total Sites'!E168,('Total Sites'!E168-Towers!E168*(Settings!$C$16/100)),0),"-")</f>
        <v/>
      </c>
      <c r="F168" s="24">
        <f>IF(P_Density!F168&gt;Settings!$C$26,IF(Towers!F168*(Settings!$C$16/100)&lt;'Total Sites'!F168,('Total Sites'!F168-Towers!F168*(Settings!$C$16/100)),0),"-")</f>
        <v/>
      </c>
      <c r="G168" s="24">
        <f>IF(P_Density!G168&gt;Settings!$C$26,IF(Towers!G168*(Settings!$C$16/100)&lt;'Total Sites'!G168,('Total Sites'!G168-Towers!G168*(Settings!$C$16/100)),0),"-")</f>
        <v/>
      </c>
      <c r="H168" s="24">
        <f>IF(P_Density!H168&gt;Settings!$C$26,IF(Towers!H168*(Settings!$C$16/100)&lt;'Total Sites'!H168,('Total Sites'!H168-Towers!H168*(Settings!$C$16/100)),0),"-")</f>
        <v/>
      </c>
      <c r="I168" s="24">
        <f>IF(P_Density!I168&gt;Settings!$C$26,IF(Towers!I168*(Settings!$C$16/100)&lt;'Total Sites'!I168,('Total Sites'!I168-Towers!I168*(Settings!$C$16/100)),0),"-")</f>
        <v/>
      </c>
      <c r="J168" s="24">
        <f>IF(P_Density!J168&gt;Settings!$C$26,IF(Towers!J168*(Settings!$C$16/100)&lt;'Total Sites'!J168,('Total Sites'!J168-Towers!J168*(Settings!$C$16/100)),0),"-")</f>
        <v/>
      </c>
      <c r="K168" s="24">
        <f>IF(P_Density!K168&gt;Settings!$C$26,IF(Towers!K168*(Settings!$C$16/100)&lt;'Total Sites'!K168,('Total Sites'!K168-Towers!K168*(Settings!$C$16/100)),0),"-")</f>
        <v/>
      </c>
      <c r="L168" s="24">
        <f>IF(P_Density!L168&gt;Settings!$C$26,IF(Towers!L168*(Settings!$C$16/100)&lt;'Total Sites'!L168,('Total Sites'!L168-Towers!L168*(Settings!$C$16/100)),0),"-")</f>
        <v/>
      </c>
    </row>
    <row r="169">
      <c r="A169" s="16">
        <f>'Total Sites'!A169</f>
        <v/>
      </c>
      <c r="B169" s="16">
        <f>'Total Sites'!B169</f>
        <v/>
      </c>
      <c r="C169" s="24">
        <f>IF(P_Density!C169&gt;Settings!$C$26,IF(Towers!C169*(Settings!$C$16/100)&lt;'Total Sites'!C169,('Total Sites'!C169-Towers!C169*(Settings!$C$16/100)),0),"-")</f>
        <v/>
      </c>
      <c r="D169" s="24">
        <f>IF(P_Density!D169&gt;Settings!$C$26,IF(Towers!D169*(Settings!$C$16/100)&lt;'Total Sites'!D169,('Total Sites'!D169-Towers!D169*(Settings!$C$16/100)),0),"-")</f>
        <v/>
      </c>
      <c r="E169" s="24">
        <f>IF(P_Density!E169&gt;Settings!$C$26,IF(Towers!E169*(Settings!$C$16/100)&lt;'Total Sites'!E169,('Total Sites'!E169-Towers!E169*(Settings!$C$16/100)),0),"-")</f>
        <v/>
      </c>
      <c r="F169" s="24">
        <f>IF(P_Density!F169&gt;Settings!$C$26,IF(Towers!F169*(Settings!$C$16/100)&lt;'Total Sites'!F169,('Total Sites'!F169-Towers!F169*(Settings!$C$16/100)),0),"-")</f>
        <v/>
      </c>
      <c r="G169" s="24">
        <f>IF(P_Density!G169&gt;Settings!$C$26,IF(Towers!G169*(Settings!$C$16/100)&lt;'Total Sites'!G169,('Total Sites'!G169-Towers!G169*(Settings!$C$16/100)),0),"-")</f>
        <v/>
      </c>
      <c r="H169" s="24">
        <f>IF(P_Density!H169&gt;Settings!$C$26,IF(Towers!H169*(Settings!$C$16/100)&lt;'Total Sites'!H169,('Total Sites'!H169-Towers!H169*(Settings!$C$16/100)),0),"-")</f>
        <v/>
      </c>
      <c r="I169" s="24">
        <f>IF(P_Density!I169&gt;Settings!$C$26,IF(Towers!I169*(Settings!$C$16/100)&lt;'Total Sites'!I169,('Total Sites'!I169-Towers!I169*(Settings!$C$16/100)),0),"-")</f>
        <v/>
      </c>
      <c r="J169" s="24">
        <f>IF(P_Density!J169&gt;Settings!$C$26,IF(Towers!J169*(Settings!$C$16/100)&lt;'Total Sites'!J169,('Total Sites'!J169-Towers!J169*(Settings!$C$16/100)),0),"-")</f>
        <v/>
      </c>
      <c r="K169" s="24">
        <f>IF(P_Density!K169&gt;Settings!$C$26,IF(Towers!K169*(Settings!$C$16/100)&lt;'Total Sites'!K169,('Total Sites'!K169-Towers!K169*(Settings!$C$16/100)),0),"-")</f>
        <v/>
      </c>
      <c r="L169" s="24">
        <f>IF(P_Density!L169&gt;Settings!$C$26,IF(Towers!L169*(Settings!$C$16/100)&lt;'Total Sites'!L169,('Total Sites'!L169-Towers!L169*(Settings!$C$16/100)),0),"-")</f>
        <v/>
      </c>
    </row>
    <row r="170">
      <c r="A170" s="16">
        <f>'Total Sites'!A170</f>
        <v/>
      </c>
      <c r="B170" s="16">
        <f>'Total Sites'!B170</f>
        <v/>
      </c>
      <c r="C170" s="24">
        <f>IF(P_Density!C170&gt;Settings!$C$26,IF(Towers!C170*(Settings!$C$16/100)&lt;'Total Sites'!C170,('Total Sites'!C170-Towers!C170*(Settings!$C$16/100)),0),"-")</f>
        <v/>
      </c>
      <c r="D170" s="24">
        <f>IF(P_Density!D170&gt;Settings!$C$26,IF(Towers!D170*(Settings!$C$16/100)&lt;'Total Sites'!D170,('Total Sites'!D170-Towers!D170*(Settings!$C$16/100)),0),"-")</f>
        <v/>
      </c>
      <c r="E170" s="24">
        <f>IF(P_Density!E170&gt;Settings!$C$26,IF(Towers!E170*(Settings!$C$16/100)&lt;'Total Sites'!E170,('Total Sites'!E170-Towers!E170*(Settings!$C$16/100)),0),"-")</f>
        <v/>
      </c>
      <c r="F170" s="24">
        <f>IF(P_Density!F170&gt;Settings!$C$26,IF(Towers!F170*(Settings!$C$16/100)&lt;'Total Sites'!F170,('Total Sites'!F170-Towers!F170*(Settings!$C$16/100)),0),"-")</f>
        <v/>
      </c>
      <c r="G170" s="24">
        <f>IF(P_Density!G170&gt;Settings!$C$26,IF(Towers!G170*(Settings!$C$16/100)&lt;'Total Sites'!G170,('Total Sites'!G170-Towers!G170*(Settings!$C$16/100)),0),"-")</f>
        <v/>
      </c>
      <c r="H170" s="24">
        <f>IF(P_Density!H170&gt;Settings!$C$26,IF(Towers!H170*(Settings!$C$16/100)&lt;'Total Sites'!H170,('Total Sites'!H170-Towers!H170*(Settings!$C$16/100)),0),"-")</f>
        <v/>
      </c>
      <c r="I170" s="24">
        <f>IF(P_Density!I170&gt;Settings!$C$26,IF(Towers!I170*(Settings!$C$16/100)&lt;'Total Sites'!I170,('Total Sites'!I170-Towers!I170*(Settings!$C$16/100)),0),"-")</f>
        <v/>
      </c>
      <c r="J170" s="24">
        <f>IF(P_Density!J170&gt;Settings!$C$26,IF(Towers!J170*(Settings!$C$16/100)&lt;'Total Sites'!J170,('Total Sites'!J170-Towers!J170*(Settings!$C$16/100)),0),"-")</f>
        <v/>
      </c>
      <c r="K170" s="24">
        <f>IF(P_Density!K170&gt;Settings!$C$26,IF(Towers!K170*(Settings!$C$16/100)&lt;'Total Sites'!K170,('Total Sites'!K170-Towers!K170*(Settings!$C$16/100)),0),"-")</f>
        <v/>
      </c>
      <c r="L170" s="24">
        <f>IF(P_Density!L170&gt;Settings!$C$26,IF(Towers!L170*(Settings!$C$16/100)&lt;'Total Sites'!L170,('Total Sites'!L170-Towers!L170*(Settings!$C$16/100)),0),"-")</f>
        <v/>
      </c>
    </row>
    <row r="171">
      <c r="A171" s="16">
        <f>'Total Sites'!A171</f>
        <v/>
      </c>
      <c r="B171" s="16">
        <f>'Total Sites'!B171</f>
        <v/>
      </c>
      <c r="C171" s="24">
        <f>IF(P_Density!C171&gt;Settings!$C$26,IF(Towers!C171*(Settings!$C$16/100)&lt;'Total Sites'!C171,('Total Sites'!C171-Towers!C171*(Settings!$C$16/100)),0),"-")</f>
        <v/>
      </c>
      <c r="D171" s="24">
        <f>IF(P_Density!D171&gt;Settings!$C$26,IF(Towers!D171*(Settings!$C$16/100)&lt;'Total Sites'!D171,('Total Sites'!D171-Towers!D171*(Settings!$C$16/100)),0),"-")</f>
        <v/>
      </c>
      <c r="E171" s="24">
        <f>IF(P_Density!E171&gt;Settings!$C$26,IF(Towers!E171*(Settings!$C$16/100)&lt;'Total Sites'!E171,('Total Sites'!E171-Towers!E171*(Settings!$C$16/100)),0),"-")</f>
        <v/>
      </c>
      <c r="F171" s="24">
        <f>IF(P_Density!F171&gt;Settings!$C$26,IF(Towers!F171*(Settings!$C$16/100)&lt;'Total Sites'!F171,('Total Sites'!F171-Towers!F171*(Settings!$C$16/100)),0),"-")</f>
        <v/>
      </c>
      <c r="G171" s="24">
        <f>IF(P_Density!G171&gt;Settings!$C$26,IF(Towers!G171*(Settings!$C$16/100)&lt;'Total Sites'!G171,('Total Sites'!G171-Towers!G171*(Settings!$C$16/100)),0),"-")</f>
        <v/>
      </c>
      <c r="H171" s="24">
        <f>IF(P_Density!H171&gt;Settings!$C$26,IF(Towers!H171*(Settings!$C$16/100)&lt;'Total Sites'!H171,('Total Sites'!H171-Towers!H171*(Settings!$C$16/100)),0),"-")</f>
        <v/>
      </c>
      <c r="I171" s="24">
        <f>IF(P_Density!I171&gt;Settings!$C$26,IF(Towers!I171*(Settings!$C$16/100)&lt;'Total Sites'!I171,('Total Sites'!I171-Towers!I171*(Settings!$C$16/100)),0),"-")</f>
        <v/>
      </c>
      <c r="J171" s="24">
        <f>IF(P_Density!J171&gt;Settings!$C$26,IF(Towers!J171*(Settings!$C$16/100)&lt;'Total Sites'!J171,('Total Sites'!J171-Towers!J171*(Settings!$C$16/100)),0),"-")</f>
        <v/>
      </c>
      <c r="K171" s="24">
        <f>IF(P_Density!K171&gt;Settings!$C$26,IF(Towers!K171*(Settings!$C$16/100)&lt;'Total Sites'!K171,('Total Sites'!K171-Towers!K171*(Settings!$C$16/100)),0),"-")</f>
        <v/>
      </c>
      <c r="L171" s="24">
        <f>IF(P_Density!L171&gt;Settings!$C$26,IF(Towers!L171*(Settings!$C$16/100)&lt;'Total Sites'!L171,('Total Sites'!L171-Towers!L171*(Settings!$C$16/100)),0),"-")</f>
        <v/>
      </c>
    </row>
    <row r="172">
      <c r="A172" s="16">
        <f>'Total Sites'!A172</f>
        <v/>
      </c>
      <c r="B172" s="16">
        <f>'Total Sites'!B172</f>
        <v/>
      </c>
      <c r="C172" s="24">
        <f>IF(P_Density!C172&gt;Settings!$C$26,IF(Towers!C172*(Settings!$C$16/100)&lt;'Total Sites'!C172,('Total Sites'!C172-Towers!C172*(Settings!$C$16/100)),0),"-")</f>
        <v/>
      </c>
      <c r="D172" s="24">
        <f>IF(P_Density!D172&gt;Settings!$C$26,IF(Towers!D172*(Settings!$C$16/100)&lt;'Total Sites'!D172,('Total Sites'!D172-Towers!D172*(Settings!$C$16/100)),0),"-")</f>
        <v/>
      </c>
      <c r="E172" s="24">
        <f>IF(P_Density!E172&gt;Settings!$C$26,IF(Towers!E172*(Settings!$C$16/100)&lt;'Total Sites'!E172,('Total Sites'!E172-Towers!E172*(Settings!$C$16/100)),0),"-")</f>
        <v/>
      </c>
      <c r="F172" s="24">
        <f>IF(P_Density!F172&gt;Settings!$C$26,IF(Towers!F172*(Settings!$C$16/100)&lt;'Total Sites'!F172,('Total Sites'!F172-Towers!F172*(Settings!$C$16/100)),0),"-")</f>
        <v/>
      </c>
      <c r="G172" s="24">
        <f>IF(P_Density!G172&gt;Settings!$C$26,IF(Towers!G172*(Settings!$C$16/100)&lt;'Total Sites'!G172,('Total Sites'!G172-Towers!G172*(Settings!$C$16/100)),0),"-")</f>
        <v/>
      </c>
      <c r="H172" s="24">
        <f>IF(P_Density!H172&gt;Settings!$C$26,IF(Towers!H172*(Settings!$C$16/100)&lt;'Total Sites'!H172,('Total Sites'!H172-Towers!H172*(Settings!$C$16/100)),0),"-")</f>
        <v/>
      </c>
      <c r="I172" s="24">
        <f>IF(P_Density!I172&gt;Settings!$C$26,IF(Towers!I172*(Settings!$C$16/100)&lt;'Total Sites'!I172,('Total Sites'!I172-Towers!I172*(Settings!$C$16/100)),0),"-")</f>
        <v/>
      </c>
      <c r="J172" s="24">
        <f>IF(P_Density!J172&gt;Settings!$C$26,IF(Towers!J172*(Settings!$C$16/100)&lt;'Total Sites'!J172,('Total Sites'!J172-Towers!J172*(Settings!$C$16/100)),0),"-")</f>
        <v/>
      </c>
      <c r="K172" s="24">
        <f>IF(P_Density!K172&gt;Settings!$C$26,IF(Towers!K172*(Settings!$C$16/100)&lt;'Total Sites'!K172,('Total Sites'!K172-Towers!K172*(Settings!$C$16/100)),0),"-")</f>
        <v/>
      </c>
      <c r="L172" s="24">
        <f>IF(P_Density!L172&gt;Settings!$C$26,IF(Towers!L172*(Settings!$C$16/100)&lt;'Total Sites'!L172,('Total Sites'!L172-Towers!L172*(Settings!$C$16/100)),0),"-")</f>
        <v/>
      </c>
    </row>
    <row r="173">
      <c r="A173" s="16">
        <f>'Total Sites'!A173</f>
        <v/>
      </c>
      <c r="B173" s="16">
        <f>'Total Sites'!B173</f>
        <v/>
      </c>
      <c r="C173" s="24">
        <f>IF(P_Density!C173&gt;Settings!$C$26,IF(Towers!C173*(Settings!$C$16/100)&lt;'Total Sites'!C173,('Total Sites'!C173-Towers!C173*(Settings!$C$16/100)),0),"-")</f>
        <v/>
      </c>
      <c r="D173" s="24">
        <f>IF(P_Density!D173&gt;Settings!$C$26,IF(Towers!D173*(Settings!$C$16/100)&lt;'Total Sites'!D173,('Total Sites'!D173-Towers!D173*(Settings!$C$16/100)),0),"-")</f>
        <v/>
      </c>
      <c r="E173" s="24">
        <f>IF(P_Density!E173&gt;Settings!$C$26,IF(Towers!E173*(Settings!$C$16/100)&lt;'Total Sites'!E173,('Total Sites'!E173-Towers!E173*(Settings!$C$16/100)),0),"-")</f>
        <v/>
      </c>
      <c r="F173" s="24">
        <f>IF(P_Density!F173&gt;Settings!$C$26,IF(Towers!F173*(Settings!$C$16/100)&lt;'Total Sites'!F173,('Total Sites'!F173-Towers!F173*(Settings!$C$16/100)),0),"-")</f>
        <v/>
      </c>
      <c r="G173" s="24">
        <f>IF(P_Density!G173&gt;Settings!$C$26,IF(Towers!G173*(Settings!$C$16/100)&lt;'Total Sites'!G173,('Total Sites'!G173-Towers!G173*(Settings!$C$16/100)),0),"-")</f>
        <v/>
      </c>
      <c r="H173" s="24">
        <f>IF(P_Density!H173&gt;Settings!$C$26,IF(Towers!H173*(Settings!$C$16/100)&lt;'Total Sites'!H173,('Total Sites'!H173-Towers!H173*(Settings!$C$16/100)),0),"-")</f>
        <v/>
      </c>
      <c r="I173" s="24">
        <f>IF(P_Density!I173&gt;Settings!$C$26,IF(Towers!I173*(Settings!$C$16/100)&lt;'Total Sites'!I173,('Total Sites'!I173-Towers!I173*(Settings!$C$16/100)),0),"-")</f>
        <v/>
      </c>
      <c r="J173" s="24">
        <f>IF(P_Density!J173&gt;Settings!$C$26,IF(Towers!J173*(Settings!$C$16/100)&lt;'Total Sites'!J173,('Total Sites'!J173-Towers!J173*(Settings!$C$16/100)),0),"-")</f>
        <v/>
      </c>
      <c r="K173" s="24">
        <f>IF(P_Density!K173&gt;Settings!$C$26,IF(Towers!K173*(Settings!$C$16/100)&lt;'Total Sites'!K173,('Total Sites'!K173-Towers!K173*(Settings!$C$16/100)),0),"-")</f>
        <v/>
      </c>
      <c r="L173" s="24">
        <f>IF(P_Density!L173&gt;Settings!$C$26,IF(Towers!L173*(Settings!$C$16/100)&lt;'Total Sites'!L173,('Total Sites'!L173-Towers!L173*(Settings!$C$16/100)),0),"-")</f>
        <v/>
      </c>
    </row>
    <row r="174">
      <c r="A174" s="16">
        <f>'Total Sites'!A174</f>
        <v/>
      </c>
      <c r="B174" s="16">
        <f>'Total Sites'!B174</f>
        <v/>
      </c>
      <c r="C174" s="24">
        <f>IF(P_Density!C174&gt;Settings!$C$26,IF(Towers!C174*(Settings!$C$16/100)&lt;'Total Sites'!C174,('Total Sites'!C174-Towers!C174*(Settings!$C$16/100)),0),"-")</f>
        <v/>
      </c>
      <c r="D174" s="24">
        <f>IF(P_Density!D174&gt;Settings!$C$26,IF(Towers!D174*(Settings!$C$16/100)&lt;'Total Sites'!D174,('Total Sites'!D174-Towers!D174*(Settings!$C$16/100)),0),"-")</f>
        <v/>
      </c>
      <c r="E174" s="24">
        <f>IF(P_Density!E174&gt;Settings!$C$26,IF(Towers!E174*(Settings!$C$16/100)&lt;'Total Sites'!E174,('Total Sites'!E174-Towers!E174*(Settings!$C$16/100)),0),"-")</f>
        <v/>
      </c>
      <c r="F174" s="24">
        <f>IF(P_Density!F174&gt;Settings!$C$26,IF(Towers!F174*(Settings!$C$16/100)&lt;'Total Sites'!F174,('Total Sites'!F174-Towers!F174*(Settings!$C$16/100)),0),"-")</f>
        <v/>
      </c>
      <c r="G174" s="24">
        <f>IF(P_Density!G174&gt;Settings!$C$26,IF(Towers!G174*(Settings!$C$16/100)&lt;'Total Sites'!G174,('Total Sites'!G174-Towers!G174*(Settings!$C$16/100)),0),"-")</f>
        <v/>
      </c>
      <c r="H174" s="24">
        <f>IF(P_Density!H174&gt;Settings!$C$26,IF(Towers!H174*(Settings!$C$16/100)&lt;'Total Sites'!H174,('Total Sites'!H174-Towers!H174*(Settings!$C$16/100)),0),"-")</f>
        <v/>
      </c>
      <c r="I174" s="24">
        <f>IF(P_Density!I174&gt;Settings!$C$26,IF(Towers!I174*(Settings!$C$16/100)&lt;'Total Sites'!I174,('Total Sites'!I174-Towers!I174*(Settings!$C$16/100)),0),"-")</f>
        <v/>
      </c>
      <c r="J174" s="24">
        <f>IF(P_Density!J174&gt;Settings!$C$26,IF(Towers!J174*(Settings!$C$16/100)&lt;'Total Sites'!J174,('Total Sites'!J174-Towers!J174*(Settings!$C$16/100)),0),"-")</f>
        <v/>
      </c>
      <c r="K174" s="24">
        <f>IF(P_Density!K174&gt;Settings!$C$26,IF(Towers!K174*(Settings!$C$16/100)&lt;'Total Sites'!K174,('Total Sites'!K174-Towers!K174*(Settings!$C$16/100)),0),"-")</f>
        <v/>
      </c>
      <c r="L174" s="24">
        <f>IF(P_Density!L174&gt;Settings!$C$26,IF(Towers!L174*(Settings!$C$16/100)&lt;'Total Sites'!L174,('Total Sites'!L174-Towers!L174*(Settings!$C$16/100)),0),"-")</f>
        <v/>
      </c>
    </row>
    <row r="175">
      <c r="A175" s="16">
        <f>'Total Sites'!A175</f>
        <v/>
      </c>
      <c r="B175" s="16">
        <f>'Total Sites'!B175</f>
        <v/>
      </c>
      <c r="C175" s="24">
        <f>IF(P_Density!C175&gt;Settings!$C$26,IF(Towers!C175*(Settings!$C$16/100)&lt;'Total Sites'!C175,('Total Sites'!C175-Towers!C175*(Settings!$C$16/100)),0),"-")</f>
        <v/>
      </c>
      <c r="D175" s="24">
        <f>IF(P_Density!D175&gt;Settings!$C$26,IF(Towers!D175*(Settings!$C$16/100)&lt;'Total Sites'!D175,('Total Sites'!D175-Towers!D175*(Settings!$C$16/100)),0),"-")</f>
        <v/>
      </c>
      <c r="E175" s="24">
        <f>IF(P_Density!E175&gt;Settings!$C$26,IF(Towers!E175*(Settings!$C$16/100)&lt;'Total Sites'!E175,('Total Sites'!E175-Towers!E175*(Settings!$C$16/100)),0),"-")</f>
        <v/>
      </c>
      <c r="F175" s="24">
        <f>IF(P_Density!F175&gt;Settings!$C$26,IF(Towers!F175*(Settings!$C$16/100)&lt;'Total Sites'!F175,('Total Sites'!F175-Towers!F175*(Settings!$C$16/100)),0),"-")</f>
        <v/>
      </c>
      <c r="G175" s="24">
        <f>IF(P_Density!G175&gt;Settings!$C$26,IF(Towers!G175*(Settings!$C$16/100)&lt;'Total Sites'!G175,('Total Sites'!G175-Towers!G175*(Settings!$C$16/100)),0),"-")</f>
        <v/>
      </c>
      <c r="H175" s="24">
        <f>IF(P_Density!H175&gt;Settings!$C$26,IF(Towers!H175*(Settings!$C$16/100)&lt;'Total Sites'!H175,('Total Sites'!H175-Towers!H175*(Settings!$C$16/100)),0),"-")</f>
        <v/>
      </c>
      <c r="I175" s="24">
        <f>IF(P_Density!I175&gt;Settings!$C$26,IF(Towers!I175*(Settings!$C$16/100)&lt;'Total Sites'!I175,('Total Sites'!I175-Towers!I175*(Settings!$C$16/100)),0),"-")</f>
        <v/>
      </c>
      <c r="J175" s="24">
        <f>IF(P_Density!J175&gt;Settings!$C$26,IF(Towers!J175*(Settings!$C$16/100)&lt;'Total Sites'!J175,('Total Sites'!J175-Towers!J175*(Settings!$C$16/100)),0),"-")</f>
        <v/>
      </c>
      <c r="K175" s="24">
        <f>IF(P_Density!K175&gt;Settings!$C$26,IF(Towers!K175*(Settings!$C$16/100)&lt;'Total Sites'!K175,('Total Sites'!K175-Towers!K175*(Settings!$C$16/100)),0),"-")</f>
        <v/>
      </c>
      <c r="L175" s="24">
        <f>IF(P_Density!L175&gt;Settings!$C$26,IF(Towers!L175*(Settings!$C$16/100)&lt;'Total Sites'!L175,('Total Sites'!L175-Towers!L175*(Settings!$C$16/100)),0),"-")</f>
        <v/>
      </c>
    </row>
    <row r="176">
      <c r="A176" s="16">
        <f>'Total Sites'!A176</f>
        <v/>
      </c>
      <c r="B176" s="16">
        <f>'Total Sites'!B176</f>
        <v/>
      </c>
      <c r="C176" s="24">
        <f>IF(P_Density!C176&gt;Settings!$C$26,IF(Towers!C176*(Settings!$C$16/100)&lt;'Total Sites'!C176,('Total Sites'!C176-Towers!C176*(Settings!$C$16/100)),0),"-")</f>
        <v/>
      </c>
      <c r="D176" s="24">
        <f>IF(P_Density!D176&gt;Settings!$C$26,IF(Towers!D176*(Settings!$C$16/100)&lt;'Total Sites'!D176,('Total Sites'!D176-Towers!D176*(Settings!$C$16/100)),0),"-")</f>
        <v/>
      </c>
      <c r="E176" s="24">
        <f>IF(P_Density!E176&gt;Settings!$C$26,IF(Towers!E176*(Settings!$C$16/100)&lt;'Total Sites'!E176,('Total Sites'!E176-Towers!E176*(Settings!$C$16/100)),0),"-")</f>
        <v/>
      </c>
      <c r="F176" s="24">
        <f>IF(P_Density!F176&gt;Settings!$C$26,IF(Towers!F176*(Settings!$C$16/100)&lt;'Total Sites'!F176,('Total Sites'!F176-Towers!F176*(Settings!$C$16/100)),0),"-")</f>
        <v/>
      </c>
      <c r="G176" s="24">
        <f>IF(P_Density!G176&gt;Settings!$C$26,IF(Towers!G176*(Settings!$C$16/100)&lt;'Total Sites'!G176,('Total Sites'!G176-Towers!G176*(Settings!$C$16/100)),0),"-")</f>
        <v/>
      </c>
      <c r="H176" s="24">
        <f>IF(P_Density!H176&gt;Settings!$C$26,IF(Towers!H176*(Settings!$C$16/100)&lt;'Total Sites'!H176,('Total Sites'!H176-Towers!H176*(Settings!$C$16/100)),0),"-")</f>
        <v/>
      </c>
      <c r="I176" s="24">
        <f>IF(P_Density!I176&gt;Settings!$C$26,IF(Towers!I176*(Settings!$C$16/100)&lt;'Total Sites'!I176,('Total Sites'!I176-Towers!I176*(Settings!$C$16/100)),0),"-")</f>
        <v/>
      </c>
      <c r="J176" s="24">
        <f>IF(P_Density!J176&gt;Settings!$C$26,IF(Towers!J176*(Settings!$C$16/100)&lt;'Total Sites'!J176,('Total Sites'!J176-Towers!J176*(Settings!$C$16/100)),0),"-")</f>
        <v/>
      </c>
      <c r="K176" s="24">
        <f>IF(P_Density!K176&gt;Settings!$C$26,IF(Towers!K176*(Settings!$C$16/100)&lt;'Total Sites'!K176,('Total Sites'!K176-Towers!K176*(Settings!$C$16/100)),0),"-")</f>
        <v/>
      </c>
      <c r="L176" s="24">
        <f>IF(P_Density!L176&gt;Settings!$C$26,IF(Towers!L176*(Settings!$C$16/100)&lt;'Total Sites'!L176,('Total Sites'!L176-Towers!L176*(Settings!$C$16/100)),0),"-")</f>
        <v/>
      </c>
    </row>
    <row r="177">
      <c r="A177" s="16">
        <f>'Total Sites'!A177</f>
        <v/>
      </c>
      <c r="B177" s="16">
        <f>'Total Sites'!B177</f>
        <v/>
      </c>
      <c r="C177" s="24">
        <f>IF(P_Density!C177&gt;Settings!$C$26,IF(Towers!C177*(Settings!$C$16/100)&lt;'Total Sites'!C177,('Total Sites'!C177-Towers!C177*(Settings!$C$16/100)),0),"-")</f>
        <v/>
      </c>
      <c r="D177" s="24">
        <f>IF(P_Density!D177&gt;Settings!$C$26,IF(Towers!D177*(Settings!$C$16/100)&lt;'Total Sites'!D177,('Total Sites'!D177-Towers!D177*(Settings!$C$16/100)),0),"-")</f>
        <v/>
      </c>
      <c r="E177" s="24">
        <f>IF(P_Density!E177&gt;Settings!$C$26,IF(Towers!E177*(Settings!$C$16/100)&lt;'Total Sites'!E177,('Total Sites'!E177-Towers!E177*(Settings!$C$16/100)),0),"-")</f>
        <v/>
      </c>
      <c r="F177" s="24">
        <f>IF(P_Density!F177&gt;Settings!$C$26,IF(Towers!F177*(Settings!$C$16/100)&lt;'Total Sites'!F177,('Total Sites'!F177-Towers!F177*(Settings!$C$16/100)),0),"-")</f>
        <v/>
      </c>
      <c r="G177" s="24">
        <f>IF(P_Density!G177&gt;Settings!$C$26,IF(Towers!G177*(Settings!$C$16/100)&lt;'Total Sites'!G177,('Total Sites'!G177-Towers!G177*(Settings!$C$16/100)),0),"-")</f>
        <v/>
      </c>
      <c r="H177" s="24">
        <f>IF(P_Density!H177&gt;Settings!$C$26,IF(Towers!H177*(Settings!$C$16/100)&lt;'Total Sites'!H177,('Total Sites'!H177-Towers!H177*(Settings!$C$16/100)),0),"-")</f>
        <v/>
      </c>
      <c r="I177" s="24">
        <f>IF(P_Density!I177&gt;Settings!$C$26,IF(Towers!I177*(Settings!$C$16/100)&lt;'Total Sites'!I177,('Total Sites'!I177-Towers!I177*(Settings!$C$16/100)),0),"-")</f>
        <v/>
      </c>
      <c r="J177" s="24">
        <f>IF(P_Density!J177&gt;Settings!$C$26,IF(Towers!J177*(Settings!$C$16/100)&lt;'Total Sites'!J177,('Total Sites'!J177-Towers!J177*(Settings!$C$16/100)),0),"-")</f>
        <v/>
      </c>
      <c r="K177" s="24">
        <f>IF(P_Density!K177&gt;Settings!$C$26,IF(Towers!K177*(Settings!$C$16/100)&lt;'Total Sites'!K177,('Total Sites'!K177-Towers!K177*(Settings!$C$16/100)),0),"-")</f>
        <v/>
      </c>
      <c r="L177" s="24">
        <f>IF(P_Density!L177&gt;Settings!$C$26,IF(Towers!L177*(Settings!$C$16/100)&lt;'Total Sites'!L177,('Total Sites'!L177-Towers!L177*(Settings!$C$16/100)),0),"-")</f>
        <v/>
      </c>
    </row>
    <row r="178">
      <c r="A178" s="16">
        <f>'Total Sites'!A178</f>
        <v/>
      </c>
      <c r="B178" s="16">
        <f>'Total Sites'!B178</f>
        <v/>
      </c>
      <c r="C178" s="24">
        <f>IF(P_Density!C178&gt;Settings!$C$26,IF(Towers!C178*(Settings!$C$16/100)&lt;'Total Sites'!C178,('Total Sites'!C178-Towers!C178*(Settings!$C$16/100)),0),"-")</f>
        <v/>
      </c>
      <c r="D178" s="24">
        <f>IF(P_Density!D178&gt;Settings!$C$26,IF(Towers!D178*(Settings!$C$16/100)&lt;'Total Sites'!D178,('Total Sites'!D178-Towers!D178*(Settings!$C$16/100)),0),"-")</f>
        <v/>
      </c>
      <c r="E178" s="24">
        <f>IF(P_Density!E178&gt;Settings!$C$26,IF(Towers!E178*(Settings!$C$16/100)&lt;'Total Sites'!E178,('Total Sites'!E178-Towers!E178*(Settings!$C$16/100)),0),"-")</f>
        <v/>
      </c>
      <c r="F178" s="24">
        <f>IF(P_Density!F178&gt;Settings!$C$26,IF(Towers!F178*(Settings!$C$16/100)&lt;'Total Sites'!F178,('Total Sites'!F178-Towers!F178*(Settings!$C$16/100)),0),"-")</f>
        <v/>
      </c>
      <c r="G178" s="24">
        <f>IF(P_Density!G178&gt;Settings!$C$26,IF(Towers!G178*(Settings!$C$16/100)&lt;'Total Sites'!G178,('Total Sites'!G178-Towers!G178*(Settings!$C$16/100)),0),"-")</f>
        <v/>
      </c>
      <c r="H178" s="24">
        <f>IF(P_Density!H178&gt;Settings!$C$26,IF(Towers!H178*(Settings!$C$16/100)&lt;'Total Sites'!H178,('Total Sites'!H178-Towers!H178*(Settings!$C$16/100)),0),"-")</f>
        <v/>
      </c>
      <c r="I178" s="24">
        <f>IF(P_Density!I178&gt;Settings!$C$26,IF(Towers!I178*(Settings!$C$16/100)&lt;'Total Sites'!I178,('Total Sites'!I178-Towers!I178*(Settings!$C$16/100)),0),"-")</f>
        <v/>
      </c>
      <c r="J178" s="24">
        <f>IF(P_Density!J178&gt;Settings!$C$26,IF(Towers!J178*(Settings!$C$16/100)&lt;'Total Sites'!J178,('Total Sites'!J178-Towers!J178*(Settings!$C$16/100)),0),"-")</f>
        <v/>
      </c>
      <c r="K178" s="24">
        <f>IF(P_Density!K178&gt;Settings!$C$26,IF(Towers!K178*(Settings!$C$16/100)&lt;'Total Sites'!K178,('Total Sites'!K178-Towers!K178*(Settings!$C$16/100)),0),"-")</f>
        <v/>
      </c>
      <c r="L178" s="24">
        <f>IF(P_Density!L178&gt;Settings!$C$26,IF(Towers!L178*(Settings!$C$16/100)&lt;'Total Sites'!L178,('Total Sites'!L178-Towers!L178*(Settings!$C$16/100)),0),"-")</f>
        <v/>
      </c>
    </row>
    <row r="179">
      <c r="A179" s="16">
        <f>'Total Sites'!A179</f>
        <v/>
      </c>
      <c r="B179" s="16">
        <f>'Total Sites'!B179</f>
        <v/>
      </c>
      <c r="C179" s="24">
        <f>IF(P_Density!C179&gt;Settings!$C$26,IF(Towers!C179*(Settings!$C$16/100)&lt;'Total Sites'!C179,('Total Sites'!C179-Towers!C179*(Settings!$C$16/100)),0),"-")</f>
        <v/>
      </c>
      <c r="D179" s="24">
        <f>IF(P_Density!D179&gt;Settings!$C$26,IF(Towers!D179*(Settings!$C$16/100)&lt;'Total Sites'!D179,('Total Sites'!D179-Towers!D179*(Settings!$C$16/100)),0),"-")</f>
        <v/>
      </c>
      <c r="E179" s="24">
        <f>IF(P_Density!E179&gt;Settings!$C$26,IF(Towers!E179*(Settings!$C$16/100)&lt;'Total Sites'!E179,('Total Sites'!E179-Towers!E179*(Settings!$C$16/100)),0),"-")</f>
        <v/>
      </c>
      <c r="F179" s="24">
        <f>IF(P_Density!F179&gt;Settings!$C$26,IF(Towers!F179*(Settings!$C$16/100)&lt;'Total Sites'!F179,('Total Sites'!F179-Towers!F179*(Settings!$C$16/100)),0),"-")</f>
        <v/>
      </c>
      <c r="G179" s="24">
        <f>IF(P_Density!G179&gt;Settings!$C$26,IF(Towers!G179*(Settings!$C$16/100)&lt;'Total Sites'!G179,('Total Sites'!G179-Towers!G179*(Settings!$C$16/100)),0),"-")</f>
        <v/>
      </c>
      <c r="H179" s="24">
        <f>IF(P_Density!H179&gt;Settings!$C$26,IF(Towers!H179*(Settings!$C$16/100)&lt;'Total Sites'!H179,('Total Sites'!H179-Towers!H179*(Settings!$C$16/100)),0),"-")</f>
        <v/>
      </c>
      <c r="I179" s="24">
        <f>IF(P_Density!I179&gt;Settings!$C$26,IF(Towers!I179*(Settings!$C$16/100)&lt;'Total Sites'!I179,('Total Sites'!I179-Towers!I179*(Settings!$C$16/100)),0),"-")</f>
        <v/>
      </c>
      <c r="J179" s="24">
        <f>IF(P_Density!J179&gt;Settings!$C$26,IF(Towers!J179*(Settings!$C$16/100)&lt;'Total Sites'!J179,('Total Sites'!J179-Towers!J179*(Settings!$C$16/100)),0),"-")</f>
        <v/>
      </c>
      <c r="K179" s="24">
        <f>IF(P_Density!K179&gt;Settings!$C$26,IF(Towers!K179*(Settings!$C$16/100)&lt;'Total Sites'!K179,('Total Sites'!K179-Towers!K179*(Settings!$C$16/100)),0),"-")</f>
        <v/>
      </c>
      <c r="L179" s="24">
        <f>IF(P_Density!L179&gt;Settings!$C$26,IF(Towers!L179*(Settings!$C$16/100)&lt;'Total Sites'!L179,('Total Sites'!L179-Towers!L179*(Settings!$C$16/100)),0),"-")</f>
        <v/>
      </c>
    </row>
    <row r="180">
      <c r="A180" s="16">
        <f>'Total Sites'!A180</f>
        <v/>
      </c>
      <c r="B180" s="16">
        <f>'Total Sites'!B180</f>
        <v/>
      </c>
      <c r="C180" s="24">
        <f>IF(P_Density!C180&gt;Settings!$C$26,IF(Towers!C180*(Settings!$C$16/100)&lt;'Total Sites'!C180,('Total Sites'!C180-Towers!C180*(Settings!$C$16/100)),0),"-")</f>
        <v/>
      </c>
      <c r="D180" s="24">
        <f>IF(P_Density!D180&gt;Settings!$C$26,IF(Towers!D180*(Settings!$C$16/100)&lt;'Total Sites'!D180,('Total Sites'!D180-Towers!D180*(Settings!$C$16/100)),0),"-")</f>
        <v/>
      </c>
      <c r="E180" s="24">
        <f>IF(P_Density!E180&gt;Settings!$C$26,IF(Towers!E180*(Settings!$C$16/100)&lt;'Total Sites'!E180,('Total Sites'!E180-Towers!E180*(Settings!$C$16/100)),0),"-")</f>
        <v/>
      </c>
      <c r="F180" s="24">
        <f>IF(P_Density!F180&gt;Settings!$C$26,IF(Towers!F180*(Settings!$C$16/100)&lt;'Total Sites'!F180,('Total Sites'!F180-Towers!F180*(Settings!$C$16/100)),0),"-")</f>
        <v/>
      </c>
      <c r="G180" s="24">
        <f>IF(P_Density!G180&gt;Settings!$C$26,IF(Towers!G180*(Settings!$C$16/100)&lt;'Total Sites'!G180,('Total Sites'!G180-Towers!G180*(Settings!$C$16/100)),0),"-")</f>
        <v/>
      </c>
      <c r="H180" s="24">
        <f>IF(P_Density!H180&gt;Settings!$C$26,IF(Towers!H180*(Settings!$C$16/100)&lt;'Total Sites'!H180,('Total Sites'!H180-Towers!H180*(Settings!$C$16/100)),0),"-")</f>
        <v/>
      </c>
      <c r="I180" s="24">
        <f>IF(P_Density!I180&gt;Settings!$C$26,IF(Towers!I180*(Settings!$C$16/100)&lt;'Total Sites'!I180,('Total Sites'!I180-Towers!I180*(Settings!$C$16/100)),0),"-")</f>
        <v/>
      </c>
      <c r="J180" s="24">
        <f>IF(P_Density!J180&gt;Settings!$C$26,IF(Towers!J180*(Settings!$C$16/100)&lt;'Total Sites'!J180,('Total Sites'!J180-Towers!J180*(Settings!$C$16/100)),0),"-")</f>
        <v/>
      </c>
      <c r="K180" s="24">
        <f>IF(P_Density!K180&gt;Settings!$C$26,IF(Towers!K180*(Settings!$C$16/100)&lt;'Total Sites'!K180,('Total Sites'!K180-Towers!K180*(Settings!$C$16/100)),0),"-")</f>
        <v/>
      </c>
      <c r="L180" s="24">
        <f>IF(P_Density!L180&gt;Settings!$C$26,IF(Towers!L180*(Settings!$C$16/100)&lt;'Total Sites'!L180,('Total Sites'!L180-Towers!L180*(Settings!$C$16/100)),0),"-")</f>
        <v/>
      </c>
    </row>
    <row r="181">
      <c r="A181" s="16">
        <f>'Total Sites'!A181</f>
        <v/>
      </c>
      <c r="B181" s="16">
        <f>'Total Sites'!B181</f>
        <v/>
      </c>
      <c r="C181" s="24">
        <f>IF(P_Density!C181&gt;Settings!$C$26,IF(Towers!C181*(Settings!$C$16/100)&lt;'Total Sites'!C181,('Total Sites'!C181-Towers!C181*(Settings!$C$16/100)),0),"-")</f>
        <v/>
      </c>
      <c r="D181" s="24">
        <f>IF(P_Density!D181&gt;Settings!$C$26,IF(Towers!D181*(Settings!$C$16/100)&lt;'Total Sites'!D181,('Total Sites'!D181-Towers!D181*(Settings!$C$16/100)),0),"-")</f>
        <v/>
      </c>
      <c r="E181" s="24">
        <f>IF(P_Density!E181&gt;Settings!$C$26,IF(Towers!E181*(Settings!$C$16/100)&lt;'Total Sites'!E181,('Total Sites'!E181-Towers!E181*(Settings!$C$16/100)),0),"-")</f>
        <v/>
      </c>
      <c r="F181" s="24">
        <f>IF(P_Density!F181&gt;Settings!$C$26,IF(Towers!F181*(Settings!$C$16/100)&lt;'Total Sites'!F181,('Total Sites'!F181-Towers!F181*(Settings!$C$16/100)),0),"-")</f>
        <v/>
      </c>
      <c r="G181" s="24">
        <f>IF(P_Density!G181&gt;Settings!$C$26,IF(Towers!G181*(Settings!$C$16/100)&lt;'Total Sites'!G181,('Total Sites'!G181-Towers!G181*(Settings!$C$16/100)),0),"-")</f>
        <v/>
      </c>
      <c r="H181" s="24">
        <f>IF(P_Density!H181&gt;Settings!$C$26,IF(Towers!H181*(Settings!$C$16/100)&lt;'Total Sites'!H181,('Total Sites'!H181-Towers!H181*(Settings!$C$16/100)),0),"-")</f>
        <v/>
      </c>
      <c r="I181" s="24">
        <f>IF(P_Density!I181&gt;Settings!$C$26,IF(Towers!I181*(Settings!$C$16/100)&lt;'Total Sites'!I181,('Total Sites'!I181-Towers!I181*(Settings!$C$16/100)),0),"-")</f>
        <v/>
      </c>
      <c r="J181" s="24">
        <f>IF(P_Density!J181&gt;Settings!$C$26,IF(Towers!J181*(Settings!$C$16/100)&lt;'Total Sites'!J181,('Total Sites'!J181-Towers!J181*(Settings!$C$16/100)),0),"-")</f>
        <v/>
      </c>
      <c r="K181" s="24">
        <f>IF(P_Density!K181&gt;Settings!$C$26,IF(Towers!K181*(Settings!$C$16/100)&lt;'Total Sites'!K181,('Total Sites'!K181-Towers!K181*(Settings!$C$16/100)),0),"-")</f>
        <v/>
      </c>
      <c r="L181" s="24">
        <f>IF(P_Density!L181&gt;Settings!$C$26,IF(Towers!L181*(Settings!$C$16/100)&lt;'Total Sites'!L181,('Total Sites'!L181-Towers!L181*(Settings!$C$16/100)),0),"-")</f>
        <v/>
      </c>
    </row>
    <row r="182">
      <c r="A182" s="16">
        <f>'Total Sites'!A182</f>
        <v/>
      </c>
      <c r="B182" s="16">
        <f>'Total Sites'!B182</f>
        <v/>
      </c>
      <c r="C182" s="24">
        <f>IF(P_Density!C182&gt;Settings!$C$26,IF(Towers!C182*(Settings!$C$16/100)&lt;'Total Sites'!C182,('Total Sites'!C182-Towers!C182*(Settings!$C$16/100)),0),"-")</f>
        <v/>
      </c>
      <c r="D182" s="24">
        <f>IF(P_Density!D182&gt;Settings!$C$26,IF(Towers!D182*(Settings!$C$16/100)&lt;'Total Sites'!D182,('Total Sites'!D182-Towers!D182*(Settings!$C$16/100)),0),"-")</f>
        <v/>
      </c>
      <c r="E182" s="24">
        <f>IF(P_Density!E182&gt;Settings!$C$26,IF(Towers!E182*(Settings!$C$16/100)&lt;'Total Sites'!E182,('Total Sites'!E182-Towers!E182*(Settings!$C$16/100)),0),"-")</f>
        <v/>
      </c>
      <c r="F182" s="24">
        <f>IF(P_Density!F182&gt;Settings!$C$26,IF(Towers!F182*(Settings!$C$16/100)&lt;'Total Sites'!F182,('Total Sites'!F182-Towers!F182*(Settings!$C$16/100)),0),"-")</f>
        <v/>
      </c>
      <c r="G182" s="24">
        <f>IF(P_Density!G182&gt;Settings!$C$26,IF(Towers!G182*(Settings!$C$16/100)&lt;'Total Sites'!G182,('Total Sites'!G182-Towers!G182*(Settings!$C$16/100)),0),"-")</f>
        <v/>
      </c>
      <c r="H182" s="24">
        <f>IF(P_Density!H182&gt;Settings!$C$26,IF(Towers!H182*(Settings!$C$16/100)&lt;'Total Sites'!H182,('Total Sites'!H182-Towers!H182*(Settings!$C$16/100)),0),"-")</f>
        <v/>
      </c>
      <c r="I182" s="24">
        <f>IF(P_Density!I182&gt;Settings!$C$26,IF(Towers!I182*(Settings!$C$16/100)&lt;'Total Sites'!I182,('Total Sites'!I182-Towers!I182*(Settings!$C$16/100)),0),"-")</f>
        <v/>
      </c>
      <c r="J182" s="24">
        <f>IF(P_Density!J182&gt;Settings!$C$26,IF(Towers!J182*(Settings!$C$16/100)&lt;'Total Sites'!J182,('Total Sites'!J182-Towers!J182*(Settings!$C$16/100)),0),"-")</f>
        <v/>
      </c>
      <c r="K182" s="24">
        <f>IF(P_Density!K182&gt;Settings!$C$26,IF(Towers!K182*(Settings!$C$16/100)&lt;'Total Sites'!K182,('Total Sites'!K182-Towers!K182*(Settings!$C$16/100)),0),"-")</f>
        <v/>
      </c>
      <c r="L182" s="24">
        <f>IF(P_Density!L182&gt;Settings!$C$26,IF(Towers!L182*(Settings!$C$16/100)&lt;'Total Sites'!L182,('Total Sites'!L182-Towers!L182*(Settings!$C$16/100)),0),"-")</f>
        <v/>
      </c>
    </row>
    <row r="183">
      <c r="A183" s="16">
        <f>'Total Sites'!A183</f>
        <v/>
      </c>
      <c r="B183" s="16">
        <f>'Total Sites'!B183</f>
        <v/>
      </c>
      <c r="C183" s="24">
        <f>IF(P_Density!C183&gt;Settings!$C$26,IF(Towers!C183*(Settings!$C$16/100)&lt;'Total Sites'!C183,('Total Sites'!C183-Towers!C183*(Settings!$C$16/100)),0),"-")</f>
        <v/>
      </c>
      <c r="D183" s="24">
        <f>IF(P_Density!D183&gt;Settings!$C$26,IF(Towers!D183*(Settings!$C$16/100)&lt;'Total Sites'!D183,('Total Sites'!D183-Towers!D183*(Settings!$C$16/100)),0),"-")</f>
        <v/>
      </c>
      <c r="E183" s="24">
        <f>IF(P_Density!E183&gt;Settings!$C$26,IF(Towers!E183*(Settings!$C$16/100)&lt;'Total Sites'!E183,('Total Sites'!E183-Towers!E183*(Settings!$C$16/100)),0),"-")</f>
        <v/>
      </c>
      <c r="F183" s="24">
        <f>IF(P_Density!F183&gt;Settings!$C$26,IF(Towers!F183*(Settings!$C$16/100)&lt;'Total Sites'!F183,('Total Sites'!F183-Towers!F183*(Settings!$C$16/100)),0),"-")</f>
        <v/>
      </c>
      <c r="G183" s="24">
        <f>IF(P_Density!G183&gt;Settings!$C$26,IF(Towers!G183*(Settings!$C$16/100)&lt;'Total Sites'!G183,('Total Sites'!G183-Towers!G183*(Settings!$C$16/100)),0),"-")</f>
        <v/>
      </c>
      <c r="H183" s="24">
        <f>IF(P_Density!H183&gt;Settings!$C$26,IF(Towers!H183*(Settings!$C$16/100)&lt;'Total Sites'!H183,('Total Sites'!H183-Towers!H183*(Settings!$C$16/100)),0),"-")</f>
        <v/>
      </c>
      <c r="I183" s="24">
        <f>IF(P_Density!I183&gt;Settings!$C$26,IF(Towers!I183*(Settings!$C$16/100)&lt;'Total Sites'!I183,('Total Sites'!I183-Towers!I183*(Settings!$C$16/100)),0),"-")</f>
        <v/>
      </c>
      <c r="J183" s="24">
        <f>IF(P_Density!J183&gt;Settings!$C$26,IF(Towers!J183*(Settings!$C$16/100)&lt;'Total Sites'!J183,('Total Sites'!J183-Towers!J183*(Settings!$C$16/100)),0),"-")</f>
        <v/>
      </c>
      <c r="K183" s="24">
        <f>IF(P_Density!K183&gt;Settings!$C$26,IF(Towers!K183*(Settings!$C$16/100)&lt;'Total Sites'!K183,('Total Sites'!K183-Towers!K183*(Settings!$C$16/100)),0),"-")</f>
        <v/>
      </c>
      <c r="L183" s="24">
        <f>IF(P_Density!L183&gt;Settings!$C$26,IF(Towers!L183*(Settings!$C$16/100)&lt;'Total Sites'!L183,('Total Sites'!L183-Towers!L183*(Settings!$C$16/100)),0),"-")</f>
        <v/>
      </c>
    </row>
    <row r="184">
      <c r="A184" s="16">
        <f>'Total Sites'!A184</f>
        <v/>
      </c>
      <c r="B184" s="16">
        <f>'Total Sites'!B184</f>
        <v/>
      </c>
      <c r="C184" s="24">
        <f>IF(P_Density!C184&gt;Settings!$C$26,IF(Towers!C184*(Settings!$C$16/100)&lt;'Total Sites'!C184,('Total Sites'!C184-Towers!C184*(Settings!$C$16/100)),0),"-")</f>
        <v/>
      </c>
      <c r="D184" s="24">
        <f>IF(P_Density!D184&gt;Settings!$C$26,IF(Towers!D184*(Settings!$C$16/100)&lt;'Total Sites'!D184,('Total Sites'!D184-Towers!D184*(Settings!$C$16/100)),0),"-")</f>
        <v/>
      </c>
      <c r="E184" s="24">
        <f>IF(P_Density!E184&gt;Settings!$C$26,IF(Towers!E184*(Settings!$C$16/100)&lt;'Total Sites'!E184,('Total Sites'!E184-Towers!E184*(Settings!$C$16/100)),0),"-")</f>
        <v/>
      </c>
      <c r="F184" s="24">
        <f>IF(P_Density!F184&gt;Settings!$C$26,IF(Towers!F184*(Settings!$C$16/100)&lt;'Total Sites'!F184,('Total Sites'!F184-Towers!F184*(Settings!$C$16/100)),0),"-")</f>
        <v/>
      </c>
      <c r="G184" s="24">
        <f>IF(P_Density!G184&gt;Settings!$C$26,IF(Towers!G184*(Settings!$C$16/100)&lt;'Total Sites'!G184,('Total Sites'!G184-Towers!G184*(Settings!$C$16/100)),0),"-")</f>
        <v/>
      </c>
      <c r="H184" s="24">
        <f>IF(P_Density!H184&gt;Settings!$C$26,IF(Towers!H184*(Settings!$C$16/100)&lt;'Total Sites'!H184,('Total Sites'!H184-Towers!H184*(Settings!$C$16/100)),0),"-")</f>
        <v/>
      </c>
      <c r="I184" s="24">
        <f>IF(P_Density!I184&gt;Settings!$C$26,IF(Towers!I184*(Settings!$C$16/100)&lt;'Total Sites'!I184,('Total Sites'!I184-Towers!I184*(Settings!$C$16/100)),0),"-")</f>
        <v/>
      </c>
      <c r="J184" s="24">
        <f>IF(P_Density!J184&gt;Settings!$C$26,IF(Towers!J184*(Settings!$C$16/100)&lt;'Total Sites'!J184,('Total Sites'!J184-Towers!J184*(Settings!$C$16/100)),0),"-")</f>
        <v/>
      </c>
      <c r="K184" s="24">
        <f>IF(P_Density!K184&gt;Settings!$C$26,IF(Towers!K184*(Settings!$C$16/100)&lt;'Total Sites'!K184,('Total Sites'!K184-Towers!K184*(Settings!$C$16/100)),0),"-")</f>
        <v/>
      </c>
      <c r="L184" s="24">
        <f>IF(P_Density!L184&gt;Settings!$C$26,IF(Towers!L184*(Settings!$C$16/100)&lt;'Total Sites'!L184,('Total Sites'!L184-Towers!L184*(Settings!$C$16/100)),0),"-")</f>
        <v/>
      </c>
    </row>
    <row r="185">
      <c r="A185" s="16">
        <f>'Total Sites'!A185</f>
        <v/>
      </c>
      <c r="B185" s="16">
        <f>'Total Sites'!B185</f>
        <v/>
      </c>
      <c r="C185" s="24">
        <f>IF(P_Density!C185&gt;Settings!$C$26,IF(Towers!C185*(Settings!$C$16/100)&lt;'Total Sites'!C185,('Total Sites'!C185-Towers!C185*(Settings!$C$16/100)),0),"-")</f>
        <v/>
      </c>
      <c r="D185" s="24">
        <f>IF(P_Density!D185&gt;Settings!$C$26,IF(Towers!D185*(Settings!$C$16/100)&lt;'Total Sites'!D185,('Total Sites'!D185-Towers!D185*(Settings!$C$16/100)),0),"-")</f>
        <v/>
      </c>
      <c r="E185" s="24">
        <f>IF(P_Density!E185&gt;Settings!$C$26,IF(Towers!E185*(Settings!$C$16/100)&lt;'Total Sites'!E185,('Total Sites'!E185-Towers!E185*(Settings!$C$16/100)),0),"-")</f>
        <v/>
      </c>
      <c r="F185" s="24">
        <f>IF(P_Density!F185&gt;Settings!$C$26,IF(Towers!F185*(Settings!$C$16/100)&lt;'Total Sites'!F185,('Total Sites'!F185-Towers!F185*(Settings!$C$16/100)),0),"-")</f>
        <v/>
      </c>
      <c r="G185" s="24">
        <f>IF(P_Density!G185&gt;Settings!$C$26,IF(Towers!G185*(Settings!$C$16/100)&lt;'Total Sites'!G185,('Total Sites'!G185-Towers!G185*(Settings!$C$16/100)),0),"-")</f>
        <v/>
      </c>
      <c r="H185" s="24">
        <f>IF(P_Density!H185&gt;Settings!$C$26,IF(Towers!H185*(Settings!$C$16/100)&lt;'Total Sites'!H185,('Total Sites'!H185-Towers!H185*(Settings!$C$16/100)),0),"-")</f>
        <v/>
      </c>
      <c r="I185" s="24">
        <f>IF(P_Density!I185&gt;Settings!$C$26,IF(Towers!I185*(Settings!$C$16/100)&lt;'Total Sites'!I185,('Total Sites'!I185-Towers!I185*(Settings!$C$16/100)),0),"-")</f>
        <v/>
      </c>
      <c r="J185" s="24">
        <f>IF(P_Density!J185&gt;Settings!$C$26,IF(Towers!J185*(Settings!$C$16/100)&lt;'Total Sites'!J185,('Total Sites'!J185-Towers!J185*(Settings!$C$16/100)),0),"-")</f>
        <v/>
      </c>
      <c r="K185" s="24">
        <f>IF(P_Density!K185&gt;Settings!$C$26,IF(Towers!K185*(Settings!$C$16/100)&lt;'Total Sites'!K185,('Total Sites'!K185-Towers!K185*(Settings!$C$16/100)),0),"-")</f>
        <v/>
      </c>
      <c r="L185" s="24">
        <f>IF(P_Density!L185&gt;Settings!$C$26,IF(Towers!L185*(Settings!$C$16/100)&lt;'Total Sites'!L185,('Total Sites'!L185-Towers!L185*(Settings!$C$16/100)),0),"-")</f>
        <v/>
      </c>
    </row>
    <row r="186">
      <c r="A186" s="16">
        <f>'Total Sites'!A186</f>
        <v/>
      </c>
      <c r="B186" s="16">
        <f>'Total Sites'!B186</f>
        <v/>
      </c>
      <c r="C186" s="24">
        <f>IF(P_Density!C186&gt;Settings!$C$26,IF(Towers!C186*(Settings!$C$16/100)&lt;'Total Sites'!C186,('Total Sites'!C186-Towers!C186*(Settings!$C$16/100)),0),"-")</f>
        <v/>
      </c>
      <c r="D186" s="24">
        <f>IF(P_Density!D186&gt;Settings!$C$26,IF(Towers!D186*(Settings!$C$16/100)&lt;'Total Sites'!D186,('Total Sites'!D186-Towers!D186*(Settings!$C$16/100)),0),"-")</f>
        <v/>
      </c>
      <c r="E186" s="24">
        <f>IF(P_Density!E186&gt;Settings!$C$26,IF(Towers!E186*(Settings!$C$16/100)&lt;'Total Sites'!E186,('Total Sites'!E186-Towers!E186*(Settings!$C$16/100)),0),"-")</f>
        <v/>
      </c>
      <c r="F186" s="24">
        <f>IF(P_Density!F186&gt;Settings!$C$26,IF(Towers!F186*(Settings!$C$16/100)&lt;'Total Sites'!F186,('Total Sites'!F186-Towers!F186*(Settings!$C$16/100)),0),"-")</f>
        <v/>
      </c>
      <c r="G186" s="24">
        <f>IF(P_Density!G186&gt;Settings!$C$26,IF(Towers!G186*(Settings!$C$16/100)&lt;'Total Sites'!G186,('Total Sites'!G186-Towers!G186*(Settings!$C$16/100)),0),"-")</f>
        <v/>
      </c>
      <c r="H186" s="24">
        <f>IF(P_Density!H186&gt;Settings!$C$26,IF(Towers!H186*(Settings!$C$16/100)&lt;'Total Sites'!H186,('Total Sites'!H186-Towers!H186*(Settings!$C$16/100)),0),"-")</f>
        <v/>
      </c>
      <c r="I186" s="24">
        <f>IF(P_Density!I186&gt;Settings!$C$26,IF(Towers!I186*(Settings!$C$16/100)&lt;'Total Sites'!I186,('Total Sites'!I186-Towers!I186*(Settings!$C$16/100)),0),"-")</f>
        <v/>
      </c>
      <c r="J186" s="24">
        <f>IF(P_Density!J186&gt;Settings!$C$26,IF(Towers!J186*(Settings!$C$16/100)&lt;'Total Sites'!J186,('Total Sites'!J186-Towers!J186*(Settings!$C$16/100)),0),"-")</f>
        <v/>
      </c>
      <c r="K186" s="24">
        <f>IF(P_Density!K186&gt;Settings!$C$26,IF(Towers!K186*(Settings!$C$16/100)&lt;'Total Sites'!K186,('Total Sites'!K186-Towers!K186*(Settings!$C$16/100)),0),"-")</f>
        <v/>
      </c>
      <c r="L186" s="24">
        <f>IF(P_Density!L186&gt;Settings!$C$26,IF(Towers!L186*(Settings!$C$16/100)&lt;'Total Sites'!L186,('Total Sites'!L186-Towers!L186*(Settings!$C$16/100)),0),"-")</f>
        <v/>
      </c>
    </row>
    <row r="187">
      <c r="A187" s="16">
        <f>'Total Sites'!A187</f>
        <v/>
      </c>
      <c r="B187" s="16">
        <f>'Total Sites'!B187</f>
        <v/>
      </c>
      <c r="C187" s="24">
        <f>IF(P_Density!C187&gt;Settings!$C$26,IF(Towers!C187*(Settings!$C$16/100)&lt;'Total Sites'!C187,('Total Sites'!C187-Towers!C187*(Settings!$C$16/100)),0),"-")</f>
        <v/>
      </c>
      <c r="D187" s="24">
        <f>IF(P_Density!D187&gt;Settings!$C$26,IF(Towers!D187*(Settings!$C$16/100)&lt;'Total Sites'!D187,('Total Sites'!D187-Towers!D187*(Settings!$C$16/100)),0),"-")</f>
        <v/>
      </c>
      <c r="E187" s="24">
        <f>IF(P_Density!E187&gt;Settings!$C$26,IF(Towers!E187*(Settings!$C$16/100)&lt;'Total Sites'!E187,('Total Sites'!E187-Towers!E187*(Settings!$C$16/100)),0),"-")</f>
        <v/>
      </c>
      <c r="F187" s="24">
        <f>IF(P_Density!F187&gt;Settings!$C$26,IF(Towers!F187*(Settings!$C$16/100)&lt;'Total Sites'!F187,('Total Sites'!F187-Towers!F187*(Settings!$C$16/100)),0),"-")</f>
        <v/>
      </c>
      <c r="G187" s="24">
        <f>IF(P_Density!G187&gt;Settings!$C$26,IF(Towers!G187*(Settings!$C$16/100)&lt;'Total Sites'!G187,('Total Sites'!G187-Towers!G187*(Settings!$C$16/100)),0),"-")</f>
        <v/>
      </c>
      <c r="H187" s="24">
        <f>IF(P_Density!H187&gt;Settings!$C$26,IF(Towers!H187*(Settings!$C$16/100)&lt;'Total Sites'!H187,('Total Sites'!H187-Towers!H187*(Settings!$C$16/100)),0),"-")</f>
        <v/>
      </c>
      <c r="I187" s="24">
        <f>IF(P_Density!I187&gt;Settings!$C$26,IF(Towers!I187*(Settings!$C$16/100)&lt;'Total Sites'!I187,('Total Sites'!I187-Towers!I187*(Settings!$C$16/100)),0),"-")</f>
        <v/>
      </c>
      <c r="J187" s="24">
        <f>IF(P_Density!J187&gt;Settings!$C$26,IF(Towers!J187*(Settings!$C$16/100)&lt;'Total Sites'!J187,('Total Sites'!J187-Towers!J187*(Settings!$C$16/100)),0),"-")</f>
        <v/>
      </c>
      <c r="K187" s="24">
        <f>IF(P_Density!K187&gt;Settings!$C$26,IF(Towers!K187*(Settings!$C$16/100)&lt;'Total Sites'!K187,('Total Sites'!K187-Towers!K187*(Settings!$C$16/100)),0),"-")</f>
        <v/>
      </c>
      <c r="L187" s="24">
        <f>IF(P_Density!L187&gt;Settings!$C$26,IF(Towers!L187*(Settings!$C$16/100)&lt;'Total Sites'!L187,('Total Sites'!L187-Towers!L187*(Settings!$C$16/100)),0),"-")</f>
        <v/>
      </c>
    </row>
    <row r="188">
      <c r="A188" s="16">
        <f>'Total Sites'!A188</f>
        <v/>
      </c>
      <c r="B188" s="16">
        <f>'Total Sites'!B188</f>
        <v/>
      </c>
      <c r="C188" s="24">
        <f>IF(P_Density!C188&gt;Settings!$C$26,IF(Towers!C188*(Settings!$C$16/100)&lt;'Total Sites'!C188,('Total Sites'!C188-Towers!C188*(Settings!$C$16/100)),0),"-")</f>
        <v/>
      </c>
      <c r="D188" s="24">
        <f>IF(P_Density!D188&gt;Settings!$C$26,IF(Towers!D188*(Settings!$C$16/100)&lt;'Total Sites'!D188,('Total Sites'!D188-Towers!D188*(Settings!$C$16/100)),0),"-")</f>
        <v/>
      </c>
      <c r="E188" s="24">
        <f>IF(P_Density!E188&gt;Settings!$C$26,IF(Towers!E188*(Settings!$C$16/100)&lt;'Total Sites'!E188,('Total Sites'!E188-Towers!E188*(Settings!$C$16/100)),0),"-")</f>
        <v/>
      </c>
      <c r="F188" s="24">
        <f>IF(P_Density!F188&gt;Settings!$C$26,IF(Towers!F188*(Settings!$C$16/100)&lt;'Total Sites'!F188,('Total Sites'!F188-Towers!F188*(Settings!$C$16/100)),0),"-")</f>
        <v/>
      </c>
      <c r="G188" s="24">
        <f>IF(P_Density!G188&gt;Settings!$C$26,IF(Towers!G188*(Settings!$C$16/100)&lt;'Total Sites'!G188,('Total Sites'!G188-Towers!G188*(Settings!$C$16/100)),0),"-")</f>
        <v/>
      </c>
      <c r="H188" s="24">
        <f>IF(P_Density!H188&gt;Settings!$C$26,IF(Towers!H188*(Settings!$C$16/100)&lt;'Total Sites'!H188,('Total Sites'!H188-Towers!H188*(Settings!$C$16/100)),0),"-")</f>
        <v/>
      </c>
      <c r="I188" s="24">
        <f>IF(P_Density!I188&gt;Settings!$C$26,IF(Towers!I188*(Settings!$C$16/100)&lt;'Total Sites'!I188,('Total Sites'!I188-Towers!I188*(Settings!$C$16/100)),0),"-")</f>
        <v/>
      </c>
      <c r="J188" s="24">
        <f>IF(P_Density!J188&gt;Settings!$C$26,IF(Towers!J188*(Settings!$C$16/100)&lt;'Total Sites'!J188,('Total Sites'!J188-Towers!J188*(Settings!$C$16/100)),0),"-")</f>
        <v/>
      </c>
      <c r="K188" s="24">
        <f>IF(P_Density!K188&gt;Settings!$C$26,IF(Towers!K188*(Settings!$C$16/100)&lt;'Total Sites'!K188,('Total Sites'!K188-Towers!K188*(Settings!$C$16/100)),0),"-")</f>
        <v/>
      </c>
      <c r="L188" s="24">
        <f>IF(P_Density!L188&gt;Settings!$C$26,IF(Towers!L188*(Settings!$C$16/100)&lt;'Total Sites'!L188,('Total Sites'!L188-Towers!L188*(Settings!$C$16/100)),0),"-")</f>
        <v/>
      </c>
    </row>
    <row r="189">
      <c r="A189" s="16">
        <f>'Total Sites'!A189</f>
        <v/>
      </c>
      <c r="B189" s="16">
        <f>'Total Sites'!B189</f>
        <v/>
      </c>
      <c r="C189" s="24">
        <f>IF(P_Density!C189&gt;Settings!$C$26,IF(Towers!C189*(Settings!$C$16/100)&lt;'Total Sites'!C189,('Total Sites'!C189-Towers!C189*(Settings!$C$16/100)),0),"-")</f>
        <v/>
      </c>
      <c r="D189" s="24">
        <f>IF(P_Density!D189&gt;Settings!$C$26,IF(Towers!D189*(Settings!$C$16/100)&lt;'Total Sites'!D189,('Total Sites'!D189-Towers!D189*(Settings!$C$16/100)),0),"-")</f>
        <v/>
      </c>
      <c r="E189" s="24">
        <f>IF(P_Density!E189&gt;Settings!$C$26,IF(Towers!E189*(Settings!$C$16/100)&lt;'Total Sites'!E189,('Total Sites'!E189-Towers!E189*(Settings!$C$16/100)),0),"-")</f>
        <v/>
      </c>
      <c r="F189" s="24">
        <f>IF(P_Density!F189&gt;Settings!$C$26,IF(Towers!F189*(Settings!$C$16/100)&lt;'Total Sites'!F189,('Total Sites'!F189-Towers!F189*(Settings!$C$16/100)),0),"-")</f>
        <v/>
      </c>
      <c r="G189" s="24">
        <f>IF(P_Density!G189&gt;Settings!$C$26,IF(Towers!G189*(Settings!$C$16/100)&lt;'Total Sites'!G189,('Total Sites'!G189-Towers!G189*(Settings!$C$16/100)),0),"-")</f>
        <v/>
      </c>
      <c r="H189" s="24">
        <f>IF(P_Density!H189&gt;Settings!$C$26,IF(Towers!H189*(Settings!$C$16/100)&lt;'Total Sites'!H189,('Total Sites'!H189-Towers!H189*(Settings!$C$16/100)),0),"-")</f>
        <v/>
      </c>
      <c r="I189" s="24">
        <f>IF(P_Density!I189&gt;Settings!$C$26,IF(Towers!I189*(Settings!$C$16/100)&lt;'Total Sites'!I189,('Total Sites'!I189-Towers!I189*(Settings!$C$16/100)),0),"-")</f>
        <v/>
      </c>
      <c r="J189" s="24">
        <f>IF(P_Density!J189&gt;Settings!$C$26,IF(Towers!J189*(Settings!$C$16/100)&lt;'Total Sites'!J189,('Total Sites'!J189-Towers!J189*(Settings!$C$16/100)),0),"-")</f>
        <v/>
      </c>
      <c r="K189" s="24">
        <f>IF(P_Density!K189&gt;Settings!$C$26,IF(Towers!K189*(Settings!$C$16/100)&lt;'Total Sites'!K189,('Total Sites'!K189-Towers!K189*(Settings!$C$16/100)),0),"-")</f>
        <v/>
      </c>
      <c r="L189" s="24">
        <f>IF(P_Density!L189&gt;Settings!$C$26,IF(Towers!L189*(Settings!$C$16/100)&lt;'Total Sites'!L189,('Total Sites'!L189-Towers!L189*(Settings!$C$16/100)),0),"-")</f>
        <v/>
      </c>
    </row>
    <row r="190">
      <c r="C190" s="25" t="n"/>
      <c r="D190" s="25" t="n"/>
      <c r="E190" s="25" t="n"/>
      <c r="F190" s="25" t="n"/>
      <c r="G190" s="25" t="n"/>
      <c r="H190" s="25" t="n"/>
      <c r="I190" s="25" t="n"/>
      <c r="J190" s="25" t="n"/>
      <c r="K190" s="25" t="n"/>
      <c r="L190" s="25" t="n"/>
    </row>
    <row r="191">
      <c r="C191" s="25" t="n"/>
      <c r="D191" s="25" t="n"/>
      <c r="E191" s="25" t="n"/>
      <c r="F191" s="25" t="n"/>
      <c r="G191" s="25" t="n"/>
      <c r="H191" s="25" t="n"/>
      <c r="I191" s="25" t="n"/>
      <c r="J191" s="25" t="n"/>
      <c r="K191" s="25" t="n"/>
      <c r="L191" s="25" t="n"/>
    </row>
    <row r="192">
      <c r="C192" s="25" t="n"/>
      <c r="D192" s="25" t="n"/>
      <c r="E192" s="25" t="n"/>
      <c r="F192" s="25" t="n"/>
      <c r="G192" s="25" t="n"/>
      <c r="H192" s="25" t="n"/>
      <c r="I192" s="25" t="n"/>
      <c r="J192" s="25" t="n"/>
      <c r="K192" s="25" t="n"/>
      <c r="L192" s="25" t="n"/>
    </row>
    <row r="193">
      <c r="C193" s="25" t="n"/>
      <c r="D193" s="25" t="n"/>
      <c r="E193" s="25" t="n"/>
      <c r="F193" s="25" t="n"/>
      <c r="G193" s="25" t="n"/>
      <c r="H193" s="25" t="n"/>
      <c r="I193" s="25" t="n"/>
      <c r="J193" s="25" t="n"/>
      <c r="K193" s="25" t="n"/>
      <c r="L193" s="25" t="n"/>
    </row>
    <row r="194">
      <c r="C194" s="25" t="n"/>
      <c r="D194" s="25" t="n"/>
      <c r="E194" s="25" t="n"/>
      <c r="F194" s="25" t="n"/>
      <c r="G194" s="25" t="n"/>
      <c r="H194" s="25" t="n"/>
      <c r="I194" s="25" t="n"/>
      <c r="J194" s="25" t="n"/>
      <c r="K194" s="25" t="n"/>
      <c r="L194" s="25" t="n"/>
    </row>
    <row r="195">
      <c r="C195" s="25" t="n"/>
      <c r="D195" s="25" t="n"/>
      <c r="E195" s="25" t="n"/>
      <c r="F195" s="25" t="n"/>
      <c r="G195" s="25" t="n"/>
      <c r="H195" s="25" t="n"/>
      <c r="I195" s="25" t="n"/>
      <c r="J195" s="25" t="n"/>
      <c r="K195" s="25" t="n"/>
      <c r="L195" s="25" t="n"/>
    </row>
    <row r="196">
      <c r="C196" s="25" t="n"/>
      <c r="D196" s="25" t="n"/>
      <c r="E196" s="25" t="n"/>
      <c r="F196" s="25" t="n"/>
      <c r="G196" s="25" t="n"/>
      <c r="H196" s="25" t="n"/>
      <c r="I196" s="25" t="n"/>
      <c r="J196" s="25" t="n"/>
      <c r="K196" s="25" t="n"/>
      <c r="L196" s="25" t="n"/>
    </row>
    <row r="197">
      <c r="C197" s="25" t="n"/>
      <c r="D197" s="25" t="n"/>
      <c r="E197" s="25" t="n"/>
      <c r="F197" s="25" t="n"/>
      <c r="G197" s="25" t="n"/>
      <c r="H197" s="25" t="n"/>
      <c r="I197" s="25" t="n"/>
      <c r="J197" s="25" t="n"/>
      <c r="K197" s="25" t="n"/>
      <c r="L197" s="25" t="n"/>
    </row>
    <row r="198">
      <c r="C198" s="25" t="n"/>
      <c r="D198" s="25" t="n"/>
      <c r="E198" s="25" t="n"/>
      <c r="F198" s="25" t="n"/>
      <c r="G198" s="25" t="n"/>
      <c r="H198" s="25" t="n"/>
      <c r="I198" s="25" t="n"/>
      <c r="J198" s="25" t="n"/>
      <c r="K198" s="25" t="n"/>
      <c r="L198" s="25" t="n"/>
    </row>
    <row r="199">
      <c r="C199" s="25" t="n"/>
      <c r="D199" s="25" t="n"/>
      <c r="E199" s="25" t="n"/>
      <c r="F199" s="25" t="n"/>
      <c r="G199" s="25" t="n"/>
      <c r="H199" s="25" t="n"/>
      <c r="I199" s="25" t="n"/>
      <c r="J199" s="25" t="n"/>
      <c r="K199" s="25" t="n"/>
      <c r="L199" s="25" t="n"/>
    </row>
    <row r="200">
      <c r="C200" s="25" t="n"/>
      <c r="D200" s="25" t="n"/>
      <c r="E200" s="25" t="n"/>
      <c r="F200" s="25" t="n"/>
      <c r="G200" s="25" t="n"/>
      <c r="H200" s="25" t="n"/>
      <c r="I200" s="25" t="n"/>
      <c r="J200" s="25" t="n"/>
      <c r="K200" s="25" t="n"/>
      <c r="L200" s="25" t="n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6">
        <f>'New Sites'!A1</f>
        <v/>
      </c>
      <c r="B1" s="16">
        <f>'New Sites'!B1</f>
        <v/>
      </c>
      <c r="C1" s="16">
        <f>'New Sites'!C1</f>
        <v/>
      </c>
      <c r="D1" s="16">
        <f>'New Sites'!D1</f>
        <v/>
      </c>
      <c r="E1" s="16">
        <f>'New Sites'!E1</f>
        <v/>
      </c>
      <c r="F1" s="16">
        <f>'New Sites'!F1</f>
        <v/>
      </c>
      <c r="G1" s="16">
        <f>'New Sites'!G1</f>
        <v/>
      </c>
      <c r="H1" s="16">
        <f>'New Sites'!H1</f>
        <v/>
      </c>
      <c r="I1" s="16">
        <f>'New Sites'!I1</f>
        <v/>
      </c>
      <c r="J1" s="16">
        <f>'New Sites'!J1</f>
        <v/>
      </c>
      <c r="K1" s="16">
        <f>'New Sites'!K1</f>
        <v/>
      </c>
      <c r="L1" s="16">
        <f>'New Sites'!L1</f>
        <v/>
      </c>
      <c r="M1" s="17" t="inlineStr">
        <is>
          <t>Total Cost ($Bn)</t>
        </is>
      </c>
      <c r="N1" s="24" t="inlineStr">
        <is>
          <t>Cost Per User ($)</t>
        </is>
      </c>
      <c r="O1" s="16" t="inlineStr">
        <is>
          <t>Income Group</t>
        </is>
      </c>
      <c r="P1" s="16" t="inlineStr">
        <is>
          <t>Region</t>
        </is>
      </c>
    </row>
    <row r="2">
      <c r="A2" s="16">
        <f>'New Sites'!A2</f>
        <v/>
      </c>
      <c r="B2" s="16">
        <f>'New Sites'!B2</f>
        <v/>
      </c>
      <c r="C2" s="16">
        <f>IFERROR('New Sites'!C2*VLOOKUP('Lookups'!$A$9, 'Lookups'!$A$9:'Lookups'!$B$24, 2, FALSE)+((SQRT((1/('Total Sites'!C2/Area!C2))/2)*1000)*'New Sites'!C2*VLOOKUP('Lookups'!$A$10, 'Lookups'!$A$9:'Lookups'!$B$24, 2, FALSE))+'New Sites'!C2*VLOOKUP('Lookups'!$A$11, 'Lookups'!$A$9:'Lookups'!$B$24, 2, FALSE),"-")</f>
        <v/>
      </c>
      <c r="D2" s="16">
        <f>IFERROR('New Sites'!D2*VLOOKUP('Lookups'!$A$9, 'Lookups'!$A$9:'Lookups'!$B$24, 2, FALSE)+((SQRT((1/('Total Sites'!D2/Area!D2))/2)*1000)*'New Sites'!D2*VLOOKUP('Lookups'!$A$10, 'Lookups'!$A$9:'Lookups'!$B$24, 2, FALSE))+'New Sites'!D2*VLOOKUP('Lookups'!$A$11, 'Lookups'!$A$9:'Lookups'!$B$24, 2, FALSE),"-")</f>
        <v/>
      </c>
      <c r="E2" s="16">
        <f>IFERROR('New Sites'!E2*VLOOKUP('Lookups'!$A$9, 'Lookups'!$A$9:'Lookups'!$B$24, 2, FALSE)+((SQRT((1/('Total Sites'!E2/Area!E2))/2)*1000)*'New Sites'!E2*VLOOKUP('Lookups'!$A$10, 'Lookups'!$A$9:'Lookups'!$B$24, 2, FALSE))+'New Sites'!E2*VLOOKUP('Lookups'!$A$11, 'Lookups'!$A$9:'Lookups'!$B$24, 2, FALSE),"-")</f>
        <v/>
      </c>
      <c r="F2" s="16">
        <f>IFERROR('New Sites'!F2*VLOOKUP('Lookups'!$A$9, 'Lookups'!$A$9:'Lookups'!$B$24, 2, FALSE)+((SQRT((1/('Total Sites'!F2/Area!F2))/2)*1000)*'New Sites'!F2*VLOOKUP('Lookups'!$A$10, 'Lookups'!$A$9:'Lookups'!$B$24, 2, FALSE))+'New Sites'!F2*VLOOKUP('Lookups'!$A$11, 'Lookups'!$A$9:'Lookups'!$B$24, 2, FALSE),"-")</f>
        <v/>
      </c>
      <c r="G2" s="16">
        <f>IFERROR('New Sites'!G2*VLOOKUP('Lookups'!$A$9, 'Lookups'!$A$9:'Lookups'!$B$24, 2, FALSE)+((SQRT((1/('Total Sites'!G2/Area!G2))/2)*1000)*'New Sites'!G2*VLOOKUP('Lookups'!$A$10, 'Lookups'!$A$9:'Lookups'!$B$24, 2, FALSE))+'New Sites'!G2*VLOOKUP('Lookups'!$A$11, 'Lookups'!$A$9:'Lookups'!$B$24, 2, FALSE),"-")</f>
        <v/>
      </c>
      <c r="H2" s="16">
        <f>IFERROR('New Sites'!H2*VLOOKUP('Lookups'!$A$9, 'Lookups'!$A$9:'Lookups'!$B$24, 2, FALSE)+((SQRT((1/('Total Sites'!H2/Area!H2))/2)*1000)*'New Sites'!H2*VLOOKUP('Lookups'!$A$10, 'Lookups'!$A$9:'Lookups'!$B$24, 2, FALSE))+'New Sites'!H2*VLOOKUP('Lookups'!$A$11, 'Lookups'!$A$9:'Lookups'!$B$24, 2, FALSE),"-")</f>
        <v/>
      </c>
      <c r="I2" s="16">
        <f>IFERROR('New Sites'!I2*VLOOKUP('Lookups'!$A$9, 'Lookups'!$A$9:'Lookups'!$B$24, 2, FALSE)+((SQRT((1/('Total Sites'!I2/Area!I2))/2)*1000)*'New Sites'!I2*VLOOKUP('Lookups'!$A$10, 'Lookups'!$A$9:'Lookups'!$B$24, 2, FALSE))+'New Sites'!I2*VLOOKUP('Lookups'!$A$11, 'Lookups'!$A$9:'Lookups'!$B$24, 2, FALSE),"-")</f>
        <v/>
      </c>
      <c r="J2" s="16">
        <f>IFERROR('New Sites'!J2*VLOOKUP('Lookups'!$A$9, 'Lookups'!$A$9:'Lookups'!$B$24, 2, FALSE)+((SQRT((1/('Total Sites'!J2/Area!J2))/2)*1000)*'New Sites'!J2*VLOOKUP('Lookups'!$A$10, 'Lookups'!$A$9:'Lookups'!$B$24, 2, FALSE))+'New Sites'!J2*VLOOKUP('Lookups'!$A$11, 'Lookups'!$A$9:'Lookups'!$B$24, 2, FALSE),"-")</f>
        <v/>
      </c>
      <c r="K2" s="16">
        <f>IFERROR('New Sites'!K2*VLOOKUP('Lookups'!$A$9, 'Lookups'!$A$9:'Lookups'!$B$24, 2, FALSE)+((SQRT((1/('Total Sites'!K2/Area!K2))/2)*1000)*'New Sites'!K2*VLOOKUP('Lookups'!$A$10, 'Lookups'!$A$9:'Lookups'!$B$24, 2, FALSE))+'New Sites'!K2*VLOOKUP('Lookups'!$A$11, 'Lookups'!$A$9:'Lookups'!$B$24, 2, FALSE),"-")</f>
        <v/>
      </c>
      <c r="L2" s="16">
        <f>IFERROR('New Sites'!L2*VLOOKUP('Lookups'!$A$9, 'Lookups'!$A$9:'Lookups'!$B$24, 2, FALSE)+((SQRT((1/('Total Sites'!L2/Area!L2))/2)*1000)*'New Sites'!L2*VLOOKUP('Lookups'!$A$10, 'Lookups'!$A$9:'Lookups'!$B$24, 2, FALSE))+'New Sites'!L2*VLOOKUP('Lookups'!$A$11, 'Lookups'!$A$9:'Lookups'!$B$24, 2, FALSE),"-")</f>
        <v/>
      </c>
      <c r="M2" s="17">
        <f>IFERROR(SUMIF((C2:L2), "&lt;&gt;n/a")/1e9, "-")</f>
        <v/>
      </c>
      <c r="N2" s="24">
        <f>(M2*1e9)/Pop!M2</f>
        <v/>
      </c>
      <c r="O2" s="16">
        <f>IFERROR(INDEX(Options!$J$2:$J$1611,MATCH(A2, Options!$G$2:$G$1611,0)), )</f>
        <v/>
      </c>
      <c r="P2" s="16">
        <f>IFERROR(INDEX(Options!$I$2:$I$1611,MATCH(A2, Options!$G$2:$G$1611,0)), )</f>
        <v/>
      </c>
    </row>
    <row r="3">
      <c r="A3" s="16">
        <f>'New Sites'!A3</f>
        <v/>
      </c>
      <c r="B3" s="16">
        <f>'New Sites'!B3</f>
        <v/>
      </c>
      <c r="C3" s="16">
        <f>IFERROR('New Sites'!C3*VLOOKUP('Lookups'!$A$9, 'Lookups'!$A$9:'Lookups'!$B$24, 2, FALSE)+((SQRT((1/('Total Sites'!C3/Area!C3))/2)*1000)*'New Sites'!C3*VLOOKUP('Lookups'!$A$10, 'Lookups'!$A$9:'Lookups'!$B$24, 2, FALSE))+'New Sites'!C3*VLOOKUP('Lookups'!$A$11, 'Lookups'!$A$9:'Lookups'!$B$24, 2, FALSE),"-")</f>
        <v/>
      </c>
      <c r="D3" s="16">
        <f>IFERROR('New Sites'!D3*VLOOKUP('Lookups'!$A$9, 'Lookups'!$A$9:'Lookups'!$B$24, 2, FALSE)+((SQRT((1/('Total Sites'!D3/Area!D3))/2)*1000)*'New Sites'!D3*VLOOKUP('Lookups'!$A$10, 'Lookups'!$A$9:'Lookups'!$B$24, 2, FALSE))+'New Sites'!D3*VLOOKUP('Lookups'!$A$11, 'Lookups'!$A$9:'Lookups'!$B$24, 2, FALSE),"-")</f>
        <v/>
      </c>
      <c r="E3" s="16">
        <f>IFERROR('New Sites'!E3*VLOOKUP('Lookups'!$A$9, 'Lookups'!$A$9:'Lookups'!$B$24, 2, FALSE)+((SQRT((1/('Total Sites'!E3/Area!E3))/2)*1000)*'New Sites'!E3*VLOOKUP('Lookups'!$A$10, 'Lookups'!$A$9:'Lookups'!$B$24, 2, FALSE))+'New Sites'!E3*VLOOKUP('Lookups'!$A$11, 'Lookups'!$A$9:'Lookups'!$B$24, 2, FALSE),"-")</f>
        <v/>
      </c>
      <c r="F3" s="16">
        <f>IFERROR('New Sites'!F3*VLOOKUP('Lookups'!$A$9, 'Lookups'!$A$9:'Lookups'!$B$24, 2, FALSE)+((SQRT((1/('Total Sites'!F3/Area!F3))/2)*1000)*'New Sites'!F3*VLOOKUP('Lookups'!$A$10, 'Lookups'!$A$9:'Lookups'!$B$24, 2, FALSE))+'New Sites'!F3*VLOOKUP('Lookups'!$A$11, 'Lookups'!$A$9:'Lookups'!$B$24, 2, FALSE),"-")</f>
        <v/>
      </c>
      <c r="G3" s="16">
        <f>IFERROR('New Sites'!G3*VLOOKUP('Lookups'!$A$9, 'Lookups'!$A$9:'Lookups'!$B$24, 2, FALSE)+((SQRT((1/('Total Sites'!G3/Area!G3))/2)*1000)*'New Sites'!G3*VLOOKUP('Lookups'!$A$10, 'Lookups'!$A$9:'Lookups'!$B$24, 2, FALSE))+'New Sites'!G3*VLOOKUP('Lookups'!$A$11, 'Lookups'!$A$9:'Lookups'!$B$24, 2, FALSE),"-")</f>
        <v/>
      </c>
      <c r="H3" s="16">
        <f>IFERROR('New Sites'!H3*VLOOKUP('Lookups'!$A$9, 'Lookups'!$A$9:'Lookups'!$B$24, 2, FALSE)+((SQRT((1/('Total Sites'!H3/Area!H3))/2)*1000)*'New Sites'!H3*VLOOKUP('Lookups'!$A$10, 'Lookups'!$A$9:'Lookups'!$B$24, 2, FALSE))+'New Sites'!H3*VLOOKUP('Lookups'!$A$11, 'Lookups'!$A$9:'Lookups'!$B$24, 2, FALSE),"-")</f>
        <v/>
      </c>
      <c r="I3" s="16">
        <f>IFERROR('New Sites'!I3*VLOOKUP('Lookups'!$A$9, 'Lookups'!$A$9:'Lookups'!$B$24, 2, FALSE)+((SQRT((1/('Total Sites'!I3/Area!I3))/2)*1000)*'New Sites'!I3*VLOOKUP('Lookups'!$A$10, 'Lookups'!$A$9:'Lookups'!$B$24, 2, FALSE))+'New Sites'!I3*VLOOKUP('Lookups'!$A$11, 'Lookups'!$A$9:'Lookups'!$B$24, 2, FALSE),"-")</f>
        <v/>
      </c>
      <c r="J3" s="16">
        <f>IFERROR('New Sites'!J3*VLOOKUP('Lookups'!$A$9, 'Lookups'!$A$9:'Lookups'!$B$24, 2, FALSE)+((SQRT((1/('Total Sites'!J3/Area!J3))/2)*1000)*'New Sites'!J3*VLOOKUP('Lookups'!$A$10, 'Lookups'!$A$9:'Lookups'!$B$24, 2, FALSE))+'New Sites'!J3*VLOOKUP('Lookups'!$A$11, 'Lookups'!$A$9:'Lookups'!$B$24, 2, FALSE),"-")</f>
        <v/>
      </c>
      <c r="K3" s="16">
        <f>IFERROR('New Sites'!K3*VLOOKUP('Lookups'!$A$9, 'Lookups'!$A$9:'Lookups'!$B$24, 2, FALSE)+((SQRT((1/('Total Sites'!K3/Area!K3))/2)*1000)*'New Sites'!K3*VLOOKUP('Lookups'!$A$10, 'Lookups'!$A$9:'Lookups'!$B$24, 2, FALSE))+'New Sites'!K3*VLOOKUP('Lookups'!$A$11, 'Lookups'!$A$9:'Lookups'!$B$24, 2, FALSE),"-")</f>
        <v/>
      </c>
      <c r="L3" s="16">
        <f>IFERROR('New Sites'!L3*VLOOKUP('Lookups'!$A$9, 'Lookups'!$A$9:'Lookups'!$B$24, 2, FALSE)+((SQRT((1/('Total Sites'!L3/Area!L3))/2)*1000)*'New Sites'!L3*VLOOKUP('Lookups'!$A$10, 'Lookups'!$A$9:'Lookups'!$B$24, 2, FALSE))+'New Sites'!L3*VLOOKUP('Lookups'!$A$11, 'Lookups'!$A$9:'Lookups'!$B$24, 2, FALSE),"-")</f>
        <v/>
      </c>
      <c r="M3" s="17">
        <f>IFERROR(SUMIF((C3:L3), "&lt;&gt;n/a")/1e9, "-")</f>
        <v/>
      </c>
      <c r="N3" s="24">
        <f>(M3*1e9)/Pop!M3</f>
        <v/>
      </c>
      <c r="O3" s="16">
        <f>IFERROR(INDEX(Options!$J$2:$J$1611,MATCH(A3, Options!$G$2:$G$1611,0)), )</f>
        <v/>
      </c>
      <c r="P3" s="16">
        <f>IFERROR(INDEX(Options!$I$2:$I$1611,MATCH(A3, Options!$G$2:$G$1611,0)), )</f>
        <v/>
      </c>
    </row>
    <row r="4">
      <c r="A4" s="16">
        <f>'New Sites'!A4</f>
        <v/>
      </c>
      <c r="B4" s="16">
        <f>'New Sites'!B4</f>
        <v/>
      </c>
      <c r="C4" s="16">
        <f>IFERROR('New Sites'!C4*VLOOKUP('Lookups'!$A$9, 'Lookups'!$A$9:'Lookups'!$B$24, 2, FALSE)+((SQRT((1/('Total Sites'!C4/Area!C4))/2)*1000)*'New Sites'!C4*VLOOKUP('Lookups'!$A$10, 'Lookups'!$A$9:'Lookups'!$B$24, 2, FALSE))+'New Sites'!C4*VLOOKUP('Lookups'!$A$11, 'Lookups'!$A$9:'Lookups'!$B$24, 2, FALSE),"-")</f>
        <v/>
      </c>
      <c r="D4" s="16">
        <f>IFERROR('New Sites'!D4*VLOOKUP('Lookups'!$A$9, 'Lookups'!$A$9:'Lookups'!$B$24, 2, FALSE)+((SQRT((1/('Total Sites'!D4/Area!D4))/2)*1000)*'New Sites'!D4*VLOOKUP('Lookups'!$A$10, 'Lookups'!$A$9:'Lookups'!$B$24, 2, FALSE))+'New Sites'!D4*VLOOKUP('Lookups'!$A$11, 'Lookups'!$A$9:'Lookups'!$B$24, 2, FALSE),"-")</f>
        <v/>
      </c>
      <c r="E4" s="16">
        <f>IFERROR('New Sites'!E4*VLOOKUP('Lookups'!$A$9, 'Lookups'!$A$9:'Lookups'!$B$24, 2, FALSE)+((SQRT((1/('Total Sites'!E4/Area!E4))/2)*1000)*'New Sites'!E4*VLOOKUP('Lookups'!$A$10, 'Lookups'!$A$9:'Lookups'!$B$24, 2, FALSE))+'New Sites'!E4*VLOOKUP('Lookups'!$A$11, 'Lookups'!$A$9:'Lookups'!$B$24, 2, FALSE),"-")</f>
        <v/>
      </c>
      <c r="F4" s="16">
        <f>IFERROR('New Sites'!F4*VLOOKUP('Lookups'!$A$9, 'Lookups'!$A$9:'Lookups'!$B$24, 2, FALSE)+((SQRT((1/('Total Sites'!F4/Area!F4))/2)*1000)*'New Sites'!F4*VLOOKUP('Lookups'!$A$10, 'Lookups'!$A$9:'Lookups'!$B$24, 2, FALSE))+'New Sites'!F4*VLOOKUP('Lookups'!$A$11, 'Lookups'!$A$9:'Lookups'!$B$24, 2, FALSE),"-")</f>
        <v/>
      </c>
      <c r="G4" s="16">
        <f>IFERROR('New Sites'!G4*VLOOKUP('Lookups'!$A$9, 'Lookups'!$A$9:'Lookups'!$B$24, 2, FALSE)+((SQRT((1/('Total Sites'!G4/Area!G4))/2)*1000)*'New Sites'!G4*VLOOKUP('Lookups'!$A$10, 'Lookups'!$A$9:'Lookups'!$B$24, 2, FALSE))+'New Sites'!G4*VLOOKUP('Lookups'!$A$11, 'Lookups'!$A$9:'Lookups'!$B$24, 2, FALSE),"-")</f>
        <v/>
      </c>
      <c r="H4" s="16">
        <f>IFERROR('New Sites'!H4*VLOOKUP('Lookups'!$A$9, 'Lookups'!$A$9:'Lookups'!$B$24, 2, FALSE)+((SQRT((1/('Total Sites'!H4/Area!H4))/2)*1000)*'New Sites'!H4*VLOOKUP('Lookups'!$A$10, 'Lookups'!$A$9:'Lookups'!$B$24, 2, FALSE))+'New Sites'!H4*VLOOKUP('Lookups'!$A$11, 'Lookups'!$A$9:'Lookups'!$B$24, 2, FALSE),"-")</f>
        <v/>
      </c>
      <c r="I4" s="16">
        <f>IFERROR('New Sites'!I4*VLOOKUP('Lookups'!$A$9, 'Lookups'!$A$9:'Lookups'!$B$24, 2, FALSE)+((SQRT((1/('Total Sites'!I4/Area!I4))/2)*1000)*'New Sites'!I4*VLOOKUP('Lookups'!$A$10, 'Lookups'!$A$9:'Lookups'!$B$24, 2, FALSE))+'New Sites'!I4*VLOOKUP('Lookups'!$A$11, 'Lookups'!$A$9:'Lookups'!$B$24, 2, FALSE),"-")</f>
        <v/>
      </c>
      <c r="J4" s="16">
        <f>IFERROR('New Sites'!J4*VLOOKUP('Lookups'!$A$9, 'Lookups'!$A$9:'Lookups'!$B$24, 2, FALSE)+((SQRT((1/('Total Sites'!J4/Area!J4))/2)*1000)*'New Sites'!J4*VLOOKUP('Lookups'!$A$10, 'Lookups'!$A$9:'Lookups'!$B$24, 2, FALSE))+'New Sites'!J4*VLOOKUP('Lookups'!$A$11, 'Lookups'!$A$9:'Lookups'!$B$24, 2, FALSE),"-")</f>
        <v/>
      </c>
      <c r="K4" s="16">
        <f>IFERROR('New Sites'!K4*VLOOKUP('Lookups'!$A$9, 'Lookups'!$A$9:'Lookups'!$B$24, 2, FALSE)+((SQRT((1/('Total Sites'!K4/Area!K4))/2)*1000)*'New Sites'!K4*VLOOKUP('Lookups'!$A$10, 'Lookups'!$A$9:'Lookups'!$B$24, 2, FALSE))+'New Sites'!K4*VLOOKUP('Lookups'!$A$11, 'Lookups'!$A$9:'Lookups'!$B$24, 2, FALSE),"-")</f>
        <v/>
      </c>
      <c r="L4" s="16">
        <f>IFERROR('New Sites'!L4*VLOOKUP('Lookups'!$A$9, 'Lookups'!$A$9:'Lookups'!$B$24, 2, FALSE)+((SQRT((1/('Total Sites'!L4/Area!L4))/2)*1000)*'New Sites'!L4*VLOOKUP('Lookups'!$A$10, 'Lookups'!$A$9:'Lookups'!$B$24, 2, FALSE))+'New Sites'!L4*VLOOKUP('Lookups'!$A$11, 'Lookups'!$A$9:'Lookups'!$B$24, 2, FALSE),"-")</f>
        <v/>
      </c>
      <c r="M4" s="17">
        <f>IFERROR(SUMIF((C4:L4), "&lt;&gt;n/a")/1e9, "-")</f>
        <v/>
      </c>
      <c r="N4" s="24">
        <f>(M4*1e9)/Pop!M4</f>
        <v/>
      </c>
      <c r="O4" s="16">
        <f>IFERROR(INDEX(Options!$J$2:$J$1611,MATCH(A4, Options!$G$2:$G$1611,0)), )</f>
        <v/>
      </c>
      <c r="P4" s="16">
        <f>IFERROR(INDEX(Options!$I$2:$I$1611,MATCH(A4, Options!$G$2:$G$1611,0)), )</f>
        <v/>
      </c>
    </row>
    <row r="5">
      <c r="A5" s="16">
        <f>'New Sites'!A5</f>
        <v/>
      </c>
      <c r="B5" s="16">
        <f>'New Sites'!B5</f>
        <v/>
      </c>
      <c r="C5" s="16">
        <f>IFERROR('New Sites'!C5*VLOOKUP('Lookups'!$A$9, 'Lookups'!$A$9:'Lookups'!$B$24, 2, FALSE)+((SQRT((1/('Total Sites'!C5/Area!C5))/2)*1000)*'New Sites'!C5*VLOOKUP('Lookups'!$A$10, 'Lookups'!$A$9:'Lookups'!$B$24, 2, FALSE))+'New Sites'!C5*VLOOKUP('Lookups'!$A$11, 'Lookups'!$A$9:'Lookups'!$B$24, 2, FALSE),"-")</f>
        <v/>
      </c>
      <c r="D5" s="16">
        <f>IFERROR('New Sites'!D5*VLOOKUP('Lookups'!$A$9, 'Lookups'!$A$9:'Lookups'!$B$24, 2, FALSE)+((SQRT((1/('Total Sites'!D5/Area!D5))/2)*1000)*'New Sites'!D5*VLOOKUP('Lookups'!$A$10, 'Lookups'!$A$9:'Lookups'!$B$24, 2, FALSE))+'New Sites'!D5*VLOOKUP('Lookups'!$A$11, 'Lookups'!$A$9:'Lookups'!$B$24, 2, FALSE),"-")</f>
        <v/>
      </c>
      <c r="E5" s="16">
        <f>IFERROR('New Sites'!E5*VLOOKUP('Lookups'!$A$9, 'Lookups'!$A$9:'Lookups'!$B$24, 2, FALSE)+((SQRT((1/('Total Sites'!E5/Area!E5))/2)*1000)*'New Sites'!E5*VLOOKUP('Lookups'!$A$10, 'Lookups'!$A$9:'Lookups'!$B$24, 2, FALSE))+'New Sites'!E5*VLOOKUP('Lookups'!$A$11, 'Lookups'!$A$9:'Lookups'!$B$24, 2, FALSE),"-")</f>
        <v/>
      </c>
      <c r="F5" s="16">
        <f>IFERROR('New Sites'!F5*VLOOKUP('Lookups'!$A$9, 'Lookups'!$A$9:'Lookups'!$B$24, 2, FALSE)+((SQRT((1/('Total Sites'!F5/Area!F5))/2)*1000)*'New Sites'!F5*VLOOKUP('Lookups'!$A$10, 'Lookups'!$A$9:'Lookups'!$B$24, 2, FALSE))+'New Sites'!F5*VLOOKUP('Lookups'!$A$11, 'Lookups'!$A$9:'Lookups'!$B$24, 2, FALSE),"-")</f>
        <v/>
      </c>
      <c r="G5" s="16">
        <f>IFERROR('New Sites'!G5*VLOOKUP('Lookups'!$A$9, 'Lookups'!$A$9:'Lookups'!$B$24, 2, FALSE)+((SQRT((1/('Total Sites'!G5/Area!G5))/2)*1000)*'New Sites'!G5*VLOOKUP('Lookups'!$A$10, 'Lookups'!$A$9:'Lookups'!$B$24, 2, FALSE))+'New Sites'!G5*VLOOKUP('Lookups'!$A$11, 'Lookups'!$A$9:'Lookups'!$B$24, 2, FALSE),"-")</f>
        <v/>
      </c>
      <c r="H5" s="16">
        <f>IFERROR('New Sites'!H5*VLOOKUP('Lookups'!$A$9, 'Lookups'!$A$9:'Lookups'!$B$24, 2, FALSE)+((SQRT((1/('Total Sites'!H5/Area!H5))/2)*1000)*'New Sites'!H5*VLOOKUP('Lookups'!$A$10, 'Lookups'!$A$9:'Lookups'!$B$24, 2, FALSE))+'New Sites'!H5*VLOOKUP('Lookups'!$A$11, 'Lookups'!$A$9:'Lookups'!$B$24, 2, FALSE),"-")</f>
        <v/>
      </c>
      <c r="I5" s="16">
        <f>IFERROR('New Sites'!I5*VLOOKUP('Lookups'!$A$9, 'Lookups'!$A$9:'Lookups'!$B$24, 2, FALSE)+((SQRT((1/('Total Sites'!I5/Area!I5))/2)*1000)*'New Sites'!I5*VLOOKUP('Lookups'!$A$10, 'Lookups'!$A$9:'Lookups'!$B$24, 2, FALSE))+'New Sites'!I5*VLOOKUP('Lookups'!$A$11, 'Lookups'!$A$9:'Lookups'!$B$24, 2, FALSE),"-")</f>
        <v/>
      </c>
      <c r="J5" s="16">
        <f>IFERROR('New Sites'!J5*VLOOKUP('Lookups'!$A$9, 'Lookups'!$A$9:'Lookups'!$B$24, 2, FALSE)+((SQRT((1/('Total Sites'!J5/Area!J5))/2)*1000)*'New Sites'!J5*VLOOKUP('Lookups'!$A$10, 'Lookups'!$A$9:'Lookups'!$B$24, 2, FALSE))+'New Sites'!J5*VLOOKUP('Lookups'!$A$11, 'Lookups'!$A$9:'Lookups'!$B$24, 2, FALSE),"-")</f>
        <v/>
      </c>
      <c r="K5" s="16">
        <f>IFERROR('New Sites'!K5*VLOOKUP('Lookups'!$A$9, 'Lookups'!$A$9:'Lookups'!$B$24, 2, FALSE)+((SQRT((1/('Total Sites'!K5/Area!K5))/2)*1000)*'New Sites'!K5*VLOOKUP('Lookups'!$A$10, 'Lookups'!$A$9:'Lookups'!$B$24, 2, FALSE))+'New Sites'!K5*VLOOKUP('Lookups'!$A$11, 'Lookups'!$A$9:'Lookups'!$B$24, 2, FALSE),"-")</f>
        <v/>
      </c>
      <c r="L5" s="16">
        <f>IFERROR('New Sites'!L5*VLOOKUP('Lookups'!$A$9, 'Lookups'!$A$9:'Lookups'!$B$24, 2, FALSE)+((SQRT((1/('Total Sites'!L5/Area!L5))/2)*1000)*'New Sites'!L5*VLOOKUP('Lookups'!$A$10, 'Lookups'!$A$9:'Lookups'!$B$24, 2, FALSE))+'New Sites'!L5*VLOOKUP('Lookups'!$A$11, 'Lookups'!$A$9:'Lookups'!$B$24, 2, FALSE),"-")</f>
        <v/>
      </c>
      <c r="M5" s="17">
        <f>IFERROR(SUMIF((C5:L5), "&lt;&gt;n/a")/1e9, "-")</f>
        <v/>
      </c>
      <c r="N5" s="24">
        <f>(M5*1e9)/Pop!M5</f>
        <v/>
      </c>
      <c r="O5" s="16">
        <f>IFERROR(INDEX(Options!$J$2:$J$1611,MATCH(A5, Options!$G$2:$G$1611,0)), )</f>
        <v/>
      </c>
      <c r="P5" s="16">
        <f>IFERROR(INDEX(Options!$I$2:$I$1611,MATCH(A5, Options!$G$2:$G$1611,0)), )</f>
        <v/>
      </c>
    </row>
    <row r="6">
      <c r="A6" s="16">
        <f>'New Sites'!A6</f>
        <v/>
      </c>
      <c r="B6" s="16">
        <f>'New Sites'!B6</f>
        <v/>
      </c>
      <c r="C6" s="16">
        <f>IFERROR('New Sites'!C6*VLOOKUP('Lookups'!$A$9, 'Lookups'!$A$9:'Lookups'!$B$24, 2, FALSE)+((SQRT((1/('Total Sites'!C6/Area!C6))/2)*1000)*'New Sites'!C6*VLOOKUP('Lookups'!$A$10, 'Lookups'!$A$9:'Lookups'!$B$24, 2, FALSE))+'New Sites'!C6*VLOOKUP('Lookups'!$A$11, 'Lookups'!$A$9:'Lookups'!$B$24, 2, FALSE),"-")</f>
        <v/>
      </c>
      <c r="D6" s="16">
        <f>IFERROR('New Sites'!D6*VLOOKUP('Lookups'!$A$9, 'Lookups'!$A$9:'Lookups'!$B$24, 2, FALSE)+((SQRT((1/('Total Sites'!D6/Area!D6))/2)*1000)*'New Sites'!D6*VLOOKUP('Lookups'!$A$10, 'Lookups'!$A$9:'Lookups'!$B$24, 2, FALSE))+'New Sites'!D6*VLOOKUP('Lookups'!$A$11, 'Lookups'!$A$9:'Lookups'!$B$24, 2, FALSE),"-")</f>
        <v/>
      </c>
      <c r="E6" s="16">
        <f>IFERROR('New Sites'!E6*VLOOKUP('Lookups'!$A$9, 'Lookups'!$A$9:'Lookups'!$B$24, 2, FALSE)+((SQRT((1/('Total Sites'!E6/Area!E6))/2)*1000)*'New Sites'!E6*VLOOKUP('Lookups'!$A$10, 'Lookups'!$A$9:'Lookups'!$B$24, 2, FALSE))+'New Sites'!E6*VLOOKUP('Lookups'!$A$11, 'Lookups'!$A$9:'Lookups'!$B$24, 2, FALSE),"-")</f>
        <v/>
      </c>
      <c r="F6" s="16">
        <f>IFERROR('New Sites'!F6*VLOOKUP('Lookups'!$A$9, 'Lookups'!$A$9:'Lookups'!$B$24, 2, FALSE)+((SQRT((1/('Total Sites'!F6/Area!F6))/2)*1000)*'New Sites'!F6*VLOOKUP('Lookups'!$A$10, 'Lookups'!$A$9:'Lookups'!$B$24, 2, FALSE))+'New Sites'!F6*VLOOKUP('Lookups'!$A$11, 'Lookups'!$A$9:'Lookups'!$B$24, 2, FALSE),"-")</f>
        <v/>
      </c>
      <c r="G6" s="16">
        <f>IFERROR('New Sites'!G6*VLOOKUP('Lookups'!$A$9, 'Lookups'!$A$9:'Lookups'!$B$24, 2, FALSE)+((SQRT((1/('Total Sites'!G6/Area!G6))/2)*1000)*'New Sites'!G6*VLOOKUP('Lookups'!$A$10, 'Lookups'!$A$9:'Lookups'!$B$24, 2, FALSE))+'New Sites'!G6*VLOOKUP('Lookups'!$A$11, 'Lookups'!$A$9:'Lookups'!$B$24, 2, FALSE),"-")</f>
        <v/>
      </c>
      <c r="H6" s="16">
        <f>IFERROR('New Sites'!H6*VLOOKUP('Lookups'!$A$9, 'Lookups'!$A$9:'Lookups'!$B$24, 2, FALSE)+((SQRT((1/('Total Sites'!H6/Area!H6))/2)*1000)*'New Sites'!H6*VLOOKUP('Lookups'!$A$10, 'Lookups'!$A$9:'Lookups'!$B$24, 2, FALSE))+'New Sites'!H6*VLOOKUP('Lookups'!$A$11, 'Lookups'!$A$9:'Lookups'!$B$24, 2, FALSE),"-")</f>
        <v/>
      </c>
      <c r="I6" s="16">
        <f>IFERROR('New Sites'!I6*VLOOKUP('Lookups'!$A$9, 'Lookups'!$A$9:'Lookups'!$B$24, 2, FALSE)+((SQRT((1/('Total Sites'!I6/Area!I6))/2)*1000)*'New Sites'!I6*VLOOKUP('Lookups'!$A$10, 'Lookups'!$A$9:'Lookups'!$B$24, 2, FALSE))+'New Sites'!I6*VLOOKUP('Lookups'!$A$11, 'Lookups'!$A$9:'Lookups'!$B$24, 2, FALSE),"-")</f>
        <v/>
      </c>
      <c r="J6" s="16">
        <f>IFERROR('New Sites'!J6*VLOOKUP('Lookups'!$A$9, 'Lookups'!$A$9:'Lookups'!$B$24, 2, FALSE)+((SQRT((1/('Total Sites'!J6/Area!J6))/2)*1000)*'New Sites'!J6*VLOOKUP('Lookups'!$A$10, 'Lookups'!$A$9:'Lookups'!$B$24, 2, FALSE))+'New Sites'!J6*VLOOKUP('Lookups'!$A$11, 'Lookups'!$A$9:'Lookups'!$B$24, 2, FALSE),"-")</f>
        <v/>
      </c>
      <c r="K6" s="16">
        <f>IFERROR('New Sites'!K6*VLOOKUP('Lookups'!$A$9, 'Lookups'!$A$9:'Lookups'!$B$24, 2, FALSE)+((SQRT((1/('Total Sites'!K6/Area!K6))/2)*1000)*'New Sites'!K6*VLOOKUP('Lookups'!$A$10, 'Lookups'!$A$9:'Lookups'!$B$24, 2, FALSE))+'New Sites'!K6*VLOOKUP('Lookups'!$A$11, 'Lookups'!$A$9:'Lookups'!$B$24, 2, FALSE),"-")</f>
        <v/>
      </c>
      <c r="L6" s="16">
        <f>IFERROR('New Sites'!L6*VLOOKUP('Lookups'!$A$9, 'Lookups'!$A$9:'Lookups'!$B$24, 2, FALSE)+((SQRT((1/('Total Sites'!L6/Area!L6))/2)*1000)*'New Sites'!L6*VLOOKUP('Lookups'!$A$10, 'Lookups'!$A$9:'Lookups'!$B$24, 2, FALSE))+'New Sites'!L6*VLOOKUP('Lookups'!$A$11, 'Lookups'!$A$9:'Lookups'!$B$24, 2, FALSE),"-")</f>
        <v/>
      </c>
      <c r="M6" s="17">
        <f>IFERROR(SUMIF((C6:L6), "&lt;&gt;n/a")/1e9, "-")</f>
        <v/>
      </c>
      <c r="N6" s="24">
        <f>(M6*1e9)/Pop!M6</f>
        <v/>
      </c>
      <c r="O6" s="16">
        <f>IFERROR(INDEX(Options!$J$2:$J$1611,MATCH(A6, Options!$G$2:$G$1611,0)), )</f>
        <v/>
      </c>
      <c r="P6" s="16">
        <f>IFERROR(INDEX(Options!$I$2:$I$1611,MATCH(A6, Options!$G$2:$G$1611,0)), )</f>
        <v/>
      </c>
    </row>
    <row r="7">
      <c r="A7" s="16">
        <f>'New Sites'!A7</f>
        <v/>
      </c>
      <c r="B7" s="16">
        <f>'New Sites'!B7</f>
        <v/>
      </c>
      <c r="C7" s="16">
        <f>IFERROR('New Sites'!C7*VLOOKUP('Lookups'!$A$9, 'Lookups'!$A$9:'Lookups'!$B$24, 2, FALSE)+((SQRT((1/('Total Sites'!C7/Area!C7))/2)*1000)*'New Sites'!C7*VLOOKUP('Lookups'!$A$10, 'Lookups'!$A$9:'Lookups'!$B$24, 2, FALSE))+'New Sites'!C7*VLOOKUP('Lookups'!$A$11, 'Lookups'!$A$9:'Lookups'!$B$24, 2, FALSE),"-")</f>
        <v/>
      </c>
      <c r="D7" s="16">
        <f>IFERROR('New Sites'!D7*VLOOKUP('Lookups'!$A$9, 'Lookups'!$A$9:'Lookups'!$B$24, 2, FALSE)+((SQRT((1/('Total Sites'!D7/Area!D7))/2)*1000)*'New Sites'!D7*VLOOKUP('Lookups'!$A$10, 'Lookups'!$A$9:'Lookups'!$B$24, 2, FALSE))+'New Sites'!D7*VLOOKUP('Lookups'!$A$11, 'Lookups'!$A$9:'Lookups'!$B$24, 2, FALSE),"-")</f>
        <v/>
      </c>
      <c r="E7" s="16">
        <f>IFERROR('New Sites'!E7*VLOOKUP('Lookups'!$A$9, 'Lookups'!$A$9:'Lookups'!$B$24, 2, FALSE)+((SQRT((1/('Total Sites'!E7/Area!E7))/2)*1000)*'New Sites'!E7*VLOOKUP('Lookups'!$A$10, 'Lookups'!$A$9:'Lookups'!$B$24, 2, FALSE))+'New Sites'!E7*VLOOKUP('Lookups'!$A$11, 'Lookups'!$A$9:'Lookups'!$B$24, 2, FALSE),"-")</f>
        <v/>
      </c>
      <c r="F7" s="16">
        <f>IFERROR('New Sites'!F7*VLOOKUP('Lookups'!$A$9, 'Lookups'!$A$9:'Lookups'!$B$24, 2, FALSE)+((SQRT((1/('Total Sites'!F7/Area!F7))/2)*1000)*'New Sites'!F7*VLOOKUP('Lookups'!$A$10, 'Lookups'!$A$9:'Lookups'!$B$24, 2, FALSE))+'New Sites'!F7*VLOOKUP('Lookups'!$A$11, 'Lookups'!$A$9:'Lookups'!$B$24, 2, FALSE),"-")</f>
        <v/>
      </c>
      <c r="G7" s="16">
        <f>IFERROR('New Sites'!G7*VLOOKUP('Lookups'!$A$9, 'Lookups'!$A$9:'Lookups'!$B$24, 2, FALSE)+((SQRT((1/('Total Sites'!G7/Area!G7))/2)*1000)*'New Sites'!G7*VLOOKUP('Lookups'!$A$10, 'Lookups'!$A$9:'Lookups'!$B$24, 2, FALSE))+'New Sites'!G7*VLOOKUP('Lookups'!$A$11, 'Lookups'!$A$9:'Lookups'!$B$24, 2, FALSE),"-")</f>
        <v/>
      </c>
      <c r="H7" s="16">
        <f>IFERROR('New Sites'!H7*VLOOKUP('Lookups'!$A$9, 'Lookups'!$A$9:'Lookups'!$B$24, 2, FALSE)+((SQRT((1/('Total Sites'!H7/Area!H7))/2)*1000)*'New Sites'!H7*VLOOKUP('Lookups'!$A$10, 'Lookups'!$A$9:'Lookups'!$B$24, 2, FALSE))+'New Sites'!H7*VLOOKUP('Lookups'!$A$11, 'Lookups'!$A$9:'Lookups'!$B$24, 2, FALSE),"-")</f>
        <v/>
      </c>
      <c r="I7" s="16">
        <f>IFERROR('New Sites'!I7*VLOOKUP('Lookups'!$A$9, 'Lookups'!$A$9:'Lookups'!$B$24, 2, FALSE)+((SQRT((1/('Total Sites'!I7/Area!I7))/2)*1000)*'New Sites'!I7*VLOOKUP('Lookups'!$A$10, 'Lookups'!$A$9:'Lookups'!$B$24, 2, FALSE))+'New Sites'!I7*VLOOKUP('Lookups'!$A$11, 'Lookups'!$A$9:'Lookups'!$B$24, 2, FALSE),"-")</f>
        <v/>
      </c>
      <c r="J7" s="16">
        <f>IFERROR('New Sites'!J7*VLOOKUP('Lookups'!$A$9, 'Lookups'!$A$9:'Lookups'!$B$24, 2, FALSE)+((SQRT((1/('Total Sites'!J7/Area!J7))/2)*1000)*'New Sites'!J7*VLOOKUP('Lookups'!$A$10, 'Lookups'!$A$9:'Lookups'!$B$24, 2, FALSE))+'New Sites'!J7*VLOOKUP('Lookups'!$A$11, 'Lookups'!$A$9:'Lookups'!$B$24, 2, FALSE),"-")</f>
        <v/>
      </c>
      <c r="K7" s="16">
        <f>IFERROR('New Sites'!K7*VLOOKUP('Lookups'!$A$9, 'Lookups'!$A$9:'Lookups'!$B$24, 2, FALSE)+((SQRT((1/('Total Sites'!K7/Area!K7))/2)*1000)*'New Sites'!K7*VLOOKUP('Lookups'!$A$10, 'Lookups'!$A$9:'Lookups'!$B$24, 2, FALSE))+'New Sites'!K7*VLOOKUP('Lookups'!$A$11, 'Lookups'!$A$9:'Lookups'!$B$24, 2, FALSE),"-")</f>
        <v/>
      </c>
      <c r="L7" s="16">
        <f>IFERROR('New Sites'!L7*VLOOKUP('Lookups'!$A$9, 'Lookups'!$A$9:'Lookups'!$B$24, 2, FALSE)+((SQRT((1/('Total Sites'!L7/Area!L7))/2)*1000)*'New Sites'!L7*VLOOKUP('Lookups'!$A$10, 'Lookups'!$A$9:'Lookups'!$B$24, 2, FALSE))+'New Sites'!L7*VLOOKUP('Lookups'!$A$11, 'Lookups'!$A$9:'Lookups'!$B$24, 2, FALSE),"-")</f>
        <v/>
      </c>
      <c r="M7" s="17">
        <f>IFERROR(SUMIF((C7:L7), "&lt;&gt;n/a")/1e9, "-")</f>
        <v/>
      </c>
      <c r="N7" s="24">
        <f>(M7*1e9)/Pop!M7</f>
        <v/>
      </c>
      <c r="O7" s="16">
        <f>IFERROR(INDEX(Options!$J$2:$J$1611,MATCH(A7, Options!$G$2:$G$1611,0)), )</f>
        <v/>
      </c>
      <c r="P7" s="16">
        <f>IFERROR(INDEX(Options!$I$2:$I$1611,MATCH(A7, Options!$G$2:$G$1611,0)), )</f>
        <v/>
      </c>
    </row>
    <row r="8">
      <c r="A8" s="16">
        <f>'New Sites'!A8</f>
        <v/>
      </c>
      <c r="B8" s="16">
        <f>'New Sites'!B8</f>
        <v/>
      </c>
      <c r="C8" s="16">
        <f>IFERROR('New Sites'!C8*VLOOKUP('Lookups'!$A$9, 'Lookups'!$A$9:'Lookups'!$B$24, 2, FALSE)+((SQRT((1/('Total Sites'!C8/Area!C8))/2)*1000)*'New Sites'!C8*VLOOKUP('Lookups'!$A$10, 'Lookups'!$A$9:'Lookups'!$B$24, 2, FALSE))+'New Sites'!C8*VLOOKUP('Lookups'!$A$11, 'Lookups'!$A$9:'Lookups'!$B$24, 2, FALSE),"-")</f>
        <v/>
      </c>
      <c r="D8" s="16">
        <f>IFERROR('New Sites'!D8*VLOOKUP('Lookups'!$A$9, 'Lookups'!$A$9:'Lookups'!$B$24, 2, FALSE)+((SQRT((1/('Total Sites'!D8/Area!D8))/2)*1000)*'New Sites'!D8*VLOOKUP('Lookups'!$A$10, 'Lookups'!$A$9:'Lookups'!$B$24, 2, FALSE))+'New Sites'!D8*VLOOKUP('Lookups'!$A$11, 'Lookups'!$A$9:'Lookups'!$B$24, 2, FALSE),"-")</f>
        <v/>
      </c>
      <c r="E8" s="16">
        <f>IFERROR('New Sites'!E8*VLOOKUP('Lookups'!$A$9, 'Lookups'!$A$9:'Lookups'!$B$24, 2, FALSE)+((SQRT((1/('Total Sites'!E8/Area!E8))/2)*1000)*'New Sites'!E8*VLOOKUP('Lookups'!$A$10, 'Lookups'!$A$9:'Lookups'!$B$24, 2, FALSE))+'New Sites'!E8*VLOOKUP('Lookups'!$A$11, 'Lookups'!$A$9:'Lookups'!$B$24, 2, FALSE),"-")</f>
        <v/>
      </c>
      <c r="F8" s="16">
        <f>IFERROR('New Sites'!F8*VLOOKUP('Lookups'!$A$9, 'Lookups'!$A$9:'Lookups'!$B$24, 2, FALSE)+((SQRT((1/('Total Sites'!F8/Area!F8))/2)*1000)*'New Sites'!F8*VLOOKUP('Lookups'!$A$10, 'Lookups'!$A$9:'Lookups'!$B$24, 2, FALSE))+'New Sites'!F8*VLOOKUP('Lookups'!$A$11, 'Lookups'!$A$9:'Lookups'!$B$24, 2, FALSE),"-")</f>
        <v/>
      </c>
      <c r="G8" s="16">
        <f>IFERROR('New Sites'!G8*VLOOKUP('Lookups'!$A$9, 'Lookups'!$A$9:'Lookups'!$B$24, 2, FALSE)+((SQRT((1/('Total Sites'!G8/Area!G8))/2)*1000)*'New Sites'!G8*VLOOKUP('Lookups'!$A$10, 'Lookups'!$A$9:'Lookups'!$B$24, 2, FALSE))+'New Sites'!G8*VLOOKUP('Lookups'!$A$11, 'Lookups'!$A$9:'Lookups'!$B$24, 2, FALSE),"-")</f>
        <v/>
      </c>
      <c r="H8" s="16">
        <f>IFERROR('New Sites'!H8*VLOOKUP('Lookups'!$A$9, 'Lookups'!$A$9:'Lookups'!$B$24, 2, FALSE)+((SQRT((1/('Total Sites'!H8/Area!H8))/2)*1000)*'New Sites'!H8*VLOOKUP('Lookups'!$A$10, 'Lookups'!$A$9:'Lookups'!$B$24, 2, FALSE))+'New Sites'!H8*VLOOKUP('Lookups'!$A$11, 'Lookups'!$A$9:'Lookups'!$B$24, 2, FALSE),"-")</f>
        <v/>
      </c>
      <c r="I8" s="16">
        <f>IFERROR('New Sites'!I8*VLOOKUP('Lookups'!$A$9, 'Lookups'!$A$9:'Lookups'!$B$24, 2, FALSE)+((SQRT((1/('Total Sites'!I8/Area!I8))/2)*1000)*'New Sites'!I8*VLOOKUP('Lookups'!$A$10, 'Lookups'!$A$9:'Lookups'!$B$24, 2, FALSE))+'New Sites'!I8*VLOOKUP('Lookups'!$A$11, 'Lookups'!$A$9:'Lookups'!$B$24, 2, FALSE),"-")</f>
        <v/>
      </c>
      <c r="J8" s="16">
        <f>IFERROR('New Sites'!J8*VLOOKUP('Lookups'!$A$9, 'Lookups'!$A$9:'Lookups'!$B$24, 2, FALSE)+((SQRT((1/('Total Sites'!J8/Area!J8))/2)*1000)*'New Sites'!J8*VLOOKUP('Lookups'!$A$10, 'Lookups'!$A$9:'Lookups'!$B$24, 2, FALSE))+'New Sites'!J8*VLOOKUP('Lookups'!$A$11, 'Lookups'!$A$9:'Lookups'!$B$24, 2, FALSE),"-")</f>
        <v/>
      </c>
      <c r="K8" s="16">
        <f>IFERROR('New Sites'!K8*VLOOKUP('Lookups'!$A$9, 'Lookups'!$A$9:'Lookups'!$B$24, 2, FALSE)+((SQRT((1/('Total Sites'!K8/Area!K8))/2)*1000)*'New Sites'!K8*VLOOKUP('Lookups'!$A$10, 'Lookups'!$A$9:'Lookups'!$B$24, 2, FALSE))+'New Sites'!K8*VLOOKUP('Lookups'!$A$11, 'Lookups'!$A$9:'Lookups'!$B$24, 2, FALSE),"-")</f>
        <v/>
      </c>
      <c r="L8" s="16">
        <f>IFERROR('New Sites'!L8*VLOOKUP('Lookups'!$A$9, 'Lookups'!$A$9:'Lookups'!$B$24, 2, FALSE)+((SQRT((1/('Total Sites'!L8/Area!L8))/2)*1000)*'New Sites'!L8*VLOOKUP('Lookups'!$A$10, 'Lookups'!$A$9:'Lookups'!$B$24, 2, FALSE))+'New Sites'!L8*VLOOKUP('Lookups'!$A$11, 'Lookups'!$A$9:'Lookups'!$B$24, 2, FALSE),"-")</f>
        <v/>
      </c>
      <c r="M8" s="17">
        <f>IFERROR(SUMIF((C8:L8), "&lt;&gt;n/a")/1e9, "-")</f>
        <v/>
      </c>
      <c r="N8" s="24">
        <f>(M8*1e9)/Pop!M8</f>
        <v/>
      </c>
      <c r="O8" s="16">
        <f>IFERROR(INDEX(Options!$J$2:$J$1611,MATCH(A8, Options!$G$2:$G$1611,0)), )</f>
        <v/>
      </c>
      <c r="P8" s="16">
        <f>IFERROR(INDEX(Options!$I$2:$I$1611,MATCH(A8, Options!$G$2:$G$1611,0)), )</f>
        <v/>
      </c>
    </row>
    <row r="9">
      <c r="A9" s="16">
        <f>'New Sites'!A9</f>
        <v/>
      </c>
      <c r="B9" s="16">
        <f>'New Sites'!B9</f>
        <v/>
      </c>
      <c r="C9" s="16">
        <f>IFERROR('New Sites'!C9*VLOOKUP('Lookups'!$A$9, 'Lookups'!$A$9:'Lookups'!$B$24, 2, FALSE)+((SQRT((1/('Total Sites'!C9/Area!C9))/2)*1000)*'New Sites'!C9*VLOOKUP('Lookups'!$A$10, 'Lookups'!$A$9:'Lookups'!$B$24, 2, FALSE))+'New Sites'!C9*VLOOKUP('Lookups'!$A$11, 'Lookups'!$A$9:'Lookups'!$B$24, 2, FALSE),"-")</f>
        <v/>
      </c>
      <c r="D9" s="16">
        <f>IFERROR('New Sites'!D9*VLOOKUP('Lookups'!$A$9, 'Lookups'!$A$9:'Lookups'!$B$24, 2, FALSE)+((SQRT((1/('Total Sites'!D9/Area!D9))/2)*1000)*'New Sites'!D9*VLOOKUP('Lookups'!$A$10, 'Lookups'!$A$9:'Lookups'!$B$24, 2, FALSE))+'New Sites'!D9*VLOOKUP('Lookups'!$A$11, 'Lookups'!$A$9:'Lookups'!$B$24, 2, FALSE),"-")</f>
        <v/>
      </c>
      <c r="E9" s="16">
        <f>IFERROR('New Sites'!E9*VLOOKUP('Lookups'!$A$9, 'Lookups'!$A$9:'Lookups'!$B$24, 2, FALSE)+((SQRT((1/('Total Sites'!E9/Area!E9))/2)*1000)*'New Sites'!E9*VLOOKUP('Lookups'!$A$10, 'Lookups'!$A$9:'Lookups'!$B$24, 2, FALSE))+'New Sites'!E9*VLOOKUP('Lookups'!$A$11, 'Lookups'!$A$9:'Lookups'!$B$24, 2, FALSE),"-")</f>
        <v/>
      </c>
      <c r="F9" s="16">
        <f>IFERROR('New Sites'!F9*VLOOKUP('Lookups'!$A$9, 'Lookups'!$A$9:'Lookups'!$B$24, 2, FALSE)+((SQRT((1/('Total Sites'!F9/Area!F9))/2)*1000)*'New Sites'!F9*VLOOKUP('Lookups'!$A$10, 'Lookups'!$A$9:'Lookups'!$B$24, 2, FALSE))+'New Sites'!F9*VLOOKUP('Lookups'!$A$11, 'Lookups'!$A$9:'Lookups'!$B$24, 2, FALSE),"-")</f>
        <v/>
      </c>
      <c r="G9" s="16">
        <f>IFERROR('New Sites'!G9*VLOOKUP('Lookups'!$A$9, 'Lookups'!$A$9:'Lookups'!$B$24, 2, FALSE)+((SQRT((1/('Total Sites'!G9/Area!G9))/2)*1000)*'New Sites'!G9*VLOOKUP('Lookups'!$A$10, 'Lookups'!$A$9:'Lookups'!$B$24, 2, FALSE))+'New Sites'!G9*VLOOKUP('Lookups'!$A$11, 'Lookups'!$A$9:'Lookups'!$B$24, 2, FALSE),"-")</f>
        <v/>
      </c>
      <c r="H9" s="16">
        <f>IFERROR('New Sites'!H9*VLOOKUP('Lookups'!$A$9, 'Lookups'!$A$9:'Lookups'!$B$24, 2, FALSE)+((SQRT((1/('Total Sites'!H9/Area!H9))/2)*1000)*'New Sites'!H9*VLOOKUP('Lookups'!$A$10, 'Lookups'!$A$9:'Lookups'!$B$24, 2, FALSE))+'New Sites'!H9*VLOOKUP('Lookups'!$A$11, 'Lookups'!$A$9:'Lookups'!$B$24, 2, FALSE),"-")</f>
        <v/>
      </c>
      <c r="I9" s="16">
        <f>IFERROR('New Sites'!I9*VLOOKUP('Lookups'!$A$9, 'Lookups'!$A$9:'Lookups'!$B$24, 2, FALSE)+((SQRT((1/('Total Sites'!I9/Area!I9))/2)*1000)*'New Sites'!I9*VLOOKUP('Lookups'!$A$10, 'Lookups'!$A$9:'Lookups'!$B$24, 2, FALSE))+'New Sites'!I9*VLOOKUP('Lookups'!$A$11, 'Lookups'!$A$9:'Lookups'!$B$24, 2, FALSE),"-")</f>
        <v/>
      </c>
      <c r="J9" s="16">
        <f>IFERROR('New Sites'!J9*VLOOKUP('Lookups'!$A$9, 'Lookups'!$A$9:'Lookups'!$B$24, 2, FALSE)+((SQRT((1/('Total Sites'!J9/Area!J9))/2)*1000)*'New Sites'!J9*VLOOKUP('Lookups'!$A$10, 'Lookups'!$A$9:'Lookups'!$B$24, 2, FALSE))+'New Sites'!J9*VLOOKUP('Lookups'!$A$11, 'Lookups'!$A$9:'Lookups'!$B$24, 2, FALSE),"-")</f>
        <v/>
      </c>
      <c r="K9" s="16">
        <f>IFERROR('New Sites'!K9*VLOOKUP('Lookups'!$A$9, 'Lookups'!$A$9:'Lookups'!$B$24, 2, FALSE)+((SQRT((1/('Total Sites'!K9/Area!K9))/2)*1000)*'New Sites'!K9*VLOOKUP('Lookups'!$A$10, 'Lookups'!$A$9:'Lookups'!$B$24, 2, FALSE))+'New Sites'!K9*VLOOKUP('Lookups'!$A$11, 'Lookups'!$A$9:'Lookups'!$B$24, 2, FALSE),"-")</f>
        <v/>
      </c>
      <c r="L9" s="16">
        <f>IFERROR('New Sites'!L9*VLOOKUP('Lookups'!$A$9, 'Lookups'!$A$9:'Lookups'!$B$24, 2, FALSE)+((SQRT((1/('Total Sites'!L9/Area!L9))/2)*1000)*'New Sites'!L9*VLOOKUP('Lookups'!$A$10, 'Lookups'!$A$9:'Lookups'!$B$24, 2, FALSE))+'New Sites'!L9*VLOOKUP('Lookups'!$A$11, 'Lookups'!$A$9:'Lookups'!$B$24, 2, FALSE),"-")</f>
        <v/>
      </c>
      <c r="M9" s="17">
        <f>IFERROR(SUMIF((C9:L9), "&lt;&gt;n/a")/1e9, "-")</f>
        <v/>
      </c>
      <c r="N9" s="24">
        <f>(M9*1e9)/Pop!M9</f>
        <v/>
      </c>
      <c r="O9" s="16">
        <f>IFERROR(INDEX(Options!$J$2:$J$1611,MATCH(A9, Options!$G$2:$G$1611,0)), )</f>
        <v/>
      </c>
      <c r="P9" s="16">
        <f>IFERROR(INDEX(Options!$I$2:$I$1611,MATCH(A9, Options!$G$2:$G$1611,0)), )</f>
        <v/>
      </c>
    </row>
    <row r="10">
      <c r="A10" s="16">
        <f>'New Sites'!A10</f>
        <v/>
      </c>
      <c r="B10" s="16">
        <f>'New Sites'!B10</f>
        <v/>
      </c>
      <c r="C10" s="16">
        <f>IFERROR('New Sites'!C10*VLOOKUP('Lookups'!$A$9, 'Lookups'!$A$9:'Lookups'!$B$24, 2, FALSE)+((SQRT((1/('Total Sites'!C10/Area!C10))/2)*1000)*'New Sites'!C10*VLOOKUP('Lookups'!$A$10, 'Lookups'!$A$9:'Lookups'!$B$24, 2, FALSE))+'New Sites'!C10*VLOOKUP('Lookups'!$A$11, 'Lookups'!$A$9:'Lookups'!$B$24, 2, FALSE),"-")</f>
        <v/>
      </c>
      <c r="D10" s="16">
        <f>IFERROR('New Sites'!D10*VLOOKUP('Lookups'!$A$9, 'Lookups'!$A$9:'Lookups'!$B$24, 2, FALSE)+((SQRT((1/('Total Sites'!D10/Area!D10))/2)*1000)*'New Sites'!D10*VLOOKUP('Lookups'!$A$10, 'Lookups'!$A$9:'Lookups'!$B$24, 2, FALSE))+'New Sites'!D10*VLOOKUP('Lookups'!$A$11, 'Lookups'!$A$9:'Lookups'!$B$24, 2, FALSE),"-")</f>
        <v/>
      </c>
      <c r="E10" s="16">
        <f>IFERROR('New Sites'!E10*VLOOKUP('Lookups'!$A$9, 'Lookups'!$A$9:'Lookups'!$B$24, 2, FALSE)+((SQRT((1/('Total Sites'!E10/Area!E10))/2)*1000)*'New Sites'!E10*VLOOKUP('Lookups'!$A$10, 'Lookups'!$A$9:'Lookups'!$B$24, 2, FALSE))+'New Sites'!E10*VLOOKUP('Lookups'!$A$11, 'Lookups'!$A$9:'Lookups'!$B$24, 2, FALSE),"-")</f>
        <v/>
      </c>
      <c r="F10" s="16">
        <f>IFERROR('New Sites'!F10*VLOOKUP('Lookups'!$A$9, 'Lookups'!$A$9:'Lookups'!$B$24, 2, FALSE)+((SQRT((1/('Total Sites'!F10/Area!F10))/2)*1000)*'New Sites'!F10*VLOOKUP('Lookups'!$A$10, 'Lookups'!$A$9:'Lookups'!$B$24, 2, FALSE))+'New Sites'!F10*VLOOKUP('Lookups'!$A$11, 'Lookups'!$A$9:'Lookups'!$B$24, 2, FALSE),"-")</f>
        <v/>
      </c>
      <c r="G10" s="16">
        <f>IFERROR('New Sites'!G10*VLOOKUP('Lookups'!$A$9, 'Lookups'!$A$9:'Lookups'!$B$24, 2, FALSE)+((SQRT((1/('Total Sites'!G10/Area!G10))/2)*1000)*'New Sites'!G10*VLOOKUP('Lookups'!$A$10, 'Lookups'!$A$9:'Lookups'!$B$24, 2, FALSE))+'New Sites'!G10*VLOOKUP('Lookups'!$A$11, 'Lookups'!$A$9:'Lookups'!$B$24, 2, FALSE),"-")</f>
        <v/>
      </c>
      <c r="H10" s="16">
        <f>IFERROR('New Sites'!H10*VLOOKUP('Lookups'!$A$9, 'Lookups'!$A$9:'Lookups'!$B$24, 2, FALSE)+((SQRT((1/('Total Sites'!H10/Area!H10))/2)*1000)*'New Sites'!H10*VLOOKUP('Lookups'!$A$10, 'Lookups'!$A$9:'Lookups'!$B$24, 2, FALSE))+'New Sites'!H10*VLOOKUP('Lookups'!$A$11, 'Lookups'!$A$9:'Lookups'!$B$24, 2, FALSE),"-")</f>
        <v/>
      </c>
      <c r="I10" s="16">
        <f>IFERROR('New Sites'!I10*VLOOKUP('Lookups'!$A$9, 'Lookups'!$A$9:'Lookups'!$B$24, 2, FALSE)+((SQRT((1/('Total Sites'!I10/Area!I10))/2)*1000)*'New Sites'!I10*VLOOKUP('Lookups'!$A$10, 'Lookups'!$A$9:'Lookups'!$B$24, 2, FALSE))+'New Sites'!I10*VLOOKUP('Lookups'!$A$11, 'Lookups'!$A$9:'Lookups'!$B$24, 2, FALSE),"-")</f>
        <v/>
      </c>
      <c r="J10" s="16">
        <f>IFERROR('New Sites'!J10*VLOOKUP('Lookups'!$A$9, 'Lookups'!$A$9:'Lookups'!$B$24, 2, FALSE)+((SQRT((1/('Total Sites'!J10/Area!J10))/2)*1000)*'New Sites'!J10*VLOOKUP('Lookups'!$A$10, 'Lookups'!$A$9:'Lookups'!$B$24, 2, FALSE))+'New Sites'!J10*VLOOKUP('Lookups'!$A$11, 'Lookups'!$A$9:'Lookups'!$B$24, 2, FALSE),"-")</f>
        <v/>
      </c>
      <c r="K10" s="16">
        <f>IFERROR('New Sites'!K10*VLOOKUP('Lookups'!$A$9, 'Lookups'!$A$9:'Lookups'!$B$24, 2, FALSE)+((SQRT((1/('Total Sites'!K10/Area!K10))/2)*1000)*'New Sites'!K10*VLOOKUP('Lookups'!$A$10, 'Lookups'!$A$9:'Lookups'!$B$24, 2, FALSE))+'New Sites'!K10*VLOOKUP('Lookups'!$A$11, 'Lookups'!$A$9:'Lookups'!$B$24, 2, FALSE),"-")</f>
        <v/>
      </c>
      <c r="L10" s="16">
        <f>IFERROR('New Sites'!L10*VLOOKUP('Lookups'!$A$9, 'Lookups'!$A$9:'Lookups'!$B$24, 2, FALSE)+((SQRT((1/('Total Sites'!L10/Area!L10))/2)*1000)*'New Sites'!L10*VLOOKUP('Lookups'!$A$10, 'Lookups'!$A$9:'Lookups'!$B$24, 2, FALSE))+'New Sites'!L10*VLOOKUP('Lookups'!$A$11, 'Lookups'!$A$9:'Lookups'!$B$24, 2, FALSE),"-")</f>
        <v/>
      </c>
      <c r="M10" s="17">
        <f>IFERROR(SUMIF((C10:L10), "&lt;&gt;n/a")/1e9, "-")</f>
        <v/>
      </c>
      <c r="N10" s="24">
        <f>(M10*1e9)/Pop!M10</f>
        <v/>
      </c>
      <c r="O10" s="16">
        <f>IFERROR(INDEX(Options!$J$2:$J$1611,MATCH(A10, Options!$G$2:$G$1611,0)), )</f>
        <v/>
      </c>
      <c r="P10" s="16">
        <f>IFERROR(INDEX(Options!$I$2:$I$1611,MATCH(A10, Options!$G$2:$G$1611,0)), )</f>
        <v/>
      </c>
    </row>
    <row r="11">
      <c r="A11" s="16">
        <f>'New Sites'!A11</f>
        <v/>
      </c>
      <c r="B11" s="16">
        <f>'New Sites'!B11</f>
        <v/>
      </c>
      <c r="C11" s="16">
        <f>IFERROR('New Sites'!C11*VLOOKUP('Lookups'!$A$9, 'Lookups'!$A$9:'Lookups'!$B$24, 2, FALSE)+((SQRT((1/('Total Sites'!C11/Area!C11))/2)*1000)*'New Sites'!C11*VLOOKUP('Lookups'!$A$10, 'Lookups'!$A$9:'Lookups'!$B$24, 2, FALSE))+'New Sites'!C11*VLOOKUP('Lookups'!$A$11, 'Lookups'!$A$9:'Lookups'!$B$24, 2, FALSE),"-")</f>
        <v/>
      </c>
      <c r="D11" s="16">
        <f>IFERROR('New Sites'!D11*VLOOKUP('Lookups'!$A$9, 'Lookups'!$A$9:'Lookups'!$B$24, 2, FALSE)+((SQRT((1/('Total Sites'!D11/Area!D11))/2)*1000)*'New Sites'!D11*VLOOKUP('Lookups'!$A$10, 'Lookups'!$A$9:'Lookups'!$B$24, 2, FALSE))+'New Sites'!D11*VLOOKUP('Lookups'!$A$11, 'Lookups'!$A$9:'Lookups'!$B$24, 2, FALSE),"-")</f>
        <v/>
      </c>
      <c r="E11" s="16">
        <f>IFERROR('New Sites'!E11*VLOOKUP('Lookups'!$A$9, 'Lookups'!$A$9:'Lookups'!$B$24, 2, FALSE)+((SQRT((1/('Total Sites'!E11/Area!E11))/2)*1000)*'New Sites'!E11*VLOOKUP('Lookups'!$A$10, 'Lookups'!$A$9:'Lookups'!$B$24, 2, FALSE))+'New Sites'!E11*VLOOKUP('Lookups'!$A$11, 'Lookups'!$A$9:'Lookups'!$B$24, 2, FALSE),"-")</f>
        <v/>
      </c>
      <c r="F11" s="16">
        <f>IFERROR('New Sites'!F11*VLOOKUP('Lookups'!$A$9, 'Lookups'!$A$9:'Lookups'!$B$24, 2, FALSE)+((SQRT((1/('Total Sites'!F11/Area!F11))/2)*1000)*'New Sites'!F11*VLOOKUP('Lookups'!$A$10, 'Lookups'!$A$9:'Lookups'!$B$24, 2, FALSE))+'New Sites'!F11*VLOOKUP('Lookups'!$A$11, 'Lookups'!$A$9:'Lookups'!$B$24, 2, FALSE),"-")</f>
        <v/>
      </c>
      <c r="G11" s="16">
        <f>IFERROR('New Sites'!G11*VLOOKUP('Lookups'!$A$9, 'Lookups'!$A$9:'Lookups'!$B$24, 2, FALSE)+((SQRT((1/('Total Sites'!G11/Area!G11))/2)*1000)*'New Sites'!G11*VLOOKUP('Lookups'!$A$10, 'Lookups'!$A$9:'Lookups'!$B$24, 2, FALSE))+'New Sites'!G11*VLOOKUP('Lookups'!$A$11, 'Lookups'!$A$9:'Lookups'!$B$24, 2, FALSE),"-")</f>
        <v/>
      </c>
      <c r="H11" s="16">
        <f>IFERROR('New Sites'!H11*VLOOKUP('Lookups'!$A$9, 'Lookups'!$A$9:'Lookups'!$B$24, 2, FALSE)+((SQRT((1/('Total Sites'!H11/Area!H11))/2)*1000)*'New Sites'!H11*VLOOKUP('Lookups'!$A$10, 'Lookups'!$A$9:'Lookups'!$B$24, 2, FALSE))+'New Sites'!H11*VLOOKUP('Lookups'!$A$11, 'Lookups'!$A$9:'Lookups'!$B$24, 2, FALSE),"-")</f>
        <v/>
      </c>
      <c r="I11" s="16">
        <f>IFERROR('New Sites'!I11*VLOOKUP('Lookups'!$A$9, 'Lookups'!$A$9:'Lookups'!$B$24, 2, FALSE)+((SQRT((1/('Total Sites'!I11/Area!I11))/2)*1000)*'New Sites'!I11*VLOOKUP('Lookups'!$A$10, 'Lookups'!$A$9:'Lookups'!$B$24, 2, FALSE))+'New Sites'!I11*VLOOKUP('Lookups'!$A$11, 'Lookups'!$A$9:'Lookups'!$B$24, 2, FALSE),"-")</f>
        <v/>
      </c>
      <c r="J11" s="16">
        <f>IFERROR('New Sites'!J11*VLOOKUP('Lookups'!$A$9, 'Lookups'!$A$9:'Lookups'!$B$24, 2, FALSE)+((SQRT((1/('Total Sites'!J11/Area!J11))/2)*1000)*'New Sites'!J11*VLOOKUP('Lookups'!$A$10, 'Lookups'!$A$9:'Lookups'!$B$24, 2, FALSE))+'New Sites'!J11*VLOOKUP('Lookups'!$A$11, 'Lookups'!$A$9:'Lookups'!$B$24, 2, FALSE),"-")</f>
        <v/>
      </c>
      <c r="K11" s="16">
        <f>IFERROR('New Sites'!K11*VLOOKUP('Lookups'!$A$9, 'Lookups'!$A$9:'Lookups'!$B$24, 2, FALSE)+((SQRT((1/('Total Sites'!K11/Area!K11))/2)*1000)*'New Sites'!K11*VLOOKUP('Lookups'!$A$10, 'Lookups'!$A$9:'Lookups'!$B$24, 2, FALSE))+'New Sites'!K11*VLOOKUP('Lookups'!$A$11, 'Lookups'!$A$9:'Lookups'!$B$24, 2, FALSE),"-")</f>
        <v/>
      </c>
      <c r="L11" s="16">
        <f>IFERROR('New Sites'!L11*VLOOKUP('Lookups'!$A$9, 'Lookups'!$A$9:'Lookups'!$B$24, 2, FALSE)+((SQRT((1/('Total Sites'!L11/Area!L11))/2)*1000)*'New Sites'!L11*VLOOKUP('Lookups'!$A$10, 'Lookups'!$A$9:'Lookups'!$B$24, 2, FALSE))+'New Sites'!L11*VLOOKUP('Lookups'!$A$11, 'Lookups'!$A$9:'Lookups'!$B$24, 2, FALSE),"-")</f>
        <v/>
      </c>
      <c r="M11" s="17">
        <f>IFERROR(SUMIF((C11:L11), "&lt;&gt;n/a")/1e9, "-")</f>
        <v/>
      </c>
      <c r="N11" s="24">
        <f>(M11*1e9)/Pop!M11</f>
        <v/>
      </c>
      <c r="O11" s="16">
        <f>IFERROR(INDEX(Options!$J$2:$J$1611,MATCH(A11, Options!$G$2:$G$1611,0)), )</f>
        <v/>
      </c>
      <c r="P11" s="16">
        <f>IFERROR(INDEX(Options!$I$2:$I$1611,MATCH(A11, Options!$G$2:$G$1611,0)), )</f>
        <v/>
      </c>
    </row>
    <row r="12">
      <c r="A12" s="16">
        <f>'New Sites'!A12</f>
        <v/>
      </c>
      <c r="B12" s="16">
        <f>'New Sites'!B12</f>
        <v/>
      </c>
      <c r="C12" s="16">
        <f>IFERROR('New Sites'!C12*VLOOKUP('Lookups'!$A$9, 'Lookups'!$A$9:'Lookups'!$B$24, 2, FALSE)+((SQRT((1/('Total Sites'!C12/Area!C12))/2)*1000)*'New Sites'!C12*VLOOKUP('Lookups'!$A$10, 'Lookups'!$A$9:'Lookups'!$B$24, 2, FALSE))+'New Sites'!C12*VLOOKUP('Lookups'!$A$11, 'Lookups'!$A$9:'Lookups'!$B$24, 2, FALSE),"-")</f>
        <v/>
      </c>
      <c r="D12" s="16">
        <f>IFERROR('New Sites'!D12*VLOOKUP('Lookups'!$A$9, 'Lookups'!$A$9:'Lookups'!$B$24, 2, FALSE)+((SQRT((1/('Total Sites'!D12/Area!D12))/2)*1000)*'New Sites'!D12*VLOOKUP('Lookups'!$A$10, 'Lookups'!$A$9:'Lookups'!$B$24, 2, FALSE))+'New Sites'!D12*VLOOKUP('Lookups'!$A$11, 'Lookups'!$A$9:'Lookups'!$B$24, 2, FALSE),"-")</f>
        <v/>
      </c>
      <c r="E12" s="16">
        <f>IFERROR('New Sites'!E12*VLOOKUP('Lookups'!$A$9, 'Lookups'!$A$9:'Lookups'!$B$24, 2, FALSE)+((SQRT((1/('Total Sites'!E12/Area!E12))/2)*1000)*'New Sites'!E12*VLOOKUP('Lookups'!$A$10, 'Lookups'!$A$9:'Lookups'!$B$24, 2, FALSE))+'New Sites'!E12*VLOOKUP('Lookups'!$A$11, 'Lookups'!$A$9:'Lookups'!$B$24, 2, FALSE),"-")</f>
        <v/>
      </c>
      <c r="F12" s="16">
        <f>IFERROR('New Sites'!F12*VLOOKUP('Lookups'!$A$9, 'Lookups'!$A$9:'Lookups'!$B$24, 2, FALSE)+((SQRT((1/('Total Sites'!F12/Area!F12))/2)*1000)*'New Sites'!F12*VLOOKUP('Lookups'!$A$10, 'Lookups'!$A$9:'Lookups'!$B$24, 2, FALSE))+'New Sites'!F12*VLOOKUP('Lookups'!$A$11, 'Lookups'!$A$9:'Lookups'!$B$24, 2, FALSE),"-")</f>
        <v/>
      </c>
      <c r="G12" s="16">
        <f>IFERROR('New Sites'!G12*VLOOKUP('Lookups'!$A$9, 'Lookups'!$A$9:'Lookups'!$B$24, 2, FALSE)+((SQRT((1/('Total Sites'!G12/Area!G12))/2)*1000)*'New Sites'!G12*VLOOKUP('Lookups'!$A$10, 'Lookups'!$A$9:'Lookups'!$B$24, 2, FALSE))+'New Sites'!G12*VLOOKUP('Lookups'!$A$11, 'Lookups'!$A$9:'Lookups'!$B$24, 2, FALSE),"-")</f>
        <v/>
      </c>
      <c r="H12" s="16">
        <f>IFERROR('New Sites'!H12*VLOOKUP('Lookups'!$A$9, 'Lookups'!$A$9:'Lookups'!$B$24, 2, FALSE)+((SQRT((1/('Total Sites'!H12/Area!H12))/2)*1000)*'New Sites'!H12*VLOOKUP('Lookups'!$A$10, 'Lookups'!$A$9:'Lookups'!$B$24, 2, FALSE))+'New Sites'!H12*VLOOKUP('Lookups'!$A$11, 'Lookups'!$A$9:'Lookups'!$B$24, 2, FALSE),"-")</f>
        <v/>
      </c>
      <c r="I12" s="16">
        <f>IFERROR('New Sites'!I12*VLOOKUP('Lookups'!$A$9, 'Lookups'!$A$9:'Lookups'!$B$24, 2, FALSE)+((SQRT((1/('Total Sites'!I12/Area!I12))/2)*1000)*'New Sites'!I12*VLOOKUP('Lookups'!$A$10, 'Lookups'!$A$9:'Lookups'!$B$24, 2, FALSE))+'New Sites'!I12*VLOOKUP('Lookups'!$A$11, 'Lookups'!$A$9:'Lookups'!$B$24, 2, FALSE),"-")</f>
        <v/>
      </c>
      <c r="J12" s="16">
        <f>IFERROR('New Sites'!J12*VLOOKUP('Lookups'!$A$9, 'Lookups'!$A$9:'Lookups'!$B$24, 2, FALSE)+((SQRT((1/('Total Sites'!J12/Area!J12))/2)*1000)*'New Sites'!J12*VLOOKUP('Lookups'!$A$10, 'Lookups'!$A$9:'Lookups'!$B$24, 2, FALSE))+'New Sites'!J12*VLOOKUP('Lookups'!$A$11, 'Lookups'!$A$9:'Lookups'!$B$24, 2, FALSE),"-")</f>
        <v/>
      </c>
      <c r="K12" s="16">
        <f>IFERROR('New Sites'!K12*VLOOKUP('Lookups'!$A$9, 'Lookups'!$A$9:'Lookups'!$B$24, 2, FALSE)+((SQRT((1/('Total Sites'!K12/Area!K12))/2)*1000)*'New Sites'!K12*VLOOKUP('Lookups'!$A$10, 'Lookups'!$A$9:'Lookups'!$B$24, 2, FALSE))+'New Sites'!K12*VLOOKUP('Lookups'!$A$11, 'Lookups'!$A$9:'Lookups'!$B$24, 2, FALSE),"-")</f>
        <v/>
      </c>
      <c r="L12" s="16">
        <f>IFERROR('New Sites'!L12*VLOOKUP('Lookups'!$A$9, 'Lookups'!$A$9:'Lookups'!$B$24, 2, FALSE)+((SQRT((1/('Total Sites'!L12/Area!L12))/2)*1000)*'New Sites'!L12*VLOOKUP('Lookups'!$A$10, 'Lookups'!$A$9:'Lookups'!$B$24, 2, FALSE))+'New Sites'!L12*VLOOKUP('Lookups'!$A$11, 'Lookups'!$A$9:'Lookups'!$B$24, 2, FALSE),"-")</f>
        <v/>
      </c>
      <c r="M12" s="17">
        <f>IFERROR(SUMIF((C12:L12), "&lt;&gt;n/a")/1e9, "-")</f>
        <v/>
      </c>
      <c r="N12" s="24">
        <f>(M12*1e9)/Pop!M12</f>
        <v/>
      </c>
      <c r="O12" s="16">
        <f>IFERROR(INDEX(Options!$J$2:$J$1611,MATCH(A12, Options!$G$2:$G$1611,0)), )</f>
        <v/>
      </c>
      <c r="P12" s="16">
        <f>IFERROR(INDEX(Options!$I$2:$I$1611,MATCH(A12, Options!$G$2:$G$1611,0)), )</f>
        <v/>
      </c>
    </row>
    <row r="13">
      <c r="A13" s="16">
        <f>'New Sites'!A13</f>
        <v/>
      </c>
      <c r="B13" s="16">
        <f>'New Sites'!B13</f>
        <v/>
      </c>
      <c r="C13" s="16">
        <f>IFERROR('New Sites'!C13*VLOOKUP('Lookups'!$A$9, 'Lookups'!$A$9:'Lookups'!$B$24, 2, FALSE)+((SQRT((1/('Total Sites'!C13/Area!C13))/2)*1000)*'New Sites'!C13*VLOOKUP('Lookups'!$A$10, 'Lookups'!$A$9:'Lookups'!$B$24, 2, FALSE))+'New Sites'!C13*VLOOKUP('Lookups'!$A$11, 'Lookups'!$A$9:'Lookups'!$B$24, 2, FALSE),"-")</f>
        <v/>
      </c>
      <c r="D13" s="16">
        <f>IFERROR('New Sites'!D13*VLOOKUP('Lookups'!$A$9, 'Lookups'!$A$9:'Lookups'!$B$24, 2, FALSE)+((SQRT((1/('Total Sites'!D13/Area!D13))/2)*1000)*'New Sites'!D13*VLOOKUP('Lookups'!$A$10, 'Lookups'!$A$9:'Lookups'!$B$24, 2, FALSE))+'New Sites'!D13*VLOOKUP('Lookups'!$A$11, 'Lookups'!$A$9:'Lookups'!$B$24, 2, FALSE),"-")</f>
        <v/>
      </c>
      <c r="E13" s="16">
        <f>IFERROR('New Sites'!E13*VLOOKUP('Lookups'!$A$9, 'Lookups'!$A$9:'Lookups'!$B$24, 2, FALSE)+((SQRT((1/('Total Sites'!E13/Area!E13))/2)*1000)*'New Sites'!E13*VLOOKUP('Lookups'!$A$10, 'Lookups'!$A$9:'Lookups'!$B$24, 2, FALSE))+'New Sites'!E13*VLOOKUP('Lookups'!$A$11, 'Lookups'!$A$9:'Lookups'!$B$24, 2, FALSE),"-")</f>
        <v/>
      </c>
      <c r="F13" s="16">
        <f>IFERROR('New Sites'!F13*VLOOKUP('Lookups'!$A$9, 'Lookups'!$A$9:'Lookups'!$B$24, 2, FALSE)+((SQRT((1/('Total Sites'!F13/Area!F13))/2)*1000)*'New Sites'!F13*VLOOKUP('Lookups'!$A$10, 'Lookups'!$A$9:'Lookups'!$B$24, 2, FALSE))+'New Sites'!F13*VLOOKUP('Lookups'!$A$11, 'Lookups'!$A$9:'Lookups'!$B$24, 2, FALSE),"-")</f>
        <v/>
      </c>
      <c r="G13" s="16">
        <f>IFERROR('New Sites'!G13*VLOOKUP('Lookups'!$A$9, 'Lookups'!$A$9:'Lookups'!$B$24, 2, FALSE)+((SQRT((1/('Total Sites'!G13/Area!G13))/2)*1000)*'New Sites'!G13*VLOOKUP('Lookups'!$A$10, 'Lookups'!$A$9:'Lookups'!$B$24, 2, FALSE))+'New Sites'!G13*VLOOKUP('Lookups'!$A$11, 'Lookups'!$A$9:'Lookups'!$B$24, 2, FALSE),"-")</f>
        <v/>
      </c>
      <c r="H13" s="16">
        <f>IFERROR('New Sites'!H13*VLOOKUP('Lookups'!$A$9, 'Lookups'!$A$9:'Lookups'!$B$24, 2, FALSE)+((SQRT((1/('Total Sites'!H13/Area!H13))/2)*1000)*'New Sites'!H13*VLOOKUP('Lookups'!$A$10, 'Lookups'!$A$9:'Lookups'!$B$24, 2, FALSE))+'New Sites'!H13*VLOOKUP('Lookups'!$A$11, 'Lookups'!$A$9:'Lookups'!$B$24, 2, FALSE),"-")</f>
        <v/>
      </c>
      <c r="I13" s="16">
        <f>IFERROR('New Sites'!I13*VLOOKUP('Lookups'!$A$9, 'Lookups'!$A$9:'Lookups'!$B$24, 2, FALSE)+((SQRT((1/('Total Sites'!I13/Area!I13))/2)*1000)*'New Sites'!I13*VLOOKUP('Lookups'!$A$10, 'Lookups'!$A$9:'Lookups'!$B$24, 2, FALSE))+'New Sites'!I13*VLOOKUP('Lookups'!$A$11, 'Lookups'!$A$9:'Lookups'!$B$24, 2, FALSE),"-")</f>
        <v/>
      </c>
      <c r="J13" s="16">
        <f>IFERROR('New Sites'!J13*VLOOKUP('Lookups'!$A$9, 'Lookups'!$A$9:'Lookups'!$B$24, 2, FALSE)+((SQRT((1/('Total Sites'!J13/Area!J13))/2)*1000)*'New Sites'!J13*VLOOKUP('Lookups'!$A$10, 'Lookups'!$A$9:'Lookups'!$B$24, 2, FALSE))+'New Sites'!J13*VLOOKUP('Lookups'!$A$11, 'Lookups'!$A$9:'Lookups'!$B$24, 2, FALSE),"-")</f>
        <v/>
      </c>
      <c r="K13" s="16">
        <f>IFERROR('New Sites'!K13*VLOOKUP('Lookups'!$A$9, 'Lookups'!$A$9:'Lookups'!$B$24, 2, FALSE)+((SQRT((1/('Total Sites'!K13/Area!K13))/2)*1000)*'New Sites'!K13*VLOOKUP('Lookups'!$A$10, 'Lookups'!$A$9:'Lookups'!$B$24, 2, FALSE))+'New Sites'!K13*VLOOKUP('Lookups'!$A$11, 'Lookups'!$A$9:'Lookups'!$B$24, 2, FALSE),"-")</f>
        <v/>
      </c>
      <c r="L13" s="16">
        <f>IFERROR('New Sites'!L13*VLOOKUP('Lookups'!$A$9, 'Lookups'!$A$9:'Lookups'!$B$24, 2, FALSE)+((SQRT((1/('Total Sites'!L13/Area!L13))/2)*1000)*'New Sites'!L13*VLOOKUP('Lookups'!$A$10, 'Lookups'!$A$9:'Lookups'!$B$24, 2, FALSE))+'New Sites'!L13*VLOOKUP('Lookups'!$A$11, 'Lookups'!$A$9:'Lookups'!$B$24, 2, FALSE),"-")</f>
        <v/>
      </c>
      <c r="M13" s="17">
        <f>IFERROR(SUMIF((C13:L13), "&lt;&gt;n/a")/1e9, "-")</f>
        <v/>
      </c>
      <c r="N13" s="24">
        <f>(M13*1e9)/Pop!M13</f>
        <v/>
      </c>
      <c r="O13" s="16">
        <f>IFERROR(INDEX(Options!$J$2:$J$1611,MATCH(A13, Options!$G$2:$G$1611,0)), )</f>
        <v/>
      </c>
      <c r="P13" s="16">
        <f>IFERROR(INDEX(Options!$I$2:$I$1611,MATCH(A13, Options!$G$2:$G$1611,0)), )</f>
        <v/>
      </c>
    </row>
    <row r="14">
      <c r="A14" s="16">
        <f>'New Sites'!A14</f>
        <v/>
      </c>
      <c r="B14" s="16">
        <f>'New Sites'!B14</f>
        <v/>
      </c>
      <c r="C14" s="16">
        <f>IFERROR('New Sites'!C14*VLOOKUP('Lookups'!$A$9, 'Lookups'!$A$9:'Lookups'!$B$24, 2, FALSE)+((SQRT((1/('Total Sites'!C14/Area!C14))/2)*1000)*'New Sites'!C14*VLOOKUP('Lookups'!$A$10, 'Lookups'!$A$9:'Lookups'!$B$24, 2, FALSE))+'New Sites'!C14*VLOOKUP('Lookups'!$A$11, 'Lookups'!$A$9:'Lookups'!$B$24, 2, FALSE),"-")</f>
        <v/>
      </c>
      <c r="D14" s="16">
        <f>IFERROR('New Sites'!D14*VLOOKUP('Lookups'!$A$9, 'Lookups'!$A$9:'Lookups'!$B$24, 2, FALSE)+((SQRT((1/('Total Sites'!D14/Area!D14))/2)*1000)*'New Sites'!D14*VLOOKUP('Lookups'!$A$10, 'Lookups'!$A$9:'Lookups'!$B$24, 2, FALSE))+'New Sites'!D14*VLOOKUP('Lookups'!$A$11, 'Lookups'!$A$9:'Lookups'!$B$24, 2, FALSE),"-")</f>
        <v/>
      </c>
      <c r="E14" s="16">
        <f>IFERROR('New Sites'!E14*VLOOKUP('Lookups'!$A$9, 'Lookups'!$A$9:'Lookups'!$B$24, 2, FALSE)+((SQRT((1/('Total Sites'!E14/Area!E14))/2)*1000)*'New Sites'!E14*VLOOKUP('Lookups'!$A$10, 'Lookups'!$A$9:'Lookups'!$B$24, 2, FALSE))+'New Sites'!E14*VLOOKUP('Lookups'!$A$11, 'Lookups'!$A$9:'Lookups'!$B$24, 2, FALSE),"-")</f>
        <v/>
      </c>
      <c r="F14" s="16">
        <f>IFERROR('New Sites'!F14*VLOOKUP('Lookups'!$A$9, 'Lookups'!$A$9:'Lookups'!$B$24, 2, FALSE)+((SQRT((1/('Total Sites'!F14/Area!F14))/2)*1000)*'New Sites'!F14*VLOOKUP('Lookups'!$A$10, 'Lookups'!$A$9:'Lookups'!$B$24, 2, FALSE))+'New Sites'!F14*VLOOKUP('Lookups'!$A$11, 'Lookups'!$A$9:'Lookups'!$B$24, 2, FALSE),"-")</f>
        <v/>
      </c>
      <c r="G14" s="16">
        <f>IFERROR('New Sites'!G14*VLOOKUP('Lookups'!$A$9, 'Lookups'!$A$9:'Lookups'!$B$24, 2, FALSE)+((SQRT((1/('Total Sites'!G14/Area!G14))/2)*1000)*'New Sites'!G14*VLOOKUP('Lookups'!$A$10, 'Lookups'!$A$9:'Lookups'!$B$24, 2, FALSE))+'New Sites'!G14*VLOOKUP('Lookups'!$A$11, 'Lookups'!$A$9:'Lookups'!$B$24, 2, FALSE),"-")</f>
        <v/>
      </c>
      <c r="H14" s="16">
        <f>IFERROR('New Sites'!H14*VLOOKUP('Lookups'!$A$9, 'Lookups'!$A$9:'Lookups'!$B$24, 2, FALSE)+((SQRT((1/('Total Sites'!H14/Area!H14))/2)*1000)*'New Sites'!H14*VLOOKUP('Lookups'!$A$10, 'Lookups'!$A$9:'Lookups'!$B$24, 2, FALSE))+'New Sites'!H14*VLOOKUP('Lookups'!$A$11, 'Lookups'!$A$9:'Lookups'!$B$24, 2, FALSE),"-")</f>
        <v/>
      </c>
      <c r="I14" s="16">
        <f>IFERROR('New Sites'!I14*VLOOKUP('Lookups'!$A$9, 'Lookups'!$A$9:'Lookups'!$B$24, 2, FALSE)+((SQRT((1/('Total Sites'!I14/Area!I14))/2)*1000)*'New Sites'!I14*VLOOKUP('Lookups'!$A$10, 'Lookups'!$A$9:'Lookups'!$B$24, 2, FALSE))+'New Sites'!I14*VLOOKUP('Lookups'!$A$11, 'Lookups'!$A$9:'Lookups'!$B$24, 2, FALSE),"-")</f>
        <v/>
      </c>
      <c r="J14" s="16">
        <f>IFERROR('New Sites'!J14*VLOOKUP('Lookups'!$A$9, 'Lookups'!$A$9:'Lookups'!$B$24, 2, FALSE)+((SQRT((1/('Total Sites'!J14/Area!J14))/2)*1000)*'New Sites'!J14*VLOOKUP('Lookups'!$A$10, 'Lookups'!$A$9:'Lookups'!$B$24, 2, FALSE))+'New Sites'!J14*VLOOKUP('Lookups'!$A$11, 'Lookups'!$A$9:'Lookups'!$B$24, 2, FALSE),"-")</f>
        <v/>
      </c>
      <c r="K14" s="16">
        <f>IFERROR('New Sites'!K14*VLOOKUP('Lookups'!$A$9, 'Lookups'!$A$9:'Lookups'!$B$24, 2, FALSE)+((SQRT((1/('Total Sites'!K14/Area!K14))/2)*1000)*'New Sites'!K14*VLOOKUP('Lookups'!$A$10, 'Lookups'!$A$9:'Lookups'!$B$24, 2, FALSE))+'New Sites'!K14*VLOOKUP('Lookups'!$A$11, 'Lookups'!$A$9:'Lookups'!$B$24, 2, FALSE),"-")</f>
        <v/>
      </c>
      <c r="L14" s="16">
        <f>IFERROR('New Sites'!L14*VLOOKUP('Lookups'!$A$9, 'Lookups'!$A$9:'Lookups'!$B$24, 2, FALSE)+((SQRT((1/('Total Sites'!L14/Area!L14))/2)*1000)*'New Sites'!L14*VLOOKUP('Lookups'!$A$10, 'Lookups'!$A$9:'Lookups'!$B$24, 2, FALSE))+'New Sites'!L14*VLOOKUP('Lookups'!$A$11, 'Lookups'!$A$9:'Lookups'!$B$24, 2, FALSE),"-")</f>
        <v/>
      </c>
      <c r="M14" s="17">
        <f>IFERROR(SUMIF((C14:L14), "&lt;&gt;n/a")/1e9, "-")</f>
        <v/>
      </c>
      <c r="N14" s="24">
        <f>(M14*1e9)/Pop!M14</f>
        <v/>
      </c>
      <c r="O14" s="16">
        <f>IFERROR(INDEX(Options!$J$2:$J$1611,MATCH(A14, Options!$G$2:$G$1611,0)), )</f>
        <v/>
      </c>
      <c r="P14" s="16">
        <f>IFERROR(INDEX(Options!$I$2:$I$1611,MATCH(A14, Options!$G$2:$G$1611,0)), )</f>
        <v/>
      </c>
    </row>
    <row r="15">
      <c r="A15" s="16">
        <f>'New Sites'!A15</f>
        <v/>
      </c>
      <c r="B15" s="16">
        <f>'New Sites'!B15</f>
        <v/>
      </c>
      <c r="C15" s="16">
        <f>IFERROR('New Sites'!C15*VLOOKUP('Lookups'!$A$9, 'Lookups'!$A$9:'Lookups'!$B$24, 2, FALSE)+((SQRT((1/('Total Sites'!C15/Area!C15))/2)*1000)*'New Sites'!C15*VLOOKUP('Lookups'!$A$10, 'Lookups'!$A$9:'Lookups'!$B$24, 2, FALSE))+'New Sites'!C15*VLOOKUP('Lookups'!$A$11, 'Lookups'!$A$9:'Lookups'!$B$24, 2, FALSE),"-")</f>
        <v/>
      </c>
      <c r="D15" s="16">
        <f>IFERROR('New Sites'!D15*VLOOKUP('Lookups'!$A$9, 'Lookups'!$A$9:'Lookups'!$B$24, 2, FALSE)+((SQRT((1/('Total Sites'!D15/Area!D15))/2)*1000)*'New Sites'!D15*VLOOKUP('Lookups'!$A$10, 'Lookups'!$A$9:'Lookups'!$B$24, 2, FALSE))+'New Sites'!D15*VLOOKUP('Lookups'!$A$11, 'Lookups'!$A$9:'Lookups'!$B$24, 2, FALSE),"-")</f>
        <v/>
      </c>
      <c r="E15" s="16">
        <f>IFERROR('New Sites'!E15*VLOOKUP('Lookups'!$A$9, 'Lookups'!$A$9:'Lookups'!$B$24, 2, FALSE)+((SQRT((1/('Total Sites'!E15/Area!E15))/2)*1000)*'New Sites'!E15*VLOOKUP('Lookups'!$A$10, 'Lookups'!$A$9:'Lookups'!$B$24, 2, FALSE))+'New Sites'!E15*VLOOKUP('Lookups'!$A$11, 'Lookups'!$A$9:'Lookups'!$B$24, 2, FALSE),"-")</f>
        <v/>
      </c>
      <c r="F15" s="16">
        <f>IFERROR('New Sites'!F15*VLOOKUP('Lookups'!$A$9, 'Lookups'!$A$9:'Lookups'!$B$24, 2, FALSE)+((SQRT((1/('Total Sites'!F15/Area!F15))/2)*1000)*'New Sites'!F15*VLOOKUP('Lookups'!$A$10, 'Lookups'!$A$9:'Lookups'!$B$24, 2, FALSE))+'New Sites'!F15*VLOOKUP('Lookups'!$A$11, 'Lookups'!$A$9:'Lookups'!$B$24, 2, FALSE),"-")</f>
        <v/>
      </c>
      <c r="G15" s="16">
        <f>IFERROR('New Sites'!G15*VLOOKUP('Lookups'!$A$9, 'Lookups'!$A$9:'Lookups'!$B$24, 2, FALSE)+((SQRT((1/('Total Sites'!G15/Area!G15))/2)*1000)*'New Sites'!G15*VLOOKUP('Lookups'!$A$10, 'Lookups'!$A$9:'Lookups'!$B$24, 2, FALSE))+'New Sites'!G15*VLOOKUP('Lookups'!$A$11, 'Lookups'!$A$9:'Lookups'!$B$24, 2, FALSE),"-")</f>
        <v/>
      </c>
      <c r="H15" s="16">
        <f>IFERROR('New Sites'!H15*VLOOKUP('Lookups'!$A$9, 'Lookups'!$A$9:'Lookups'!$B$24, 2, FALSE)+((SQRT((1/('Total Sites'!H15/Area!H15))/2)*1000)*'New Sites'!H15*VLOOKUP('Lookups'!$A$10, 'Lookups'!$A$9:'Lookups'!$B$24, 2, FALSE))+'New Sites'!H15*VLOOKUP('Lookups'!$A$11, 'Lookups'!$A$9:'Lookups'!$B$24, 2, FALSE),"-")</f>
        <v/>
      </c>
      <c r="I15" s="16">
        <f>IFERROR('New Sites'!I15*VLOOKUP('Lookups'!$A$9, 'Lookups'!$A$9:'Lookups'!$B$24, 2, FALSE)+((SQRT((1/('Total Sites'!I15/Area!I15))/2)*1000)*'New Sites'!I15*VLOOKUP('Lookups'!$A$10, 'Lookups'!$A$9:'Lookups'!$B$24, 2, FALSE))+'New Sites'!I15*VLOOKUP('Lookups'!$A$11, 'Lookups'!$A$9:'Lookups'!$B$24, 2, FALSE),"-")</f>
        <v/>
      </c>
      <c r="J15" s="16">
        <f>IFERROR('New Sites'!J15*VLOOKUP('Lookups'!$A$9, 'Lookups'!$A$9:'Lookups'!$B$24, 2, FALSE)+((SQRT((1/('Total Sites'!J15/Area!J15))/2)*1000)*'New Sites'!J15*VLOOKUP('Lookups'!$A$10, 'Lookups'!$A$9:'Lookups'!$B$24, 2, FALSE))+'New Sites'!J15*VLOOKUP('Lookups'!$A$11, 'Lookups'!$A$9:'Lookups'!$B$24, 2, FALSE),"-")</f>
        <v/>
      </c>
      <c r="K15" s="16">
        <f>IFERROR('New Sites'!K15*VLOOKUP('Lookups'!$A$9, 'Lookups'!$A$9:'Lookups'!$B$24, 2, FALSE)+((SQRT((1/('Total Sites'!K15/Area!K15))/2)*1000)*'New Sites'!K15*VLOOKUP('Lookups'!$A$10, 'Lookups'!$A$9:'Lookups'!$B$24, 2, FALSE))+'New Sites'!K15*VLOOKUP('Lookups'!$A$11, 'Lookups'!$A$9:'Lookups'!$B$24, 2, FALSE),"-")</f>
        <v/>
      </c>
      <c r="L15" s="16">
        <f>IFERROR('New Sites'!L15*VLOOKUP('Lookups'!$A$9, 'Lookups'!$A$9:'Lookups'!$B$24, 2, FALSE)+((SQRT((1/('Total Sites'!L15/Area!L15))/2)*1000)*'New Sites'!L15*VLOOKUP('Lookups'!$A$10, 'Lookups'!$A$9:'Lookups'!$B$24, 2, FALSE))+'New Sites'!L15*VLOOKUP('Lookups'!$A$11, 'Lookups'!$A$9:'Lookups'!$B$24, 2, FALSE),"-")</f>
        <v/>
      </c>
      <c r="M15" s="17">
        <f>IFERROR(SUMIF((C15:L15), "&lt;&gt;n/a")/1e9, "-")</f>
        <v/>
      </c>
      <c r="N15" s="24">
        <f>(M15*1e9)/Pop!M15</f>
        <v/>
      </c>
      <c r="O15" s="16">
        <f>IFERROR(INDEX(Options!$J$2:$J$1611,MATCH(A15, Options!$G$2:$G$1611,0)), )</f>
        <v/>
      </c>
      <c r="P15" s="16">
        <f>IFERROR(INDEX(Options!$I$2:$I$1611,MATCH(A15, Options!$G$2:$G$1611,0)), )</f>
        <v/>
      </c>
    </row>
    <row r="16">
      <c r="A16" s="16">
        <f>'New Sites'!A16</f>
        <v/>
      </c>
      <c r="B16" s="16">
        <f>'New Sites'!B16</f>
        <v/>
      </c>
      <c r="C16" s="16">
        <f>IFERROR('New Sites'!C16*VLOOKUP('Lookups'!$A$9, 'Lookups'!$A$9:'Lookups'!$B$24, 2, FALSE)+((SQRT((1/('Total Sites'!C16/Area!C16))/2)*1000)*'New Sites'!C16*VLOOKUP('Lookups'!$A$10, 'Lookups'!$A$9:'Lookups'!$B$24, 2, FALSE))+'New Sites'!C16*VLOOKUP('Lookups'!$A$11, 'Lookups'!$A$9:'Lookups'!$B$24, 2, FALSE),"-")</f>
        <v/>
      </c>
      <c r="D16" s="16">
        <f>IFERROR('New Sites'!D16*VLOOKUP('Lookups'!$A$9, 'Lookups'!$A$9:'Lookups'!$B$24, 2, FALSE)+((SQRT((1/('Total Sites'!D16/Area!D16))/2)*1000)*'New Sites'!D16*VLOOKUP('Lookups'!$A$10, 'Lookups'!$A$9:'Lookups'!$B$24, 2, FALSE))+'New Sites'!D16*VLOOKUP('Lookups'!$A$11, 'Lookups'!$A$9:'Lookups'!$B$24, 2, FALSE),"-")</f>
        <v/>
      </c>
      <c r="E16" s="16">
        <f>IFERROR('New Sites'!E16*VLOOKUP('Lookups'!$A$9, 'Lookups'!$A$9:'Lookups'!$B$24, 2, FALSE)+((SQRT((1/('Total Sites'!E16/Area!E16))/2)*1000)*'New Sites'!E16*VLOOKUP('Lookups'!$A$10, 'Lookups'!$A$9:'Lookups'!$B$24, 2, FALSE))+'New Sites'!E16*VLOOKUP('Lookups'!$A$11, 'Lookups'!$A$9:'Lookups'!$B$24, 2, FALSE),"-")</f>
        <v/>
      </c>
      <c r="F16" s="16">
        <f>IFERROR('New Sites'!F16*VLOOKUP('Lookups'!$A$9, 'Lookups'!$A$9:'Lookups'!$B$24, 2, FALSE)+((SQRT((1/('Total Sites'!F16/Area!F16))/2)*1000)*'New Sites'!F16*VLOOKUP('Lookups'!$A$10, 'Lookups'!$A$9:'Lookups'!$B$24, 2, FALSE))+'New Sites'!F16*VLOOKUP('Lookups'!$A$11, 'Lookups'!$A$9:'Lookups'!$B$24, 2, FALSE),"-")</f>
        <v/>
      </c>
      <c r="G16" s="16">
        <f>IFERROR('New Sites'!G16*VLOOKUP('Lookups'!$A$9, 'Lookups'!$A$9:'Lookups'!$B$24, 2, FALSE)+((SQRT((1/('Total Sites'!G16/Area!G16))/2)*1000)*'New Sites'!G16*VLOOKUP('Lookups'!$A$10, 'Lookups'!$A$9:'Lookups'!$B$24, 2, FALSE))+'New Sites'!G16*VLOOKUP('Lookups'!$A$11, 'Lookups'!$A$9:'Lookups'!$B$24, 2, FALSE),"-")</f>
        <v/>
      </c>
      <c r="H16" s="16">
        <f>IFERROR('New Sites'!H16*VLOOKUP('Lookups'!$A$9, 'Lookups'!$A$9:'Lookups'!$B$24, 2, FALSE)+((SQRT((1/('Total Sites'!H16/Area!H16))/2)*1000)*'New Sites'!H16*VLOOKUP('Lookups'!$A$10, 'Lookups'!$A$9:'Lookups'!$B$24, 2, FALSE))+'New Sites'!H16*VLOOKUP('Lookups'!$A$11, 'Lookups'!$A$9:'Lookups'!$B$24, 2, FALSE),"-")</f>
        <v/>
      </c>
      <c r="I16" s="16">
        <f>IFERROR('New Sites'!I16*VLOOKUP('Lookups'!$A$9, 'Lookups'!$A$9:'Lookups'!$B$24, 2, FALSE)+((SQRT((1/('Total Sites'!I16/Area!I16))/2)*1000)*'New Sites'!I16*VLOOKUP('Lookups'!$A$10, 'Lookups'!$A$9:'Lookups'!$B$24, 2, FALSE))+'New Sites'!I16*VLOOKUP('Lookups'!$A$11, 'Lookups'!$A$9:'Lookups'!$B$24, 2, FALSE),"-")</f>
        <v/>
      </c>
      <c r="J16" s="16">
        <f>IFERROR('New Sites'!J16*VLOOKUP('Lookups'!$A$9, 'Lookups'!$A$9:'Lookups'!$B$24, 2, FALSE)+((SQRT((1/('Total Sites'!J16/Area!J16))/2)*1000)*'New Sites'!J16*VLOOKUP('Lookups'!$A$10, 'Lookups'!$A$9:'Lookups'!$B$24, 2, FALSE))+'New Sites'!J16*VLOOKUP('Lookups'!$A$11, 'Lookups'!$A$9:'Lookups'!$B$24, 2, FALSE),"-")</f>
        <v/>
      </c>
      <c r="K16" s="16">
        <f>IFERROR('New Sites'!K16*VLOOKUP('Lookups'!$A$9, 'Lookups'!$A$9:'Lookups'!$B$24, 2, FALSE)+((SQRT((1/('Total Sites'!K16/Area!K16))/2)*1000)*'New Sites'!K16*VLOOKUP('Lookups'!$A$10, 'Lookups'!$A$9:'Lookups'!$B$24, 2, FALSE))+'New Sites'!K16*VLOOKUP('Lookups'!$A$11, 'Lookups'!$A$9:'Lookups'!$B$24, 2, FALSE),"-")</f>
        <v/>
      </c>
      <c r="L16" s="16">
        <f>IFERROR('New Sites'!L16*VLOOKUP('Lookups'!$A$9, 'Lookups'!$A$9:'Lookups'!$B$24, 2, FALSE)+((SQRT((1/('Total Sites'!L16/Area!L16))/2)*1000)*'New Sites'!L16*VLOOKUP('Lookups'!$A$10, 'Lookups'!$A$9:'Lookups'!$B$24, 2, FALSE))+'New Sites'!L16*VLOOKUP('Lookups'!$A$11, 'Lookups'!$A$9:'Lookups'!$B$24, 2, FALSE),"-")</f>
        <v/>
      </c>
      <c r="M16" s="17">
        <f>IFERROR(SUMIF((C16:L16), "&lt;&gt;n/a")/1e9, "-")</f>
        <v/>
      </c>
      <c r="N16" s="24">
        <f>(M16*1e9)/Pop!M16</f>
        <v/>
      </c>
      <c r="O16" s="16">
        <f>IFERROR(INDEX(Options!$J$2:$J$1611,MATCH(A16, Options!$G$2:$G$1611,0)), )</f>
        <v/>
      </c>
      <c r="P16" s="16">
        <f>IFERROR(INDEX(Options!$I$2:$I$1611,MATCH(A16, Options!$G$2:$G$1611,0)), )</f>
        <v/>
      </c>
    </row>
    <row r="17">
      <c r="A17" s="16">
        <f>'New Sites'!A17</f>
        <v/>
      </c>
      <c r="B17" s="16">
        <f>'New Sites'!B17</f>
        <v/>
      </c>
      <c r="C17" s="16">
        <f>IFERROR('New Sites'!C17*VLOOKUP('Lookups'!$A$9, 'Lookups'!$A$9:'Lookups'!$B$24, 2, FALSE)+((SQRT((1/('Total Sites'!C17/Area!C17))/2)*1000)*'New Sites'!C17*VLOOKUP('Lookups'!$A$10, 'Lookups'!$A$9:'Lookups'!$B$24, 2, FALSE))+'New Sites'!C17*VLOOKUP('Lookups'!$A$11, 'Lookups'!$A$9:'Lookups'!$B$24, 2, FALSE),"-")</f>
        <v/>
      </c>
      <c r="D17" s="16">
        <f>IFERROR('New Sites'!D17*VLOOKUP('Lookups'!$A$9, 'Lookups'!$A$9:'Lookups'!$B$24, 2, FALSE)+((SQRT((1/('Total Sites'!D17/Area!D17))/2)*1000)*'New Sites'!D17*VLOOKUP('Lookups'!$A$10, 'Lookups'!$A$9:'Lookups'!$B$24, 2, FALSE))+'New Sites'!D17*VLOOKUP('Lookups'!$A$11, 'Lookups'!$A$9:'Lookups'!$B$24, 2, FALSE),"-")</f>
        <v/>
      </c>
      <c r="E17" s="16">
        <f>IFERROR('New Sites'!E17*VLOOKUP('Lookups'!$A$9, 'Lookups'!$A$9:'Lookups'!$B$24, 2, FALSE)+((SQRT((1/('Total Sites'!E17/Area!E17))/2)*1000)*'New Sites'!E17*VLOOKUP('Lookups'!$A$10, 'Lookups'!$A$9:'Lookups'!$B$24, 2, FALSE))+'New Sites'!E17*VLOOKUP('Lookups'!$A$11, 'Lookups'!$A$9:'Lookups'!$B$24, 2, FALSE),"-")</f>
        <v/>
      </c>
      <c r="F17" s="16">
        <f>IFERROR('New Sites'!F17*VLOOKUP('Lookups'!$A$9, 'Lookups'!$A$9:'Lookups'!$B$24, 2, FALSE)+((SQRT((1/('Total Sites'!F17/Area!F17))/2)*1000)*'New Sites'!F17*VLOOKUP('Lookups'!$A$10, 'Lookups'!$A$9:'Lookups'!$B$24, 2, FALSE))+'New Sites'!F17*VLOOKUP('Lookups'!$A$11, 'Lookups'!$A$9:'Lookups'!$B$24, 2, FALSE),"-")</f>
        <v/>
      </c>
      <c r="G17" s="16">
        <f>IFERROR('New Sites'!G17*VLOOKUP('Lookups'!$A$9, 'Lookups'!$A$9:'Lookups'!$B$24, 2, FALSE)+((SQRT((1/('Total Sites'!G17/Area!G17))/2)*1000)*'New Sites'!G17*VLOOKUP('Lookups'!$A$10, 'Lookups'!$A$9:'Lookups'!$B$24, 2, FALSE))+'New Sites'!G17*VLOOKUP('Lookups'!$A$11, 'Lookups'!$A$9:'Lookups'!$B$24, 2, FALSE),"-")</f>
        <v/>
      </c>
      <c r="H17" s="16">
        <f>IFERROR('New Sites'!H17*VLOOKUP('Lookups'!$A$9, 'Lookups'!$A$9:'Lookups'!$B$24, 2, FALSE)+((SQRT((1/('Total Sites'!H17/Area!H17))/2)*1000)*'New Sites'!H17*VLOOKUP('Lookups'!$A$10, 'Lookups'!$A$9:'Lookups'!$B$24, 2, FALSE))+'New Sites'!H17*VLOOKUP('Lookups'!$A$11, 'Lookups'!$A$9:'Lookups'!$B$24, 2, FALSE),"-")</f>
        <v/>
      </c>
      <c r="I17" s="16">
        <f>IFERROR('New Sites'!I17*VLOOKUP('Lookups'!$A$9, 'Lookups'!$A$9:'Lookups'!$B$24, 2, FALSE)+((SQRT((1/('Total Sites'!I17/Area!I17))/2)*1000)*'New Sites'!I17*VLOOKUP('Lookups'!$A$10, 'Lookups'!$A$9:'Lookups'!$B$24, 2, FALSE))+'New Sites'!I17*VLOOKUP('Lookups'!$A$11, 'Lookups'!$A$9:'Lookups'!$B$24, 2, FALSE),"-")</f>
        <v/>
      </c>
      <c r="J17" s="16">
        <f>IFERROR('New Sites'!J17*VLOOKUP('Lookups'!$A$9, 'Lookups'!$A$9:'Lookups'!$B$24, 2, FALSE)+((SQRT((1/('Total Sites'!J17/Area!J17))/2)*1000)*'New Sites'!J17*VLOOKUP('Lookups'!$A$10, 'Lookups'!$A$9:'Lookups'!$B$24, 2, FALSE))+'New Sites'!J17*VLOOKUP('Lookups'!$A$11, 'Lookups'!$A$9:'Lookups'!$B$24, 2, FALSE),"-")</f>
        <v/>
      </c>
      <c r="K17" s="16">
        <f>IFERROR('New Sites'!K17*VLOOKUP('Lookups'!$A$9, 'Lookups'!$A$9:'Lookups'!$B$24, 2, FALSE)+((SQRT((1/('Total Sites'!K17/Area!K17))/2)*1000)*'New Sites'!K17*VLOOKUP('Lookups'!$A$10, 'Lookups'!$A$9:'Lookups'!$B$24, 2, FALSE))+'New Sites'!K17*VLOOKUP('Lookups'!$A$11, 'Lookups'!$A$9:'Lookups'!$B$24, 2, FALSE),"-")</f>
        <v/>
      </c>
      <c r="L17" s="16">
        <f>IFERROR('New Sites'!L17*VLOOKUP('Lookups'!$A$9, 'Lookups'!$A$9:'Lookups'!$B$24, 2, FALSE)+((SQRT((1/('Total Sites'!L17/Area!L17))/2)*1000)*'New Sites'!L17*VLOOKUP('Lookups'!$A$10, 'Lookups'!$A$9:'Lookups'!$B$24, 2, FALSE))+'New Sites'!L17*VLOOKUP('Lookups'!$A$11, 'Lookups'!$A$9:'Lookups'!$B$24, 2, FALSE),"-")</f>
        <v/>
      </c>
      <c r="M17" s="17">
        <f>IFERROR(SUMIF((C17:L17), "&lt;&gt;n/a")/1e9, "-")</f>
        <v/>
      </c>
      <c r="N17" s="24">
        <f>(M17*1e9)/Pop!M17</f>
        <v/>
      </c>
      <c r="O17" s="16">
        <f>IFERROR(INDEX(Options!$J$2:$J$1611,MATCH(A17, Options!$G$2:$G$1611,0)), )</f>
        <v/>
      </c>
      <c r="P17" s="16">
        <f>IFERROR(INDEX(Options!$I$2:$I$1611,MATCH(A17, Options!$G$2:$G$1611,0)), )</f>
        <v/>
      </c>
    </row>
    <row r="18">
      <c r="A18" s="16">
        <f>'New Sites'!A18</f>
        <v/>
      </c>
      <c r="B18" s="16">
        <f>'New Sites'!B18</f>
        <v/>
      </c>
      <c r="C18" s="16">
        <f>IFERROR('New Sites'!C18*VLOOKUP('Lookups'!$A$9, 'Lookups'!$A$9:'Lookups'!$B$24, 2, FALSE)+((SQRT((1/('Total Sites'!C18/Area!C18))/2)*1000)*'New Sites'!C18*VLOOKUP('Lookups'!$A$10, 'Lookups'!$A$9:'Lookups'!$B$24, 2, FALSE))+'New Sites'!C18*VLOOKUP('Lookups'!$A$11, 'Lookups'!$A$9:'Lookups'!$B$24, 2, FALSE),"-")</f>
        <v/>
      </c>
      <c r="D18" s="16">
        <f>IFERROR('New Sites'!D18*VLOOKUP('Lookups'!$A$9, 'Lookups'!$A$9:'Lookups'!$B$24, 2, FALSE)+((SQRT((1/('Total Sites'!D18/Area!D18))/2)*1000)*'New Sites'!D18*VLOOKUP('Lookups'!$A$10, 'Lookups'!$A$9:'Lookups'!$B$24, 2, FALSE))+'New Sites'!D18*VLOOKUP('Lookups'!$A$11, 'Lookups'!$A$9:'Lookups'!$B$24, 2, FALSE),"-")</f>
        <v/>
      </c>
      <c r="E18" s="16">
        <f>IFERROR('New Sites'!E18*VLOOKUP('Lookups'!$A$9, 'Lookups'!$A$9:'Lookups'!$B$24, 2, FALSE)+((SQRT((1/('Total Sites'!E18/Area!E18))/2)*1000)*'New Sites'!E18*VLOOKUP('Lookups'!$A$10, 'Lookups'!$A$9:'Lookups'!$B$24, 2, FALSE))+'New Sites'!E18*VLOOKUP('Lookups'!$A$11, 'Lookups'!$A$9:'Lookups'!$B$24, 2, FALSE),"-")</f>
        <v/>
      </c>
      <c r="F18" s="16">
        <f>IFERROR('New Sites'!F18*VLOOKUP('Lookups'!$A$9, 'Lookups'!$A$9:'Lookups'!$B$24, 2, FALSE)+((SQRT((1/('Total Sites'!F18/Area!F18))/2)*1000)*'New Sites'!F18*VLOOKUP('Lookups'!$A$10, 'Lookups'!$A$9:'Lookups'!$B$24, 2, FALSE))+'New Sites'!F18*VLOOKUP('Lookups'!$A$11, 'Lookups'!$A$9:'Lookups'!$B$24, 2, FALSE),"-")</f>
        <v/>
      </c>
      <c r="G18" s="16">
        <f>IFERROR('New Sites'!G18*VLOOKUP('Lookups'!$A$9, 'Lookups'!$A$9:'Lookups'!$B$24, 2, FALSE)+((SQRT((1/('Total Sites'!G18/Area!G18))/2)*1000)*'New Sites'!G18*VLOOKUP('Lookups'!$A$10, 'Lookups'!$A$9:'Lookups'!$B$24, 2, FALSE))+'New Sites'!G18*VLOOKUP('Lookups'!$A$11, 'Lookups'!$A$9:'Lookups'!$B$24, 2, FALSE),"-")</f>
        <v/>
      </c>
      <c r="H18" s="16">
        <f>IFERROR('New Sites'!H18*VLOOKUP('Lookups'!$A$9, 'Lookups'!$A$9:'Lookups'!$B$24, 2, FALSE)+((SQRT((1/('Total Sites'!H18/Area!H18))/2)*1000)*'New Sites'!H18*VLOOKUP('Lookups'!$A$10, 'Lookups'!$A$9:'Lookups'!$B$24, 2, FALSE))+'New Sites'!H18*VLOOKUP('Lookups'!$A$11, 'Lookups'!$A$9:'Lookups'!$B$24, 2, FALSE),"-")</f>
        <v/>
      </c>
      <c r="I18" s="16">
        <f>IFERROR('New Sites'!I18*VLOOKUP('Lookups'!$A$9, 'Lookups'!$A$9:'Lookups'!$B$24, 2, FALSE)+((SQRT((1/('Total Sites'!I18/Area!I18))/2)*1000)*'New Sites'!I18*VLOOKUP('Lookups'!$A$10, 'Lookups'!$A$9:'Lookups'!$B$24, 2, FALSE))+'New Sites'!I18*VLOOKUP('Lookups'!$A$11, 'Lookups'!$A$9:'Lookups'!$B$24, 2, FALSE),"-")</f>
        <v/>
      </c>
      <c r="J18" s="16">
        <f>IFERROR('New Sites'!J18*VLOOKUP('Lookups'!$A$9, 'Lookups'!$A$9:'Lookups'!$B$24, 2, FALSE)+((SQRT((1/('Total Sites'!J18/Area!J18))/2)*1000)*'New Sites'!J18*VLOOKUP('Lookups'!$A$10, 'Lookups'!$A$9:'Lookups'!$B$24, 2, FALSE))+'New Sites'!J18*VLOOKUP('Lookups'!$A$11, 'Lookups'!$A$9:'Lookups'!$B$24, 2, FALSE),"-")</f>
        <v/>
      </c>
      <c r="K18" s="16">
        <f>IFERROR('New Sites'!K18*VLOOKUP('Lookups'!$A$9, 'Lookups'!$A$9:'Lookups'!$B$24, 2, FALSE)+((SQRT((1/('Total Sites'!K18/Area!K18))/2)*1000)*'New Sites'!K18*VLOOKUP('Lookups'!$A$10, 'Lookups'!$A$9:'Lookups'!$B$24, 2, FALSE))+'New Sites'!K18*VLOOKUP('Lookups'!$A$11, 'Lookups'!$A$9:'Lookups'!$B$24, 2, FALSE),"-")</f>
        <v/>
      </c>
      <c r="L18" s="16">
        <f>IFERROR('New Sites'!L18*VLOOKUP('Lookups'!$A$9, 'Lookups'!$A$9:'Lookups'!$B$24, 2, FALSE)+((SQRT((1/('Total Sites'!L18/Area!L18))/2)*1000)*'New Sites'!L18*VLOOKUP('Lookups'!$A$10, 'Lookups'!$A$9:'Lookups'!$B$24, 2, FALSE))+'New Sites'!L18*VLOOKUP('Lookups'!$A$11, 'Lookups'!$A$9:'Lookups'!$B$24, 2, FALSE),"-")</f>
        <v/>
      </c>
      <c r="M18" s="17">
        <f>IFERROR(SUMIF((C18:L18), "&lt;&gt;n/a")/1e9, "-")</f>
        <v/>
      </c>
      <c r="N18" s="24">
        <f>(M18*1e9)/Pop!M18</f>
        <v/>
      </c>
      <c r="O18" s="16">
        <f>IFERROR(INDEX(Options!$J$2:$J$1611,MATCH(A18, Options!$G$2:$G$1611,0)), )</f>
        <v/>
      </c>
      <c r="P18" s="16">
        <f>IFERROR(INDEX(Options!$I$2:$I$1611,MATCH(A18, Options!$G$2:$G$1611,0)), )</f>
        <v/>
      </c>
    </row>
    <row r="19">
      <c r="A19" s="16">
        <f>'New Sites'!A19</f>
        <v/>
      </c>
      <c r="B19" s="16">
        <f>'New Sites'!B19</f>
        <v/>
      </c>
      <c r="C19" s="16">
        <f>IFERROR('New Sites'!C19*VLOOKUP('Lookups'!$A$9, 'Lookups'!$A$9:'Lookups'!$B$24, 2, FALSE)+((SQRT((1/('Total Sites'!C19/Area!C19))/2)*1000)*'New Sites'!C19*VLOOKUP('Lookups'!$A$10, 'Lookups'!$A$9:'Lookups'!$B$24, 2, FALSE))+'New Sites'!C19*VLOOKUP('Lookups'!$A$11, 'Lookups'!$A$9:'Lookups'!$B$24, 2, FALSE),"-")</f>
        <v/>
      </c>
      <c r="D19" s="16">
        <f>IFERROR('New Sites'!D19*VLOOKUP('Lookups'!$A$9, 'Lookups'!$A$9:'Lookups'!$B$24, 2, FALSE)+((SQRT((1/('Total Sites'!D19/Area!D19))/2)*1000)*'New Sites'!D19*VLOOKUP('Lookups'!$A$10, 'Lookups'!$A$9:'Lookups'!$B$24, 2, FALSE))+'New Sites'!D19*VLOOKUP('Lookups'!$A$11, 'Lookups'!$A$9:'Lookups'!$B$24, 2, FALSE),"-")</f>
        <v/>
      </c>
      <c r="E19" s="16">
        <f>IFERROR('New Sites'!E19*VLOOKUP('Lookups'!$A$9, 'Lookups'!$A$9:'Lookups'!$B$24, 2, FALSE)+((SQRT((1/('Total Sites'!E19/Area!E19))/2)*1000)*'New Sites'!E19*VLOOKUP('Lookups'!$A$10, 'Lookups'!$A$9:'Lookups'!$B$24, 2, FALSE))+'New Sites'!E19*VLOOKUP('Lookups'!$A$11, 'Lookups'!$A$9:'Lookups'!$B$24, 2, FALSE),"-")</f>
        <v/>
      </c>
      <c r="F19" s="16">
        <f>IFERROR('New Sites'!F19*VLOOKUP('Lookups'!$A$9, 'Lookups'!$A$9:'Lookups'!$B$24, 2, FALSE)+((SQRT((1/('Total Sites'!F19/Area!F19))/2)*1000)*'New Sites'!F19*VLOOKUP('Lookups'!$A$10, 'Lookups'!$A$9:'Lookups'!$B$24, 2, FALSE))+'New Sites'!F19*VLOOKUP('Lookups'!$A$11, 'Lookups'!$A$9:'Lookups'!$B$24, 2, FALSE),"-")</f>
        <v/>
      </c>
      <c r="G19" s="16">
        <f>IFERROR('New Sites'!G19*VLOOKUP('Lookups'!$A$9, 'Lookups'!$A$9:'Lookups'!$B$24, 2, FALSE)+((SQRT((1/('Total Sites'!G19/Area!G19))/2)*1000)*'New Sites'!G19*VLOOKUP('Lookups'!$A$10, 'Lookups'!$A$9:'Lookups'!$B$24, 2, FALSE))+'New Sites'!G19*VLOOKUP('Lookups'!$A$11, 'Lookups'!$A$9:'Lookups'!$B$24, 2, FALSE),"-")</f>
        <v/>
      </c>
      <c r="H19" s="16">
        <f>IFERROR('New Sites'!H19*VLOOKUP('Lookups'!$A$9, 'Lookups'!$A$9:'Lookups'!$B$24, 2, FALSE)+((SQRT((1/('Total Sites'!H19/Area!H19))/2)*1000)*'New Sites'!H19*VLOOKUP('Lookups'!$A$10, 'Lookups'!$A$9:'Lookups'!$B$24, 2, FALSE))+'New Sites'!H19*VLOOKUP('Lookups'!$A$11, 'Lookups'!$A$9:'Lookups'!$B$24, 2, FALSE),"-")</f>
        <v/>
      </c>
      <c r="I19" s="16">
        <f>IFERROR('New Sites'!I19*VLOOKUP('Lookups'!$A$9, 'Lookups'!$A$9:'Lookups'!$B$24, 2, FALSE)+((SQRT((1/('Total Sites'!I19/Area!I19))/2)*1000)*'New Sites'!I19*VLOOKUP('Lookups'!$A$10, 'Lookups'!$A$9:'Lookups'!$B$24, 2, FALSE))+'New Sites'!I19*VLOOKUP('Lookups'!$A$11, 'Lookups'!$A$9:'Lookups'!$B$24, 2, FALSE),"-")</f>
        <v/>
      </c>
      <c r="J19" s="16">
        <f>IFERROR('New Sites'!J19*VLOOKUP('Lookups'!$A$9, 'Lookups'!$A$9:'Lookups'!$B$24, 2, FALSE)+((SQRT((1/('Total Sites'!J19/Area!J19))/2)*1000)*'New Sites'!J19*VLOOKUP('Lookups'!$A$10, 'Lookups'!$A$9:'Lookups'!$B$24, 2, FALSE))+'New Sites'!J19*VLOOKUP('Lookups'!$A$11, 'Lookups'!$A$9:'Lookups'!$B$24, 2, FALSE),"-")</f>
        <v/>
      </c>
      <c r="K19" s="16">
        <f>IFERROR('New Sites'!K19*VLOOKUP('Lookups'!$A$9, 'Lookups'!$A$9:'Lookups'!$B$24, 2, FALSE)+((SQRT((1/('Total Sites'!K19/Area!K19))/2)*1000)*'New Sites'!K19*VLOOKUP('Lookups'!$A$10, 'Lookups'!$A$9:'Lookups'!$B$24, 2, FALSE))+'New Sites'!K19*VLOOKUP('Lookups'!$A$11, 'Lookups'!$A$9:'Lookups'!$B$24, 2, FALSE),"-")</f>
        <v/>
      </c>
      <c r="L19" s="16">
        <f>IFERROR('New Sites'!L19*VLOOKUP('Lookups'!$A$9, 'Lookups'!$A$9:'Lookups'!$B$24, 2, FALSE)+((SQRT((1/('Total Sites'!L19/Area!L19))/2)*1000)*'New Sites'!L19*VLOOKUP('Lookups'!$A$10, 'Lookups'!$A$9:'Lookups'!$B$24, 2, FALSE))+'New Sites'!L19*VLOOKUP('Lookups'!$A$11, 'Lookups'!$A$9:'Lookups'!$B$24, 2, FALSE),"-")</f>
        <v/>
      </c>
      <c r="M19" s="17">
        <f>IFERROR(SUMIF((C19:L19), "&lt;&gt;n/a")/1e9, "-")</f>
        <v/>
      </c>
      <c r="N19" s="24">
        <f>(M19*1e9)/Pop!M19</f>
        <v/>
      </c>
      <c r="O19" s="16">
        <f>IFERROR(INDEX(Options!$J$2:$J$1611,MATCH(A19, Options!$G$2:$G$1611,0)), )</f>
        <v/>
      </c>
      <c r="P19" s="16">
        <f>IFERROR(INDEX(Options!$I$2:$I$1611,MATCH(A19, Options!$G$2:$G$1611,0)), )</f>
        <v/>
      </c>
    </row>
    <row r="20">
      <c r="A20" s="16">
        <f>'New Sites'!A20</f>
        <v/>
      </c>
      <c r="B20" s="16">
        <f>'New Sites'!B20</f>
        <v/>
      </c>
      <c r="C20" s="16">
        <f>IFERROR('New Sites'!C20*VLOOKUP('Lookups'!$A$9, 'Lookups'!$A$9:'Lookups'!$B$24, 2, FALSE)+((SQRT((1/('Total Sites'!C20/Area!C20))/2)*1000)*'New Sites'!C20*VLOOKUP('Lookups'!$A$10, 'Lookups'!$A$9:'Lookups'!$B$24, 2, FALSE))+'New Sites'!C20*VLOOKUP('Lookups'!$A$11, 'Lookups'!$A$9:'Lookups'!$B$24, 2, FALSE),"-")</f>
        <v/>
      </c>
      <c r="D20" s="16">
        <f>IFERROR('New Sites'!D20*VLOOKUP('Lookups'!$A$9, 'Lookups'!$A$9:'Lookups'!$B$24, 2, FALSE)+((SQRT((1/('Total Sites'!D20/Area!D20))/2)*1000)*'New Sites'!D20*VLOOKUP('Lookups'!$A$10, 'Lookups'!$A$9:'Lookups'!$B$24, 2, FALSE))+'New Sites'!D20*VLOOKUP('Lookups'!$A$11, 'Lookups'!$A$9:'Lookups'!$B$24, 2, FALSE),"-")</f>
        <v/>
      </c>
      <c r="E20" s="16">
        <f>IFERROR('New Sites'!E20*VLOOKUP('Lookups'!$A$9, 'Lookups'!$A$9:'Lookups'!$B$24, 2, FALSE)+((SQRT((1/('Total Sites'!E20/Area!E20))/2)*1000)*'New Sites'!E20*VLOOKUP('Lookups'!$A$10, 'Lookups'!$A$9:'Lookups'!$B$24, 2, FALSE))+'New Sites'!E20*VLOOKUP('Lookups'!$A$11, 'Lookups'!$A$9:'Lookups'!$B$24, 2, FALSE),"-")</f>
        <v/>
      </c>
      <c r="F20" s="16">
        <f>IFERROR('New Sites'!F20*VLOOKUP('Lookups'!$A$9, 'Lookups'!$A$9:'Lookups'!$B$24, 2, FALSE)+((SQRT((1/('Total Sites'!F20/Area!F20))/2)*1000)*'New Sites'!F20*VLOOKUP('Lookups'!$A$10, 'Lookups'!$A$9:'Lookups'!$B$24, 2, FALSE))+'New Sites'!F20*VLOOKUP('Lookups'!$A$11, 'Lookups'!$A$9:'Lookups'!$B$24, 2, FALSE),"-")</f>
        <v/>
      </c>
      <c r="G20" s="16">
        <f>IFERROR('New Sites'!G20*VLOOKUP('Lookups'!$A$9, 'Lookups'!$A$9:'Lookups'!$B$24, 2, FALSE)+((SQRT((1/('Total Sites'!G20/Area!G20))/2)*1000)*'New Sites'!G20*VLOOKUP('Lookups'!$A$10, 'Lookups'!$A$9:'Lookups'!$B$24, 2, FALSE))+'New Sites'!G20*VLOOKUP('Lookups'!$A$11, 'Lookups'!$A$9:'Lookups'!$B$24, 2, FALSE),"-")</f>
        <v/>
      </c>
      <c r="H20" s="16">
        <f>IFERROR('New Sites'!H20*VLOOKUP('Lookups'!$A$9, 'Lookups'!$A$9:'Lookups'!$B$24, 2, FALSE)+((SQRT((1/('Total Sites'!H20/Area!H20))/2)*1000)*'New Sites'!H20*VLOOKUP('Lookups'!$A$10, 'Lookups'!$A$9:'Lookups'!$B$24, 2, FALSE))+'New Sites'!H20*VLOOKUP('Lookups'!$A$11, 'Lookups'!$A$9:'Lookups'!$B$24, 2, FALSE),"-")</f>
        <v/>
      </c>
      <c r="I20" s="16">
        <f>IFERROR('New Sites'!I20*VLOOKUP('Lookups'!$A$9, 'Lookups'!$A$9:'Lookups'!$B$24, 2, FALSE)+((SQRT((1/('Total Sites'!I20/Area!I20))/2)*1000)*'New Sites'!I20*VLOOKUP('Lookups'!$A$10, 'Lookups'!$A$9:'Lookups'!$B$24, 2, FALSE))+'New Sites'!I20*VLOOKUP('Lookups'!$A$11, 'Lookups'!$A$9:'Lookups'!$B$24, 2, FALSE),"-")</f>
        <v/>
      </c>
      <c r="J20" s="16">
        <f>IFERROR('New Sites'!J20*VLOOKUP('Lookups'!$A$9, 'Lookups'!$A$9:'Lookups'!$B$24, 2, FALSE)+((SQRT((1/('Total Sites'!J20/Area!J20))/2)*1000)*'New Sites'!J20*VLOOKUP('Lookups'!$A$10, 'Lookups'!$A$9:'Lookups'!$B$24, 2, FALSE))+'New Sites'!J20*VLOOKUP('Lookups'!$A$11, 'Lookups'!$A$9:'Lookups'!$B$24, 2, FALSE),"-")</f>
        <v/>
      </c>
      <c r="K20" s="16">
        <f>IFERROR('New Sites'!K20*VLOOKUP('Lookups'!$A$9, 'Lookups'!$A$9:'Lookups'!$B$24, 2, FALSE)+((SQRT((1/('Total Sites'!K20/Area!K20))/2)*1000)*'New Sites'!K20*VLOOKUP('Lookups'!$A$10, 'Lookups'!$A$9:'Lookups'!$B$24, 2, FALSE))+'New Sites'!K20*VLOOKUP('Lookups'!$A$11, 'Lookups'!$A$9:'Lookups'!$B$24, 2, FALSE),"-")</f>
        <v/>
      </c>
      <c r="L20" s="16">
        <f>IFERROR('New Sites'!L20*VLOOKUP('Lookups'!$A$9, 'Lookups'!$A$9:'Lookups'!$B$24, 2, FALSE)+((SQRT((1/('Total Sites'!L20/Area!L20))/2)*1000)*'New Sites'!L20*VLOOKUP('Lookups'!$A$10, 'Lookups'!$A$9:'Lookups'!$B$24, 2, FALSE))+'New Sites'!L20*VLOOKUP('Lookups'!$A$11, 'Lookups'!$A$9:'Lookups'!$B$24, 2, FALSE),"-")</f>
        <v/>
      </c>
      <c r="M20" s="17">
        <f>IFERROR(SUMIF((C20:L20), "&lt;&gt;n/a")/1e9, "-")</f>
        <v/>
      </c>
      <c r="N20" s="24">
        <f>(M20*1e9)/Pop!M20</f>
        <v/>
      </c>
      <c r="O20" s="16">
        <f>IFERROR(INDEX(Options!$J$2:$J$1611,MATCH(A20, Options!$G$2:$G$1611,0)), )</f>
        <v/>
      </c>
      <c r="P20" s="16">
        <f>IFERROR(INDEX(Options!$I$2:$I$1611,MATCH(A20, Options!$G$2:$G$1611,0)), )</f>
        <v/>
      </c>
    </row>
    <row r="21">
      <c r="A21" s="16">
        <f>'New Sites'!A21</f>
        <v/>
      </c>
      <c r="B21" s="16">
        <f>'New Sites'!B21</f>
        <v/>
      </c>
      <c r="C21" s="16">
        <f>IFERROR('New Sites'!C21*VLOOKUP('Lookups'!$A$9, 'Lookups'!$A$9:'Lookups'!$B$24, 2, FALSE)+((SQRT((1/('Total Sites'!C21/Area!C21))/2)*1000)*'New Sites'!C21*VLOOKUP('Lookups'!$A$10, 'Lookups'!$A$9:'Lookups'!$B$24, 2, FALSE))+'New Sites'!C21*VLOOKUP('Lookups'!$A$11, 'Lookups'!$A$9:'Lookups'!$B$24, 2, FALSE),"-")</f>
        <v/>
      </c>
      <c r="D21" s="16">
        <f>IFERROR('New Sites'!D21*VLOOKUP('Lookups'!$A$9, 'Lookups'!$A$9:'Lookups'!$B$24, 2, FALSE)+((SQRT((1/('Total Sites'!D21/Area!D21))/2)*1000)*'New Sites'!D21*VLOOKUP('Lookups'!$A$10, 'Lookups'!$A$9:'Lookups'!$B$24, 2, FALSE))+'New Sites'!D21*VLOOKUP('Lookups'!$A$11, 'Lookups'!$A$9:'Lookups'!$B$24, 2, FALSE),"-")</f>
        <v/>
      </c>
      <c r="E21" s="16">
        <f>IFERROR('New Sites'!E21*VLOOKUP('Lookups'!$A$9, 'Lookups'!$A$9:'Lookups'!$B$24, 2, FALSE)+((SQRT((1/('Total Sites'!E21/Area!E21))/2)*1000)*'New Sites'!E21*VLOOKUP('Lookups'!$A$10, 'Lookups'!$A$9:'Lookups'!$B$24, 2, FALSE))+'New Sites'!E21*VLOOKUP('Lookups'!$A$11, 'Lookups'!$A$9:'Lookups'!$B$24, 2, FALSE),"-")</f>
        <v/>
      </c>
      <c r="F21" s="16">
        <f>IFERROR('New Sites'!F21*VLOOKUP('Lookups'!$A$9, 'Lookups'!$A$9:'Lookups'!$B$24, 2, FALSE)+((SQRT((1/('Total Sites'!F21/Area!F21))/2)*1000)*'New Sites'!F21*VLOOKUP('Lookups'!$A$10, 'Lookups'!$A$9:'Lookups'!$B$24, 2, FALSE))+'New Sites'!F21*VLOOKUP('Lookups'!$A$11, 'Lookups'!$A$9:'Lookups'!$B$24, 2, FALSE),"-")</f>
        <v/>
      </c>
      <c r="G21" s="16">
        <f>IFERROR('New Sites'!G21*VLOOKUP('Lookups'!$A$9, 'Lookups'!$A$9:'Lookups'!$B$24, 2, FALSE)+((SQRT((1/('Total Sites'!G21/Area!G21))/2)*1000)*'New Sites'!G21*VLOOKUP('Lookups'!$A$10, 'Lookups'!$A$9:'Lookups'!$B$24, 2, FALSE))+'New Sites'!G21*VLOOKUP('Lookups'!$A$11, 'Lookups'!$A$9:'Lookups'!$B$24, 2, FALSE),"-")</f>
        <v/>
      </c>
      <c r="H21" s="16">
        <f>IFERROR('New Sites'!H21*VLOOKUP('Lookups'!$A$9, 'Lookups'!$A$9:'Lookups'!$B$24, 2, FALSE)+((SQRT((1/('Total Sites'!H21/Area!H21))/2)*1000)*'New Sites'!H21*VLOOKUP('Lookups'!$A$10, 'Lookups'!$A$9:'Lookups'!$B$24, 2, FALSE))+'New Sites'!H21*VLOOKUP('Lookups'!$A$11, 'Lookups'!$A$9:'Lookups'!$B$24, 2, FALSE),"-")</f>
        <v/>
      </c>
      <c r="I21" s="16">
        <f>IFERROR('New Sites'!I21*VLOOKUP('Lookups'!$A$9, 'Lookups'!$A$9:'Lookups'!$B$24, 2, FALSE)+((SQRT((1/('Total Sites'!I21/Area!I21))/2)*1000)*'New Sites'!I21*VLOOKUP('Lookups'!$A$10, 'Lookups'!$A$9:'Lookups'!$B$24, 2, FALSE))+'New Sites'!I21*VLOOKUP('Lookups'!$A$11, 'Lookups'!$A$9:'Lookups'!$B$24, 2, FALSE),"-")</f>
        <v/>
      </c>
      <c r="J21" s="16">
        <f>IFERROR('New Sites'!J21*VLOOKUP('Lookups'!$A$9, 'Lookups'!$A$9:'Lookups'!$B$24, 2, FALSE)+((SQRT((1/('Total Sites'!J21/Area!J21))/2)*1000)*'New Sites'!J21*VLOOKUP('Lookups'!$A$10, 'Lookups'!$A$9:'Lookups'!$B$24, 2, FALSE))+'New Sites'!J21*VLOOKUP('Lookups'!$A$11, 'Lookups'!$A$9:'Lookups'!$B$24, 2, FALSE),"-")</f>
        <v/>
      </c>
      <c r="K21" s="16">
        <f>IFERROR('New Sites'!K21*VLOOKUP('Lookups'!$A$9, 'Lookups'!$A$9:'Lookups'!$B$24, 2, FALSE)+((SQRT((1/('Total Sites'!K21/Area!K21))/2)*1000)*'New Sites'!K21*VLOOKUP('Lookups'!$A$10, 'Lookups'!$A$9:'Lookups'!$B$24, 2, FALSE))+'New Sites'!K21*VLOOKUP('Lookups'!$A$11, 'Lookups'!$A$9:'Lookups'!$B$24, 2, FALSE),"-")</f>
        <v/>
      </c>
      <c r="L21" s="16">
        <f>IFERROR('New Sites'!L21*VLOOKUP('Lookups'!$A$9, 'Lookups'!$A$9:'Lookups'!$B$24, 2, FALSE)+((SQRT((1/('Total Sites'!L21/Area!L21))/2)*1000)*'New Sites'!L21*VLOOKUP('Lookups'!$A$10, 'Lookups'!$A$9:'Lookups'!$B$24, 2, FALSE))+'New Sites'!L21*VLOOKUP('Lookups'!$A$11, 'Lookups'!$A$9:'Lookups'!$B$24, 2, FALSE),"-")</f>
        <v/>
      </c>
      <c r="M21" s="17">
        <f>IFERROR(SUMIF((C21:L21), "&lt;&gt;n/a")/1e9, "-")</f>
        <v/>
      </c>
      <c r="N21" s="24">
        <f>(M21*1e9)/Pop!M21</f>
        <v/>
      </c>
      <c r="O21" s="16">
        <f>IFERROR(INDEX(Options!$J$2:$J$1611,MATCH(A21, Options!$G$2:$G$1611,0)), )</f>
        <v/>
      </c>
      <c r="P21" s="16">
        <f>IFERROR(INDEX(Options!$I$2:$I$1611,MATCH(A21, Options!$G$2:$G$1611,0)), )</f>
        <v/>
      </c>
    </row>
    <row r="22">
      <c r="A22" s="16">
        <f>'New Sites'!A22</f>
        <v/>
      </c>
      <c r="B22" s="16">
        <f>'New Sites'!B22</f>
        <v/>
      </c>
      <c r="C22" s="16">
        <f>IFERROR('New Sites'!C22*VLOOKUP('Lookups'!$A$9, 'Lookups'!$A$9:'Lookups'!$B$24, 2, FALSE)+((SQRT((1/('Total Sites'!C22/Area!C22))/2)*1000)*'New Sites'!C22*VLOOKUP('Lookups'!$A$10, 'Lookups'!$A$9:'Lookups'!$B$24, 2, FALSE))+'New Sites'!C22*VLOOKUP('Lookups'!$A$11, 'Lookups'!$A$9:'Lookups'!$B$24, 2, FALSE),"-")</f>
        <v/>
      </c>
      <c r="D22" s="16">
        <f>IFERROR('New Sites'!D22*VLOOKUP('Lookups'!$A$9, 'Lookups'!$A$9:'Lookups'!$B$24, 2, FALSE)+((SQRT((1/('Total Sites'!D22/Area!D22))/2)*1000)*'New Sites'!D22*VLOOKUP('Lookups'!$A$10, 'Lookups'!$A$9:'Lookups'!$B$24, 2, FALSE))+'New Sites'!D22*VLOOKUP('Lookups'!$A$11, 'Lookups'!$A$9:'Lookups'!$B$24, 2, FALSE),"-")</f>
        <v/>
      </c>
      <c r="E22" s="16">
        <f>IFERROR('New Sites'!E22*VLOOKUP('Lookups'!$A$9, 'Lookups'!$A$9:'Lookups'!$B$24, 2, FALSE)+((SQRT((1/('Total Sites'!E22/Area!E22))/2)*1000)*'New Sites'!E22*VLOOKUP('Lookups'!$A$10, 'Lookups'!$A$9:'Lookups'!$B$24, 2, FALSE))+'New Sites'!E22*VLOOKUP('Lookups'!$A$11, 'Lookups'!$A$9:'Lookups'!$B$24, 2, FALSE),"-")</f>
        <v/>
      </c>
      <c r="F22" s="16">
        <f>IFERROR('New Sites'!F22*VLOOKUP('Lookups'!$A$9, 'Lookups'!$A$9:'Lookups'!$B$24, 2, FALSE)+((SQRT((1/('Total Sites'!F22/Area!F22))/2)*1000)*'New Sites'!F22*VLOOKUP('Lookups'!$A$10, 'Lookups'!$A$9:'Lookups'!$B$24, 2, FALSE))+'New Sites'!F22*VLOOKUP('Lookups'!$A$11, 'Lookups'!$A$9:'Lookups'!$B$24, 2, FALSE),"-")</f>
        <v/>
      </c>
      <c r="G22" s="16">
        <f>IFERROR('New Sites'!G22*VLOOKUP('Lookups'!$A$9, 'Lookups'!$A$9:'Lookups'!$B$24, 2, FALSE)+((SQRT((1/('Total Sites'!G22/Area!G22))/2)*1000)*'New Sites'!G22*VLOOKUP('Lookups'!$A$10, 'Lookups'!$A$9:'Lookups'!$B$24, 2, FALSE))+'New Sites'!G22*VLOOKUP('Lookups'!$A$11, 'Lookups'!$A$9:'Lookups'!$B$24, 2, FALSE),"-")</f>
        <v/>
      </c>
      <c r="H22" s="16">
        <f>IFERROR('New Sites'!H22*VLOOKUP('Lookups'!$A$9, 'Lookups'!$A$9:'Lookups'!$B$24, 2, FALSE)+((SQRT((1/('Total Sites'!H22/Area!H22))/2)*1000)*'New Sites'!H22*VLOOKUP('Lookups'!$A$10, 'Lookups'!$A$9:'Lookups'!$B$24, 2, FALSE))+'New Sites'!H22*VLOOKUP('Lookups'!$A$11, 'Lookups'!$A$9:'Lookups'!$B$24, 2, FALSE),"-")</f>
        <v/>
      </c>
      <c r="I22" s="16">
        <f>IFERROR('New Sites'!I22*VLOOKUP('Lookups'!$A$9, 'Lookups'!$A$9:'Lookups'!$B$24, 2, FALSE)+((SQRT((1/('Total Sites'!I22/Area!I22))/2)*1000)*'New Sites'!I22*VLOOKUP('Lookups'!$A$10, 'Lookups'!$A$9:'Lookups'!$B$24, 2, FALSE))+'New Sites'!I22*VLOOKUP('Lookups'!$A$11, 'Lookups'!$A$9:'Lookups'!$B$24, 2, FALSE),"-")</f>
        <v/>
      </c>
      <c r="J22" s="16">
        <f>IFERROR('New Sites'!J22*VLOOKUP('Lookups'!$A$9, 'Lookups'!$A$9:'Lookups'!$B$24, 2, FALSE)+((SQRT((1/('Total Sites'!J22/Area!J22))/2)*1000)*'New Sites'!J22*VLOOKUP('Lookups'!$A$10, 'Lookups'!$A$9:'Lookups'!$B$24, 2, FALSE))+'New Sites'!J22*VLOOKUP('Lookups'!$A$11, 'Lookups'!$A$9:'Lookups'!$B$24, 2, FALSE),"-")</f>
        <v/>
      </c>
      <c r="K22" s="16">
        <f>IFERROR('New Sites'!K22*VLOOKUP('Lookups'!$A$9, 'Lookups'!$A$9:'Lookups'!$B$24, 2, FALSE)+((SQRT((1/('Total Sites'!K22/Area!K22))/2)*1000)*'New Sites'!K22*VLOOKUP('Lookups'!$A$10, 'Lookups'!$A$9:'Lookups'!$B$24, 2, FALSE))+'New Sites'!K22*VLOOKUP('Lookups'!$A$11, 'Lookups'!$A$9:'Lookups'!$B$24, 2, FALSE),"-")</f>
        <v/>
      </c>
      <c r="L22" s="16">
        <f>IFERROR('New Sites'!L22*VLOOKUP('Lookups'!$A$9, 'Lookups'!$A$9:'Lookups'!$B$24, 2, FALSE)+((SQRT((1/('Total Sites'!L22/Area!L22))/2)*1000)*'New Sites'!L22*VLOOKUP('Lookups'!$A$10, 'Lookups'!$A$9:'Lookups'!$B$24, 2, FALSE))+'New Sites'!L22*VLOOKUP('Lookups'!$A$11, 'Lookups'!$A$9:'Lookups'!$B$24, 2, FALSE),"-")</f>
        <v/>
      </c>
      <c r="M22" s="17">
        <f>IFERROR(SUMIF((C22:L22), "&lt;&gt;n/a")/1e9, "-")</f>
        <v/>
      </c>
      <c r="N22" s="24">
        <f>(M22*1e9)/Pop!M22</f>
        <v/>
      </c>
      <c r="O22" s="16">
        <f>IFERROR(INDEX(Options!$J$2:$J$1611,MATCH(A22, Options!$G$2:$G$1611,0)), )</f>
        <v/>
      </c>
      <c r="P22" s="16">
        <f>IFERROR(INDEX(Options!$I$2:$I$1611,MATCH(A22, Options!$G$2:$G$1611,0)), )</f>
        <v/>
      </c>
    </row>
    <row r="23">
      <c r="A23" s="16">
        <f>'New Sites'!A23</f>
        <v/>
      </c>
      <c r="B23" s="16">
        <f>'New Sites'!B23</f>
        <v/>
      </c>
      <c r="C23" s="16">
        <f>IFERROR('New Sites'!C23*VLOOKUP('Lookups'!$A$9, 'Lookups'!$A$9:'Lookups'!$B$24, 2, FALSE)+((SQRT((1/('Total Sites'!C23/Area!C23))/2)*1000)*'New Sites'!C23*VLOOKUP('Lookups'!$A$10, 'Lookups'!$A$9:'Lookups'!$B$24, 2, FALSE))+'New Sites'!C23*VLOOKUP('Lookups'!$A$11, 'Lookups'!$A$9:'Lookups'!$B$24, 2, FALSE),"-")</f>
        <v/>
      </c>
      <c r="D23" s="16">
        <f>IFERROR('New Sites'!D23*VLOOKUP('Lookups'!$A$9, 'Lookups'!$A$9:'Lookups'!$B$24, 2, FALSE)+((SQRT((1/('Total Sites'!D23/Area!D23))/2)*1000)*'New Sites'!D23*VLOOKUP('Lookups'!$A$10, 'Lookups'!$A$9:'Lookups'!$B$24, 2, FALSE))+'New Sites'!D23*VLOOKUP('Lookups'!$A$11, 'Lookups'!$A$9:'Lookups'!$B$24, 2, FALSE),"-")</f>
        <v/>
      </c>
      <c r="E23" s="16">
        <f>IFERROR('New Sites'!E23*VLOOKUP('Lookups'!$A$9, 'Lookups'!$A$9:'Lookups'!$B$24, 2, FALSE)+((SQRT((1/('Total Sites'!E23/Area!E23))/2)*1000)*'New Sites'!E23*VLOOKUP('Lookups'!$A$10, 'Lookups'!$A$9:'Lookups'!$B$24, 2, FALSE))+'New Sites'!E23*VLOOKUP('Lookups'!$A$11, 'Lookups'!$A$9:'Lookups'!$B$24, 2, FALSE),"-")</f>
        <v/>
      </c>
      <c r="F23" s="16">
        <f>IFERROR('New Sites'!F23*VLOOKUP('Lookups'!$A$9, 'Lookups'!$A$9:'Lookups'!$B$24, 2, FALSE)+((SQRT((1/('Total Sites'!F23/Area!F23))/2)*1000)*'New Sites'!F23*VLOOKUP('Lookups'!$A$10, 'Lookups'!$A$9:'Lookups'!$B$24, 2, FALSE))+'New Sites'!F23*VLOOKUP('Lookups'!$A$11, 'Lookups'!$A$9:'Lookups'!$B$24, 2, FALSE),"-")</f>
        <v/>
      </c>
      <c r="G23" s="16">
        <f>IFERROR('New Sites'!G23*VLOOKUP('Lookups'!$A$9, 'Lookups'!$A$9:'Lookups'!$B$24, 2, FALSE)+((SQRT((1/('Total Sites'!G23/Area!G23))/2)*1000)*'New Sites'!G23*VLOOKUP('Lookups'!$A$10, 'Lookups'!$A$9:'Lookups'!$B$24, 2, FALSE))+'New Sites'!G23*VLOOKUP('Lookups'!$A$11, 'Lookups'!$A$9:'Lookups'!$B$24, 2, FALSE),"-")</f>
        <v/>
      </c>
      <c r="H23" s="16">
        <f>IFERROR('New Sites'!H23*VLOOKUP('Lookups'!$A$9, 'Lookups'!$A$9:'Lookups'!$B$24, 2, FALSE)+((SQRT((1/('Total Sites'!H23/Area!H23))/2)*1000)*'New Sites'!H23*VLOOKUP('Lookups'!$A$10, 'Lookups'!$A$9:'Lookups'!$B$24, 2, FALSE))+'New Sites'!H23*VLOOKUP('Lookups'!$A$11, 'Lookups'!$A$9:'Lookups'!$B$24, 2, FALSE),"-")</f>
        <v/>
      </c>
      <c r="I23" s="16">
        <f>IFERROR('New Sites'!I23*VLOOKUP('Lookups'!$A$9, 'Lookups'!$A$9:'Lookups'!$B$24, 2, FALSE)+((SQRT((1/('Total Sites'!I23/Area!I23))/2)*1000)*'New Sites'!I23*VLOOKUP('Lookups'!$A$10, 'Lookups'!$A$9:'Lookups'!$B$24, 2, FALSE))+'New Sites'!I23*VLOOKUP('Lookups'!$A$11, 'Lookups'!$A$9:'Lookups'!$B$24, 2, FALSE),"-")</f>
        <v/>
      </c>
      <c r="J23" s="16">
        <f>IFERROR('New Sites'!J23*VLOOKUP('Lookups'!$A$9, 'Lookups'!$A$9:'Lookups'!$B$24, 2, FALSE)+((SQRT((1/('Total Sites'!J23/Area!J23))/2)*1000)*'New Sites'!J23*VLOOKUP('Lookups'!$A$10, 'Lookups'!$A$9:'Lookups'!$B$24, 2, FALSE))+'New Sites'!J23*VLOOKUP('Lookups'!$A$11, 'Lookups'!$A$9:'Lookups'!$B$24, 2, FALSE),"-")</f>
        <v/>
      </c>
      <c r="K23" s="16">
        <f>IFERROR('New Sites'!K23*VLOOKUP('Lookups'!$A$9, 'Lookups'!$A$9:'Lookups'!$B$24, 2, FALSE)+((SQRT((1/('Total Sites'!K23/Area!K23))/2)*1000)*'New Sites'!K23*VLOOKUP('Lookups'!$A$10, 'Lookups'!$A$9:'Lookups'!$B$24, 2, FALSE))+'New Sites'!K23*VLOOKUP('Lookups'!$A$11, 'Lookups'!$A$9:'Lookups'!$B$24, 2, FALSE),"-")</f>
        <v/>
      </c>
      <c r="L23" s="16">
        <f>IFERROR('New Sites'!L23*VLOOKUP('Lookups'!$A$9, 'Lookups'!$A$9:'Lookups'!$B$24, 2, FALSE)+((SQRT((1/('Total Sites'!L23/Area!L23))/2)*1000)*'New Sites'!L23*VLOOKUP('Lookups'!$A$10, 'Lookups'!$A$9:'Lookups'!$B$24, 2, FALSE))+'New Sites'!L23*VLOOKUP('Lookups'!$A$11, 'Lookups'!$A$9:'Lookups'!$B$24, 2, FALSE),"-")</f>
        <v/>
      </c>
      <c r="M23" s="17">
        <f>IFERROR(SUMIF((C23:L23), "&lt;&gt;n/a")/1e9, "-")</f>
        <v/>
      </c>
      <c r="N23" s="24">
        <f>(M23*1e9)/Pop!M23</f>
        <v/>
      </c>
      <c r="O23" s="16">
        <f>IFERROR(INDEX(Options!$J$2:$J$1611,MATCH(A23, Options!$G$2:$G$1611,0)), )</f>
        <v/>
      </c>
      <c r="P23" s="16">
        <f>IFERROR(INDEX(Options!$I$2:$I$1611,MATCH(A23, Options!$G$2:$G$1611,0)), )</f>
        <v/>
      </c>
    </row>
    <row r="24">
      <c r="A24" s="16">
        <f>'New Sites'!A24</f>
        <v/>
      </c>
      <c r="B24" s="16">
        <f>'New Sites'!B24</f>
        <v/>
      </c>
      <c r="C24" s="16">
        <f>IFERROR('New Sites'!C24*VLOOKUP('Lookups'!$A$9, 'Lookups'!$A$9:'Lookups'!$B$24, 2, FALSE)+((SQRT((1/('Total Sites'!C24/Area!C24))/2)*1000)*'New Sites'!C24*VLOOKUP('Lookups'!$A$10, 'Lookups'!$A$9:'Lookups'!$B$24, 2, FALSE))+'New Sites'!C24*VLOOKUP('Lookups'!$A$11, 'Lookups'!$A$9:'Lookups'!$B$24, 2, FALSE),"-")</f>
        <v/>
      </c>
      <c r="D24" s="16">
        <f>IFERROR('New Sites'!D24*VLOOKUP('Lookups'!$A$9, 'Lookups'!$A$9:'Lookups'!$B$24, 2, FALSE)+((SQRT((1/('Total Sites'!D24/Area!D24))/2)*1000)*'New Sites'!D24*VLOOKUP('Lookups'!$A$10, 'Lookups'!$A$9:'Lookups'!$B$24, 2, FALSE))+'New Sites'!D24*VLOOKUP('Lookups'!$A$11, 'Lookups'!$A$9:'Lookups'!$B$24, 2, FALSE),"-")</f>
        <v/>
      </c>
      <c r="E24" s="16">
        <f>IFERROR('New Sites'!E24*VLOOKUP('Lookups'!$A$9, 'Lookups'!$A$9:'Lookups'!$B$24, 2, FALSE)+((SQRT((1/('Total Sites'!E24/Area!E24))/2)*1000)*'New Sites'!E24*VLOOKUP('Lookups'!$A$10, 'Lookups'!$A$9:'Lookups'!$B$24, 2, FALSE))+'New Sites'!E24*VLOOKUP('Lookups'!$A$11, 'Lookups'!$A$9:'Lookups'!$B$24, 2, FALSE),"-")</f>
        <v/>
      </c>
      <c r="F24" s="16">
        <f>IFERROR('New Sites'!F24*VLOOKUP('Lookups'!$A$9, 'Lookups'!$A$9:'Lookups'!$B$24, 2, FALSE)+((SQRT((1/('Total Sites'!F24/Area!F24))/2)*1000)*'New Sites'!F24*VLOOKUP('Lookups'!$A$10, 'Lookups'!$A$9:'Lookups'!$B$24, 2, FALSE))+'New Sites'!F24*VLOOKUP('Lookups'!$A$11, 'Lookups'!$A$9:'Lookups'!$B$24, 2, FALSE),"-")</f>
        <v/>
      </c>
      <c r="G24" s="16">
        <f>IFERROR('New Sites'!G24*VLOOKUP('Lookups'!$A$9, 'Lookups'!$A$9:'Lookups'!$B$24, 2, FALSE)+((SQRT((1/('Total Sites'!G24/Area!G24))/2)*1000)*'New Sites'!G24*VLOOKUP('Lookups'!$A$10, 'Lookups'!$A$9:'Lookups'!$B$24, 2, FALSE))+'New Sites'!G24*VLOOKUP('Lookups'!$A$11, 'Lookups'!$A$9:'Lookups'!$B$24, 2, FALSE),"-")</f>
        <v/>
      </c>
      <c r="H24" s="16">
        <f>IFERROR('New Sites'!H24*VLOOKUP('Lookups'!$A$9, 'Lookups'!$A$9:'Lookups'!$B$24, 2, FALSE)+((SQRT((1/('Total Sites'!H24/Area!H24))/2)*1000)*'New Sites'!H24*VLOOKUP('Lookups'!$A$10, 'Lookups'!$A$9:'Lookups'!$B$24, 2, FALSE))+'New Sites'!H24*VLOOKUP('Lookups'!$A$11, 'Lookups'!$A$9:'Lookups'!$B$24, 2, FALSE),"-")</f>
        <v/>
      </c>
      <c r="I24" s="16">
        <f>IFERROR('New Sites'!I24*VLOOKUP('Lookups'!$A$9, 'Lookups'!$A$9:'Lookups'!$B$24, 2, FALSE)+((SQRT((1/('Total Sites'!I24/Area!I24))/2)*1000)*'New Sites'!I24*VLOOKUP('Lookups'!$A$10, 'Lookups'!$A$9:'Lookups'!$B$24, 2, FALSE))+'New Sites'!I24*VLOOKUP('Lookups'!$A$11, 'Lookups'!$A$9:'Lookups'!$B$24, 2, FALSE),"-")</f>
        <v/>
      </c>
      <c r="J24" s="16">
        <f>IFERROR('New Sites'!J24*VLOOKUP('Lookups'!$A$9, 'Lookups'!$A$9:'Lookups'!$B$24, 2, FALSE)+((SQRT((1/('Total Sites'!J24/Area!J24))/2)*1000)*'New Sites'!J24*VLOOKUP('Lookups'!$A$10, 'Lookups'!$A$9:'Lookups'!$B$24, 2, FALSE))+'New Sites'!J24*VLOOKUP('Lookups'!$A$11, 'Lookups'!$A$9:'Lookups'!$B$24, 2, FALSE),"-")</f>
        <v/>
      </c>
      <c r="K24" s="16">
        <f>IFERROR('New Sites'!K24*VLOOKUP('Lookups'!$A$9, 'Lookups'!$A$9:'Lookups'!$B$24, 2, FALSE)+((SQRT((1/('Total Sites'!K24/Area!K24))/2)*1000)*'New Sites'!K24*VLOOKUP('Lookups'!$A$10, 'Lookups'!$A$9:'Lookups'!$B$24, 2, FALSE))+'New Sites'!K24*VLOOKUP('Lookups'!$A$11, 'Lookups'!$A$9:'Lookups'!$B$24, 2, FALSE),"-")</f>
        <v/>
      </c>
      <c r="L24" s="16">
        <f>IFERROR('New Sites'!L24*VLOOKUP('Lookups'!$A$9, 'Lookups'!$A$9:'Lookups'!$B$24, 2, FALSE)+((SQRT((1/('Total Sites'!L24/Area!L24))/2)*1000)*'New Sites'!L24*VLOOKUP('Lookups'!$A$10, 'Lookups'!$A$9:'Lookups'!$B$24, 2, FALSE))+'New Sites'!L24*VLOOKUP('Lookups'!$A$11, 'Lookups'!$A$9:'Lookups'!$B$24, 2, FALSE),"-")</f>
        <v/>
      </c>
      <c r="M24" s="17">
        <f>IFERROR(SUMIF((C24:L24), "&lt;&gt;n/a")/1e9, "-")</f>
        <v/>
      </c>
      <c r="N24" s="24">
        <f>(M24*1e9)/Pop!M24</f>
        <v/>
      </c>
      <c r="O24" s="16">
        <f>IFERROR(INDEX(Options!$J$2:$J$1611,MATCH(A24, Options!$G$2:$G$1611,0)), )</f>
        <v/>
      </c>
      <c r="P24" s="16">
        <f>IFERROR(INDEX(Options!$I$2:$I$1611,MATCH(A24, Options!$G$2:$G$1611,0)), )</f>
        <v/>
      </c>
    </row>
    <row r="25">
      <c r="A25" s="16">
        <f>'New Sites'!A25</f>
        <v/>
      </c>
      <c r="B25" s="16">
        <f>'New Sites'!B25</f>
        <v/>
      </c>
      <c r="C25" s="16">
        <f>IFERROR('New Sites'!C25*VLOOKUP('Lookups'!$A$9, 'Lookups'!$A$9:'Lookups'!$B$24, 2, FALSE)+((SQRT((1/('Total Sites'!C25/Area!C25))/2)*1000)*'New Sites'!C25*VLOOKUP('Lookups'!$A$10, 'Lookups'!$A$9:'Lookups'!$B$24, 2, FALSE))+'New Sites'!C25*VLOOKUP('Lookups'!$A$11, 'Lookups'!$A$9:'Lookups'!$B$24, 2, FALSE),"-")</f>
        <v/>
      </c>
      <c r="D25" s="16">
        <f>IFERROR('New Sites'!D25*VLOOKUP('Lookups'!$A$9, 'Lookups'!$A$9:'Lookups'!$B$24, 2, FALSE)+((SQRT((1/('Total Sites'!D25/Area!D25))/2)*1000)*'New Sites'!D25*VLOOKUP('Lookups'!$A$10, 'Lookups'!$A$9:'Lookups'!$B$24, 2, FALSE))+'New Sites'!D25*VLOOKUP('Lookups'!$A$11, 'Lookups'!$A$9:'Lookups'!$B$24, 2, FALSE),"-")</f>
        <v/>
      </c>
      <c r="E25" s="16">
        <f>IFERROR('New Sites'!E25*VLOOKUP('Lookups'!$A$9, 'Lookups'!$A$9:'Lookups'!$B$24, 2, FALSE)+((SQRT((1/('Total Sites'!E25/Area!E25))/2)*1000)*'New Sites'!E25*VLOOKUP('Lookups'!$A$10, 'Lookups'!$A$9:'Lookups'!$B$24, 2, FALSE))+'New Sites'!E25*VLOOKUP('Lookups'!$A$11, 'Lookups'!$A$9:'Lookups'!$B$24, 2, FALSE),"-")</f>
        <v/>
      </c>
      <c r="F25" s="16">
        <f>IFERROR('New Sites'!F25*VLOOKUP('Lookups'!$A$9, 'Lookups'!$A$9:'Lookups'!$B$24, 2, FALSE)+((SQRT((1/('Total Sites'!F25/Area!F25))/2)*1000)*'New Sites'!F25*VLOOKUP('Lookups'!$A$10, 'Lookups'!$A$9:'Lookups'!$B$24, 2, FALSE))+'New Sites'!F25*VLOOKUP('Lookups'!$A$11, 'Lookups'!$A$9:'Lookups'!$B$24, 2, FALSE),"-")</f>
        <v/>
      </c>
      <c r="G25" s="16">
        <f>IFERROR('New Sites'!G25*VLOOKUP('Lookups'!$A$9, 'Lookups'!$A$9:'Lookups'!$B$24, 2, FALSE)+((SQRT((1/('Total Sites'!G25/Area!G25))/2)*1000)*'New Sites'!G25*VLOOKUP('Lookups'!$A$10, 'Lookups'!$A$9:'Lookups'!$B$24, 2, FALSE))+'New Sites'!G25*VLOOKUP('Lookups'!$A$11, 'Lookups'!$A$9:'Lookups'!$B$24, 2, FALSE),"-")</f>
        <v/>
      </c>
      <c r="H25" s="16">
        <f>IFERROR('New Sites'!H25*VLOOKUP('Lookups'!$A$9, 'Lookups'!$A$9:'Lookups'!$B$24, 2, FALSE)+((SQRT((1/('Total Sites'!H25/Area!H25))/2)*1000)*'New Sites'!H25*VLOOKUP('Lookups'!$A$10, 'Lookups'!$A$9:'Lookups'!$B$24, 2, FALSE))+'New Sites'!H25*VLOOKUP('Lookups'!$A$11, 'Lookups'!$A$9:'Lookups'!$B$24, 2, FALSE),"-")</f>
        <v/>
      </c>
      <c r="I25" s="16">
        <f>IFERROR('New Sites'!I25*VLOOKUP('Lookups'!$A$9, 'Lookups'!$A$9:'Lookups'!$B$24, 2, FALSE)+((SQRT((1/('Total Sites'!I25/Area!I25))/2)*1000)*'New Sites'!I25*VLOOKUP('Lookups'!$A$10, 'Lookups'!$A$9:'Lookups'!$B$24, 2, FALSE))+'New Sites'!I25*VLOOKUP('Lookups'!$A$11, 'Lookups'!$A$9:'Lookups'!$B$24, 2, FALSE),"-")</f>
        <v/>
      </c>
      <c r="J25" s="16">
        <f>IFERROR('New Sites'!J25*VLOOKUP('Lookups'!$A$9, 'Lookups'!$A$9:'Lookups'!$B$24, 2, FALSE)+((SQRT((1/('Total Sites'!J25/Area!J25))/2)*1000)*'New Sites'!J25*VLOOKUP('Lookups'!$A$10, 'Lookups'!$A$9:'Lookups'!$B$24, 2, FALSE))+'New Sites'!J25*VLOOKUP('Lookups'!$A$11, 'Lookups'!$A$9:'Lookups'!$B$24, 2, FALSE),"-")</f>
        <v/>
      </c>
      <c r="K25" s="16">
        <f>IFERROR('New Sites'!K25*VLOOKUP('Lookups'!$A$9, 'Lookups'!$A$9:'Lookups'!$B$24, 2, FALSE)+((SQRT((1/('Total Sites'!K25/Area!K25))/2)*1000)*'New Sites'!K25*VLOOKUP('Lookups'!$A$10, 'Lookups'!$A$9:'Lookups'!$B$24, 2, FALSE))+'New Sites'!K25*VLOOKUP('Lookups'!$A$11, 'Lookups'!$A$9:'Lookups'!$B$24, 2, FALSE),"-")</f>
        <v/>
      </c>
      <c r="L25" s="16">
        <f>IFERROR('New Sites'!L25*VLOOKUP('Lookups'!$A$9, 'Lookups'!$A$9:'Lookups'!$B$24, 2, FALSE)+((SQRT((1/('Total Sites'!L25/Area!L25))/2)*1000)*'New Sites'!L25*VLOOKUP('Lookups'!$A$10, 'Lookups'!$A$9:'Lookups'!$B$24, 2, FALSE))+'New Sites'!L25*VLOOKUP('Lookups'!$A$11, 'Lookups'!$A$9:'Lookups'!$B$24, 2, FALSE),"-")</f>
        <v/>
      </c>
      <c r="M25" s="17">
        <f>IFERROR(SUMIF((C25:L25), "&lt;&gt;n/a")/1e9, "-")</f>
        <v/>
      </c>
      <c r="N25" s="24">
        <f>(M25*1e9)/Pop!M25</f>
        <v/>
      </c>
      <c r="O25" s="16">
        <f>IFERROR(INDEX(Options!$J$2:$J$1611,MATCH(A25, Options!$G$2:$G$1611,0)), )</f>
        <v/>
      </c>
      <c r="P25" s="16">
        <f>IFERROR(INDEX(Options!$I$2:$I$1611,MATCH(A25, Options!$G$2:$G$1611,0)), )</f>
        <v/>
      </c>
    </row>
    <row r="26">
      <c r="A26" s="16">
        <f>'New Sites'!A26</f>
        <v/>
      </c>
      <c r="B26" s="16">
        <f>'New Sites'!B26</f>
        <v/>
      </c>
      <c r="C26" s="16">
        <f>IFERROR('New Sites'!C26*VLOOKUP('Lookups'!$A$9, 'Lookups'!$A$9:'Lookups'!$B$24, 2, FALSE)+((SQRT((1/('Total Sites'!C26/Area!C26))/2)*1000)*'New Sites'!C26*VLOOKUP('Lookups'!$A$10, 'Lookups'!$A$9:'Lookups'!$B$24, 2, FALSE))+'New Sites'!C26*VLOOKUP('Lookups'!$A$11, 'Lookups'!$A$9:'Lookups'!$B$24, 2, FALSE),"-")</f>
        <v/>
      </c>
      <c r="D26" s="16">
        <f>IFERROR('New Sites'!D26*VLOOKUP('Lookups'!$A$9, 'Lookups'!$A$9:'Lookups'!$B$24, 2, FALSE)+((SQRT((1/('Total Sites'!D26/Area!D26))/2)*1000)*'New Sites'!D26*VLOOKUP('Lookups'!$A$10, 'Lookups'!$A$9:'Lookups'!$B$24, 2, FALSE))+'New Sites'!D26*VLOOKUP('Lookups'!$A$11, 'Lookups'!$A$9:'Lookups'!$B$24, 2, FALSE),"-")</f>
        <v/>
      </c>
      <c r="E26" s="16">
        <f>IFERROR('New Sites'!E26*VLOOKUP('Lookups'!$A$9, 'Lookups'!$A$9:'Lookups'!$B$24, 2, FALSE)+((SQRT((1/('Total Sites'!E26/Area!E26))/2)*1000)*'New Sites'!E26*VLOOKUP('Lookups'!$A$10, 'Lookups'!$A$9:'Lookups'!$B$24, 2, FALSE))+'New Sites'!E26*VLOOKUP('Lookups'!$A$11, 'Lookups'!$A$9:'Lookups'!$B$24, 2, FALSE),"-")</f>
        <v/>
      </c>
      <c r="F26" s="16">
        <f>IFERROR('New Sites'!F26*VLOOKUP('Lookups'!$A$9, 'Lookups'!$A$9:'Lookups'!$B$24, 2, FALSE)+((SQRT((1/('Total Sites'!F26/Area!F26))/2)*1000)*'New Sites'!F26*VLOOKUP('Lookups'!$A$10, 'Lookups'!$A$9:'Lookups'!$B$24, 2, FALSE))+'New Sites'!F26*VLOOKUP('Lookups'!$A$11, 'Lookups'!$A$9:'Lookups'!$B$24, 2, FALSE),"-")</f>
        <v/>
      </c>
      <c r="G26" s="16">
        <f>IFERROR('New Sites'!G26*VLOOKUP('Lookups'!$A$9, 'Lookups'!$A$9:'Lookups'!$B$24, 2, FALSE)+((SQRT((1/('Total Sites'!G26/Area!G26))/2)*1000)*'New Sites'!G26*VLOOKUP('Lookups'!$A$10, 'Lookups'!$A$9:'Lookups'!$B$24, 2, FALSE))+'New Sites'!G26*VLOOKUP('Lookups'!$A$11, 'Lookups'!$A$9:'Lookups'!$B$24, 2, FALSE),"-")</f>
        <v/>
      </c>
      <c r="H26" s="16">
        <f>IFERROR('New Sites'!H26*VLOOKUP('Lookups'!$A$9, 'Lookups'!$A$9:'Lookups'!$B$24, 2, FALSE)+((SQRT((1/('Total Sites'!H26/Area!H26))/2)*1000)*'New Sites'!H26*VLOOKUP('Lookups'!$A$10, 'Lookups'!$A$9:'Lookups'!$B$24, 2, FALSE))+'New Sites'!H26*VLOOKUP('Lookups'!$A$11, 'Lookups'!$A$9:'Lookups'!$B$24, 2, FALSE),"-")</f>
        <v/>
      </c>
      <c r="I26" s="16">
        <f>IFERROR('New Sites'!I26*VLOOKUP('Lookups'!$A$9, 'Lookups'!$A$9:'Lookups'!$B$24, 2, FALSE)+((SQRT((1/('Total Sites'!I26/Area!I26))/2)*1000)*'New Sites'!I26*VLOOKUP('Lookups'!$A$10, 'Lookups'!$A$9:'Lookups'!$B$24, 2, FALSE))+'New Sites'!I26*VLOOKUP('Lookups'!$A$11, 'Lookups'!$A$9:'Lookups'!$B$24, 2, FALSE),"-")</f>
        <v/>
      </c>
      <c r="J26" s="16">
        <f>IFERROR('New Sites'!J26*VLOOKUP('Lookups'!$A$9, 'Lookups'!$A$9:'Lookups'!$B$24, 2, FALSE)+((SQRT((1/('Total Sites'!J26/Area!J26))/2)*1000)*'New Sites'!J26*VLOOKUP('Lookups'!$A$10, 'Lookups'!$A$9:'Lookups'!$B$24, 2, FALSE))+'New Sites'!J26*VLOOKUP('Lookups'!$A$11, 'Lookups'!$A$9:'Lookups'!$B$24, 2, FALSE),"-")</f>
        <v/>
      </c>
      <c r="K26" s="16">
        <f>IFERROR('New Sites'!K26*VLOOKUP('Lookups'!$A$9, 'Lookups'!$A$9:'Lookups'!$B$24, 2, FALSE)+((SQRT((1/('Total Sites'!K26/Area!K26))/2)*1000)*'New Sites'!K26*VLOOKUP('Lookups'!$A$10, 'Lookups'!$A$9:'Lookups'!$B$24, 2, FALSE))+'New Sites'!K26*VLOOKUP('Lookups'!$A$11, 'Lookups'!$A$9:'Lookups'!$B$24, 2, FALSE),"-")</f>
        <v/>
      </c>
      <c r="L26" s="16">
        <f>IFERROR('New Sites'!L26*VLOOKUP('Lookups'!$A$9, 'Lookups'!$A$9:'Lookups'!$B$24, 2, FALSE)+((SQRT((1/('Total Sites'!L26/Area!L26))/2)*1000)*'New Sites'!L26*VLOOKUP('Lookups'!$A$10, 'Lookups'!$A$9:'Lookups'!$B$24, 2, FALSE))+'New Sites'!L26*VLOOKUP('Lookups'!$A$11, 'Lookups'!$A$9:'Lookups'!$B$24, 2, FALSE),"-")</f>
        <v/>
      </c>
      <c r="M26" s="17">
        <f>IFERROR(SUMIF((C26:L26), "&lt;&gt;n/a")/1e9, "-")</f>
        <v/>
      </c>
      <c r="N26" s="24">
        <f>(M26*1e9)/Pop!M26</f>
        <v/>
      </c>
      <c r="O26" s="16">
        <f>IFERROR(INDEX(Options!$J$2:$J$1611,MATCH(A26, Options!$G$2:$G$1611,0)), )</f>
        <v/>
      </c>
      <c r="P26" s="16">
        <f>IFERROR(INDEX(Options!$I$2:$I$1611,MATCH(A26, Options!$G$2:$G$1611,0)), )</f>
        <v/>
      </c>
    </row>
    <row r="27">
      <c r="A27" s="16">
        <f>'New Sites'!A27</f>
        <v/>
      </c>
      <c r="B27" s="16">
        <f>'New Sites'!B27</f>
        <v/>
      </c>
      <c r="C27" s="16">
        <f>IFERROR('New Sites'!C27*VLOOKUP('Lookups'!$A$9, 'Lookups'!$A$9:'Lookups'!$B$24, 2, FALSE)+((SQRT((1/('Total Sites'!C27/Area!C27))/2)*1000)*'New Sites'!C27*VLOOKUP('Lookups'!$A$10, 'Lookups'!$A$9:'Lookups'!$B$24, 2, FALSE))+'New Sites'!C27*VLOOKUP('Lookups'!$A$11, 'Lookups'!$A$9:'Lookups'!$B$24, 2, FALSE),"-")</f>
        <v/>
      </c>
      <c r="D27" s="16">
        <f>IFERROR('New Sites'!D27*VLOOKUP('Lookups'!$A$9, 'Lookups'!$A$9:'Lookups'!$B$24, 2, FALSE)+((SQRT((1/('Total Sites'!D27/Area!D27))/2)*1000)*'New Sites'!D27*VLOOKUP('Lookups'!$A$10, 'Lookups'!$A$9:'Lookups'!$B$24, 2, FALSE))+'New Sites'!D27*VLOOKUP('Lookups'!$A$11, 'Lookups'!$A$9:'Lookups'!$B$24, 2, FALSE),"-")</f>
        <v/>
      </c>
      <c r="E27" s="16">
        <f>IFERROR('New Sites'!E27*VLOOKUP('Lookups'!$A$9, 'Lookups'!$A$9:'Lookups'!$B$24, 2, FALSE)+((SQRT((1/('Total Sites'!E27/Area!E27))/2)*1000)*'New Sites'!E27*VLOOKUP('Lookups'!$A$10, 'Lookups'!$A$9:'Lookups'!$B$24, 2, FALSE))+'New Sites'!E27*VLOOKUP('Lookups'!$A$11, 'Lookups'!$A$9:'Lookups'!$B$24, 2, FALSE),"-")</f>
        <v/>
      </c>
      <c r="F27" s="16">
        <f>IFERROR('New Sites'!F27*VLOOKUP('Lookups'!$A$9, 'Lookups'!$A$9:'Lookups'!$B$24, 2, FALSE)+((SQRT((1/('Total Sites'!F27/Area!F27))/2)*1000)*'New Sites'!F27*VLOOKUP('Lookups'!$A$10, 'Lookups'!$A$9:'Lookups'!$B$24, 2, FALSE))+'New Sites'!F27*VLOOKUP('Lookups'!$A$11, 'Lookups'!$A$9:'Lookups'!$B$24, 2, FALSE),"-")</f>
        <v/>
      </c>
      <c r="G27" s="16">
        <f>IFERROR('New Sites'!G27*VLOOKUP('Lookups'!$A$9, 'Lookups'!$A$9:'Lookups'!$B$24, 2, FALSE)+((SQRT((1/('Total Sites'!G27/Area!G27))/2)*1000)*'New Sites'!G27*VLOOKUP('Lookups'!$A$10, 'Lookups'!$A$9:'Lookups'!$B$24, 2, FALSE))+'New Sites'!G27*VLOOKUP('Lookups'!$A$11, 'Lookups'!$A$9:'Lookups'!$B$24, 2, FALSE),"-")</f>
        <v/>
      </c>
      <c r="H27" s="16">
        <f>IFERROR('New Sites'!H27*VLOOKUP('Lookups'!$A$9, 'Lookups'!$A$9:'Lookups'!$B$24, 2, FALSE)+((SQRT((1/('Total Sites'!H27/Area!H27))/2)*1000)*'New Sites'!H27*VLOOKUP('Lookups'!$A$10, 'Lookups'!$A$9:'Lookups'!$B$24, 2, FALSE))+'New Sites'!H27*VLOOKUP('Lookups'!$A$11, 'Lookups'!$A$9:'Lookups'!$B$24, 2, FALSE),"-")</f>
        <v/>
      </c>
      <c r="I27" s="16">
        <f>IFERROR('New Sites'!I27*VLOOKUP('Lookups'!$A$9, 'Lookups'!$A$9:'Lookups'!$B$24, 2, FALSE)+((SQRT((1/('Total Sites'!I27/Area!I27))/2)*1000)*'New Sites'!I27*VLOOKUP('Lookups'!$A$10, 'Lookups'!$A$9:'Lookups'!$B$24, 2, FALSE))+'New Sites'!I27*VLOOKUP('Lookups'!$A$11, 'Lookups'!$A$9:'Lookups'!$B$24, 2, FALSE),"-")</f>
        <v/>
      </c>
      <c r="J27" s="16">
        <f>IFERROR('New Sites'!J27*VLOOKUP('Lookups'!$A$9, 'Lookups'!$A$9:'Lookups'!$B$24, 2, FALSE)+((SQRT((1/('Total Sites'!J27/Area!J27))/2)*1000)*'New Sites'!J27*VLOOKUP('Lookups'!$A$10, 'Lookups'!$A$9:'Lookups'!$B$24, 2, FALSE))+'New Sites'!J27*VLOOKUP('Lookups'!$A$11, 'Lookups'!$A$9:'Lookups'!$B$24, 2, FALSE),"-")</f>
        <v/>
      </c>
      <c r="K27" s="16">
        <f>IFERROR('New Sites'!K27*VLOOKUP('Lookups'!$A$9, 'Lookups'!$A$9:'Lookups'!$B$24, 2, FALSE)+((SQRT((1/('Total Sites'!K27/Area!K27))/2)*1000)*'New Sites'!K27*VLOOKUP('Lookups'!$A$10, 'Lookups'!$A$9:'Lookups'!$B$24, 2, FALSE))+'New Sites'!K27*VLOOKUP('Lookups'!$A$11, 'Lookups'!$A$9:'Lookups'!$B$24, 2, FALSE),"-")</f>
        <v/>
      </c>
      <c r="L27" s="16">
        <f>IFERROR('New Sites'!L27*VLOOKUP('Lookups'!$A$9, 'Lookups'!$A$9:'Lookups'!$B$24, 2, FALSE)+((SQRT((1/('Total Sites'!L27/Area!L27))/2)*1000)*'New Sites'!L27*VLOOKUP('Lookups'!$A$10, 'Lookups'!$A$9:'Lookups'!$B$24, 2, FALSE))+'New Sites'!L27*VLOOKUP('Lookups'!$A$11, 'Lookups'!$A$9:'Lookups'!$B$24, 2, FALSE),"-")</f>
        <v/>
      </c>
      <c r="M27" s="17">
        <f>IFERROR(SUMIF((C27:L27), "&lt;&gt;n/a")/1e9, "-")</f>
        <v/>
      </c>
      <c r="N27" s="24">
        <f>(M27*1e9)/Pop!M27</f>
        <v/>
      </c>
      <c r="O27" s="16">
        <f>IFERROR(INDEX(Options!$J$2:$J$1611,MATCH(A27, Options!$G$2:$G$1611,0)), )</f>
        <v/>
      </c>
      <c r="P27" s="16">
        <f>IFERROR(INDEX(Options!$I$2:$I$1611,MATCH(A27, Options!$G$2:$G$1611,0)), )</f>
        <v/>
      </c>
    </row>
    <row r="28">
      <c r="A28" s="16">
        <f>'New Sites'!A28</f>
        <v/>
      </c>
      <c r="B28" s="16">
        <f>'New Sites'!B28</f>
        <v/>
      </c>
      <c r="C28" s="16">
        <f>IFERROR('New Sites'!C28*VLOOKUP('Lookups'!$A$9, 'Lookups'!$A$9:'Lookups'!$B$24, 2, FALSE)+((SQRT((1/('Total Sites'!C28/Area!C28))/2)*1000)*'New Sites'!C28*VLOOKUP('Lookups'!$A$10, 'Lookups'!$A$9:'Lookups'!$B$24, 2, FALSE))+'New Sites'!C28*VLOOKUP('Lookups'!$A$11, 'Lookups'!$A$9:'Lookups'!$B$24, 2, FALSE),"-")</f>
        <v/>
      </c>
      <c r="D28" s="16">
        <f>IFERROR('New Sites'!D28*VLOOKUP('Lookups'!$A$9, 'Lookups'!$A$9:'Lookups'!$B$24, 2, FALSE)+((SQRT((1/('Total Sites'!D28/Area!D28))/2)*1000)*'New Sites'!D28*VLOOKUP('Lookups'!$A$10, 'Lookups'!$A$9:'Lookups'!$B$24, 2, FALSE))+'New Sites'!D28*VLOOKUP('Lookups'!$A$11, 'Lookups'!$A$9:'Lookups'!$B$24, 2, FALSE),"-")</f>
        <v/>
      </c>
      <c r="E28" s="16">
        <f>IFERROR('New Sites'!E28*VLOOKUP('Lookups'!$A$9, 'Lookups'!$A$9:'Lookups'!$B$24, 2, FALSE)+((SQRT((1/('Total Sites'!E28/Area!E28))/2)*1000)*'New Sites'!E28*VLOOKUP('Lookups'!$A$10, 'Lookups'!$A$9:'Lookups'!$B$24, 2, FALSE))+'New Sites'!E28*VLOOKUP('Lookups'!$A$11, 'Lookups'!$A$9:'Lookups'!$B$24, 2, FALSE),"-")</f>
        <v/>
      </c>
      <c r="F28" s="16">
        <f>IFERROR('New Sites'!F28*VLOOKUP('Lookups'!$A$9, 'Lookups'!$A$9:'Lookups'!$B$24, 2, FALSE)+((SQRT((1/('Total Sites'!F28/Area!F28))/2)*1000)*'New Sites'!F28*VLOOKUP('Lookups'!$A$10, 'Lookups'!$A$9:'Lookups'!$B$24, 2, FALSE))+'New Sites'!F28*VLOOKUP('Lookups'!$A$11, 'Lookups'!$A$9:'Lookups'!$B$24, 2, FALSE),"-")</f>
        <v/>
      </c>
      <c r="G28" s="16">
        <f>IFERROR('New Sites'!G28*VLOOKUP('Lookups'!$A$9, 'Lookups'!$A$9:'Lookups'!$B$24, 2, FALSE)+((SQRT((1/('Total Sites'!G28/Area!G28))/2)*1000)*'New Sites'!G28*VLOOKUP('Lookups'!$A$10, 'Lookups'!$A$9:'Lookups'!$B$24, 2, FALSE))+'New Sites'!G28*VLOOKUP('Lookups'!$A$11, 'Lookups'!$A$9:'Lookups'!$B$24, 2, FALSE),"-")</f>
        <v/>
      </c>
      <c r="H28" s="16">
        <f>IFERROR('New Sites'!H28*VLOOKUP('Lookups'!$A$9, 'Lookups'!$A$9:'Lookups'!$B$24, 2, FALSE)+((SQRT((1/('Total Sites'!H28/Area!H28))/2)*1000)*'New Sites'!H28*VLOOKUP('Lookups'!$A$10, 'Lookups'!$A$9:'Lookups'!$B$24, 2, FALSE))+'New Sites'!H28*VLOOKUP('Lookups'!$A$11, 'Lookups'!$A$9:'Lookups'!$B$24, 2, FALSE),"-")</f>
        <v/>
      </c>
      <c r="I28" s="16">
        <f>IFERROR('New Sites'!I28*VLOOKUP('Lookups'!$A$9, 'Lookups'!$A$9:'Lookups'!$B$24, 2, FALSE)+((SQRT((1/('Total Sites'!I28/Area!I28))/2)*1000)*'New Sites'!I28*VLOOKUP('Lookups'!$A$10, 'Lookups'!$A$9:'Lookups'!$B$24, 2, FALSE))+'New Sites'!I28*VLOOKUP('Lookups'!$A$11, 'Lookups'!$A$9:'Lookups'!$B$24, 2, FALSE),"-")</f>
        <v/>
      </c>
      <c r="J28" s="16">
        <f>IFERROR('New Sites'!J28*VLOOKUP('Lookups'!$A$9, 'Lookups'!$A$9:'Lookups'!$B$24, 2, FALSE)+((SQRT((1/('Total Sites'!J28/Area!J28))/2)*1000)*'New Sites'!J28*VLOOKUP('Lookups'!$A$10, 'Lookups'!$A$9:'Lookups'!$B$24, 2, FALSE))+'New Sites'!J28*VLOOKUP('Lookups'!$A$11, 'Lookups'!$A$9:'Lookups'!$B$24, 2, FALSE),"-")</f>
        <v/>
      </c>
      <c r="K28" s="16">
        <f>IFERROR('New Sites'!K28*VLOOKUP('Lookups'!$A$9, 'Lookups'!$A$9:'Lookups'!$B$24, 2, FALSE)+((SQRT((1/('Total Sites'!K28/Area!K28))/2)*1000)*'New Sites'!K28*VLOOKUP('Lookups'!$A$10, 'Lookups'!$A$9:'Lookups'!$B$24, 2, FALSE))+'New Sites'!K28*VLOOKUP('Lookups'!$A$11, 'Lookups'!$A$9:'Lookups'!$B$24, 2, FALSE),"-")</f>
        <v/>
      </c>
      <c r="L28" s="16">
        <f>IFERROR('New Sites'!L28*VLOOKUP('Lookups'!$A$9, 'Lookups'!$A$9:'Lookups'!$B$24, 2, FALSE)+((SQRT((1/('Total Sites'!L28/Area!L28))/2)*1000)*'New Sites'!L28*VLOOKUP('Lookups'!$A$10, 'Lookups'!$A$9:'Lookups'!$B$24, 2, FALSE))+'New Sites'!L28*VLOOKUP('Lookups'!$A$11, 'Lookups'!$A$9:'Lookups'!$B$24, 2, FALSE),"-")</f>
        <v/>
      </c>
      <c r="M28" s="17">
        <f>IFERROR(SUMIF((C28:L28), "&lt;&gt;n/a")/1e9, "-")</f>
        <v/>
      </c>
      <c r="N28" s="24">
        <f>(M28*1e9)/Pop!M28</f>
        <v/>
      </c>
      <c r="O28" s="16">
        <f>IFERROR(INDEX(Options!$J$2:$J$1611,MATCH(A28, Options!$G$2:$G$1611,0)), )</f>
        <v/>
      </c>
      <c r="P28" s="16">
        <f>IFERROR(INDEX(Options!$I$2:$I$1611,MATCH(A28, Options!$G$2:$G$1611,0)), )</f>
        <v/>
      </c>
    </row>
    <row r="29">
      <c r="A29" s="16">
        <f>'New Sites'!A29</f>
        <v/>
      </c>
      <c r="B29" s="16">
        <f>'New Sites'!B29</f>
        <v/>
      </c>
      <c r="C29" s="16">
        <f>IFERROR('New Sites'!C29*VLOOKUP('Lookups'!$A$9, 'Lookups'!$A$9:'Lookups'!$B$24, 2, FALSE)+((SQRT((1/('Total Sites'!C29/Area!C29))/2)*1000)*'New Sites'!C29*VLOOKUP('Lookups'!$A$10, 'Lookups'!$A$9:'Lookups'!$B$24, 2, FALSE))+'New Sites'!C29*VLOOKUP('Lookups'!$A$11, 'Lookups'!$A$9:'Lookups'!$B$24, 2, FALSE),"-")</f>
        <v/>
      </c>
      <c r="D29" s="16">
        <f>IFERROR('New Sites'!D29*VLOOKUP('Lookups'!$A$9, 'Lookups'!$A$9:'Lookups'!$B$24, 2, FALSE)+((SQRT((1/('Total Sites'!D29/Area!D29))/2)*1000)*'New Sites'!D29*VLOOKUP('Lookups'!$A$10, 'Lookups'!$A$9:'Lookups'!$B$24, 2, FALSE))+'New Sites'!D29*VLOOKUP('Lookups'!$A$11, 'Lookups'!$A$9:'Lookups'!$B$24, 2, FALSE),"-")</f>
        <v/>
      </c>
      <c r="E29" s="16">
        <f>IFERROR('New Sites'!E29*VLOOKUP('Lookups'!$A$9, 'Lookups'!$A$9:'Lookups'!$B$24, 2, FALSE)+((SQRT((1/('Total Sites'!E29/Area!E29))/2)*1000)*'New Sites'!E29*VLOOKUP('Lookups'!$A$10, 'Lookups'!$A$9:'Lookups'!$B$24, 2, FALSE))+'New Sites'!E29*VLOOKUP('Lookups'!$A$11, 'Lookups'!$A$9:'Lookups'!$B$24, 2, FALSE),"-")</f>
        <v/>
      </c>
      <c r="F29" s="16">
        <f>IFERROR('New Sites'!F29*VLOOKUP('Lookups'!$A$9, 'Lookups'!$A$9:'Lookups'!$B$24, 2, FALSE)+((SQRT((1/('Total Sites'!F29/Area!F29))/2)*1000)*'New Sites'!F29*VLOOKUP('Lookups'!$A$10, 'Lookups'!$A$9:'Lookups'!$B$24, 2, FALSE))+'New Sites'!F29*VLOOKUP('Lookups'!$A$11, 'Lookups'!$A$9:'Lookups'!$B$24, 2, FALSE),"-")</f>
        <v/>
      </c>
      <c r="G29" s="16">
        <f>IFERROR('New Sites'!G29*VLOOKUP('Lookups'!$A$9, 'Lookups'!$A$9:'Lookups'!$B$24, 2, FALSE)+((SQRT((1/('Total Sites'!G29/Area!G29))/2)*1000)*'New Sites'!G29*VLOOKUP('Lookups'!$A$10, 'Lookups'!$A$9:'Lookups'!$B$24, 2, FALSE))+'New Sites'!G29*VLOOKUP('Lookups'!$A$11, 'Lookups'!$A$9:'Lookups'!$B$24, 2, FALSE),"-")</f>
        <v/>
      </c>
      <c r="H29" s="16">
        <f>IFERROR('New Sites'!H29*VLOOKUP('Lookups'!$A$9, 'Lookups'!$A$9:'Lookups'!$B$24, 2, FALSE)+((SQRT((1/('Total Sites'!H29/Area!H29))/2)*1000)*'New Sites'!H29*VLOOKUP('Lookups'!$A$10, 'Lookups'!$A$9:'Lookups'!$B$24, 2, FALSE))+'New Sites'!H29*VLOOKUP('Lookups'!$A$11, 'Lookups'!$A$9:'Lookups'!$B$24, 2, FALSE),"-")</f>
        <v/>
      </c>
      <c r="I29" s="16">
        <f>IFERROR('New Sites'!I29*VLOOKUP('Lookups'!$A$9, 'Lookups'!$A$9:'Lookups'!$B$24, 2, FALSE)+((SQRT((1/('Total Sites'!I29/Area!I29))/2)*1000)*'New Sites'!I29*VLOOKUP('Lookups'!$A$10, 'Lookups'!$A$9:'Lookups'!$B$24, 2, FALSE))+'New Sites'!I29*VLOOKUP('Lookups'!$A$11, 'Lookups'!$A$9:'Lookups'!$B$24, 2, FALSE),"-")</f>
        <v/>
      </c>
      <c r="J29" s="16">
        <f>IFERROR('New Sites'!J29*VLOOKUP('Lookups'!$A$9, 'Lookups'!$A$9:'Lookups'!$B$24, 2, FALSE)+((SQRT((1/('Total Sites'!J29/Area!J29))/2)*1000)*'New Sites'!J29*VLOOKUP('Lookups'!$A$10, 'Lookups'!$A$9:'Lookups'!$B$24, 2, FALSE))+'New Sites'!J29*VLOOKUP('Lookups'!$A$11, 'Lookups'!$A$9:'Lookups'!$B$24, 2, FALSE),"-")</f>
        <v/>
      </c>
      <c r="K29" s="16">
        <f>IFERROR('New Sites'!K29*VLOOKUP('Lookups'!$A$9, 'Lookups'!$A$9:'Lookups'!$B$24, 2, FALSE)+((SQRT((1/('Total Sites'!K29/Area!K29))/2)*1000)*'New Sites'!K29*VLOOKUP('Lookups'!$A$10, 'Lookups'!$A$9:'Lookups'!$B$24, 2, FALSE))+'New Sites'!K29*VLOOKUP('Lookups'!$A$11, 'Lookups'!$A$9:'Lookups'!$B$24, 2, FALSE),"-")</f>
        <v/>
      </c>
      <c r="L29" s="16">
        <f>IFERROR('New Sites'!L29*VLOOKUP('Lookups'!$A$9, 'Lookups'!$A$9:'Lookups'!$B$24, 2, FALSE)+((SQRT((1/('Total Sites'!L29/Area!L29))/2)*1000)*'New Sites'!L29*VLOOKUP('Lookups'!$A$10, 'Lookups'!$A$9:'Lookups'!$B$24, 2, FALSE))+'New Sites'!L29*VLOOKUP('Lookups'!$A$11, 'Lookups'!$A$9:'Lookups'!$B$24, 2, FALSE),"-")</f>
        <v/>
      </c>
      <c r="M29" s="17">
        <f>IFERROR(SUMIF((C29:L29), "&lt;&gt;n/a")/1e9, "-")</f>
        <v/>
      </c>
      <c r="N29" s="24">
        <f>(M29*1e9)/Pop!M29</f>
        <v/>
      </c>
      <c r="O29" s="16">
        <f>IFERROR(INDEX(Options!$J$2:$J$1611,MATCH(A29, Options!$G$2:$G$1611,0)), )</f>
        <v/>
      </c>
      <c r="P29" s="16">
        <f>IFERROR(INDEX(Options!$I$2:$I$1611,MATCH(A29, Options!$G$2:$G$1611,0)), )</f>
        <v/>
      </c>
    </row>
    <row r="30">
      <c r="A30" s="16">
        <f>'New Sites'!A30</f>
        <v/>
      </c>
      <c r="B30" s="16">
        <f>'New Sites'!B30</f>
        <v/>
      </c>
      <c r="C30" s="16">
        <f>IFERROR('New Sites'!C30*VLOOKUP('Lookups'!$A$9, 'Lookups'!$A$9:'Lookups'!$B$24, 2, FALSE)+((SQRT((1/('Total Sites'!C30/Area!C30))/2)*1000)*'New Sites'!C30*VLOOKUP('Lookups'!$A$10, 'Lookups'!$A$9:'Lookups'!$B$24, 2, FALSE))+'New Sites'!C30*VLOOKUP('Lookups'!$A$11, 'Lookups'!$A$9:'Lookups'!$B$24, 2, FALSE),"-")</f>
        <v/>
      </c>
      <c r="D30" s="16">
        <f>IFERROR('New Sites'!D30*VLOOKUP('Lookups'!$A$9, 'Lookups'!$A$9:'Lookups'!$B$24, 2, FALSE)+((SQRT((1/('Total Sites'!D30/Area!D30))/2)*1000)*'New Sites'!D30*VLOOKUP('Lookups'!$A$10, 'Lookups'!$A$9:'Lookups'!$B$24, 2, FALSE))+'New Sites'!D30*VLOOKUP('Lookups'!$A$11, 'Lookups'!$A$9:'Lookups'!$B$24, 2, FALSE),"-")</f>
        <v/>
      </c>
      <c r="E30" s="16">
        <f>IFERROR('New Sites'!E30*VLOOKUP('Lookups'!$A$9, 'Lookups'!$A$9:'Lookups'!$B$24, 2, FALSE)+((SQRT((1/('Total Sites'!E30/Area!E30))/2)*1000)*'New Sites'!E30*VLOOKUP('Lookups'!$A$10, 'Lookups'!$A$9:'Lookups'!$B$24, 2, FALSE))+'New Sites'!E30*VLOOKUP('Lookups'!$A$11, 'Lookups'!$A$9:'Lookups'!$B$24, 2, FALSE),"-")</f>
        <v/>
      </c>
      <c r="F30" s="16">
        <f>IFERROR('New Sites'!F30*VLOOKUP('Lookups'!$A$9, 'Lookups'!$A$9:'Lookups'!$B$24, 2, FALSE)+((SQRT((1/('Total Sites'!F30/Area!F30))/2)*1000)*'New Sites'!F30*VLOOKUP('Lookups'!$A$10, 'Lookups'!$A$9:'Lookups'!$B$24, 2, FALSE))+'New Sites'!F30*VLOOKUP('Lookups'!$A$11, 'Lookups'!$A$9:'Lookups'!$B$24, 2, FALSE),"-")</f>
        <v/>
      </c>
      <c r="G30" s="16">
        <f>IFERROR('New Sites'!G30*VLOOKUP('Lookups'!$A$9, 'Lookups'!$A$9:'Lookups'!$B$24, 2, FALSE)+((SQRT((1/('Total Sites'!G30/Area!G30))/2)*1000)*'New Sites'!G30*VLOOKUP('Lookups'!$A$10, 'Lookups'!$A$9:'Lookups'!$B$24, 2, FALSE))+'New Sites'!G30*VLOOKUP('Lookups'!$A$11, 'Lookups'!$A$9:'Lookups'!$B$24, 2, FALSE),"-")</f>
        <v/>
      </c>
      <c r="H30" s="16">
        <f>IFERROR('New Sites'!H30*VLOOKUP('Lookups'!$A$9, 'Lookups'!$A$9:'Lookups'!$B$24, 2, FALSE)+((SQRT((1/('Total Sites'!H30/Area!H30))/2)*1000)*'New Sites'!H30*VLOOKUP('Lookups'!$A$10, 'Lookups'!$A$9:'Lookups'!$B$24, 2, FALSE))+'New Sites'!H30*VLOOKUP('Lookups'!$A$11, 'Lookups'!$A$9:'Lookups'!$B$24, 2, FALSE),"-")</f>
        <v/>
      </c>
      <c r="I30" s="16">
        <f>IFERROR('New Sites'!I30*VLOOKUP('Lookups'!$A$9, 'Lookups'!$A$9:'Lookups'!$B$24, 2, FALSE)+((SQRT((1/('Total Sites'!I30/Area!I30))/2)*1000)*'New Sites'!I30*VLOOKUP('Lookups'!$A$10, 'Lookups'!$A$9:'Lookups'!$B$24, 2, FALSE))+'New Sites'!I30*VLOOKUP('Lookups'!$A$11, 'Lookups'!$A$9:'Lookups'!$B$24, 2, FALSE),"-")</f>
        <v/>
      </c>
      <c r="J30" s="16">
        <f>IFERROR('New Sites'!J30*VLOOKUP('Lookups'!$A$9, 'Lookups'!$A$9:'Lookups'!$B$24, 2, FALSE)+((SQRT((1/('Total Sites'!J30/Area!J30))/2)*1000)*'New Sites'!J30*VLOOKUP('Lookups'!$A$10, 'Lookups'!$A$9:'Lookups'!$B$24, 2, FALSE))+'New Sites'!J30*VLOOKUP('Lookups'!$A$11, 'Lookups'!$A$9:'Lookups'!$B$24, 2, FALSE),"-")</f>
        <v/>
      </c>
      <c r="K30" s="16">
        <f>IFERROR('New Sites'!K30*VLOOKUP('Lookups'!$A$9, 'Lookups'!$A$9:'Lookups'!$B$24, 2, FALSE)+((SQRT((1/('Total Sites'!K30/Area!K30))/2)*1000)*'New Sites'!K30*VLOOKUP('Lookups'!$A$10, 'Lookups'!$A$9:'Lookups'!$B$24, 2, FALSE))+'New Sites'!K30*VLOOKUP('Lookups'!$A$11, 'Lookups'!$A$9:'Lookups'!$B$24, 2, FALSE),"-")</f>
        <v/>
      </c>
      <c r="L30" s="16">
        <f>IFERROR('New Sites'!L30*VLOOKUP('Lookups'!$A$9, 'Lookups'!$A$9:'Lookups'!$B$24, 2, FALSE)+((SQRT((1/('Total Sites'!L30/Area!L30))/2)*1000)*'New Sites'!L30*VLOOKUP('Lookups'!$A$10, 'Lookups'!$A$9:'Lookups'!$B$24, 2, FALSE))+'New Sites'!L30*VLOOKUP('Lookups'!$A$11, 'Lookups'!$A$9:'Lookups'!$B$24, 2, FALSE),"-")</f>
        <v/>
      </c>
      <c r="M30" s="17">
        <f>IFERROR(SUMIF((C30:L30), "&lt;&gt;n/a")/1e9, "-")</f>
        <v/>
      </c>
      <c r="N30" s="24">
        <f>(M30*1e9)/Pop!M30</f>
        <v/>
      </c>
      <c r="O30" s="16">
        <f>IFERROR(INDEX(Options!$J$2:$J$1611,MATCH(A30, Options!$G$2:$G$1611,0)), )</f>
        <v/>
      </c>
      <c r="P30" s="16">
        <f>IFERROR(INDEX(Options!$I$2:$I$1611,MATCH(A30, Options!$G$2:$G$1611,0)), )</f>
        <v/>
      </c>
    </row>
    <row r="31">
      <c r="A31" s="16">
        <f>'New Sites'!A31</f>
        <v/>
      </c>
      <c r="B31" s="16">
        <f>'New Sites'!B31</f>
        <v/>
      </c>
      <c r="C31" s="16">
        <f>IFERROR('New Sites'!C31*VLOOKUP('Lookups'!$A$9, 'Lookups'!$A$9:'Lookups'!$B$24, 2, FALSE)+((SQRT((1/('Total Sites'!C31/Area!C31))/2)*1000)*'New Sites'!C31*VLOOKUP('Lookups'!$A$10, 'Lookups'!$A$9:'Lookups'!$B$24, 2, FALSE))+'New Sites'!C31*VLOOKUP('Lookups'!$A$11, 'Lookups'!$A$9:'Lookups'!$B$24, 2, FALSE),"-")</f>
        <v/>
      </c>
      <c r="D31" s="16">
        <f>IFERROR('New Sites'!D31*VLOOKUP('Lookups'!$A$9, 'Lookups'!$A$9:'Lookups'!$B$24, 2, FALSE)+((SQRT((1/('Total Sites'!D31/Area!D31))/2)*1000)*'New Sites'!D31*VLOOKUP('Lookups'!$A$10, 'Lookups'!$A$9:'Lookups'!$B$24, 2, FALSE))+'New Sites'!D31*VLOOKUP('Lookups'!$A$11, 'Lookups'!$A$9:'Lookups'!$B$24, 2, FALSE),"-")</f>
        <v/>
      </c>
      <c r="E31" s="16">
        <f>IFERROR('New Sites'!E31*VLOOKUP('Lookups'!$A$9, 'Lookups'!$A$9:'Lookups'!$B$24, 2, FALSE)+((SQRT((1/('Total Sites'!E31/Area!E31))/2)*1000)*'New Sites'!E31*VLOOKUP('Lookups'!$A$10, 'Lookups'!$A$9:'Lookups'!$B$24, 2, FALSE))+'New Sites'!E31*VLOOKUP('Lookups'!$A$11, 'Lookups'!$A$9:'Lookups'!$B$24, 2, FALSE),"-")</f>
        <v/>
      </c>
      <c r="F31" s="16">
        <f>IFERROR('New Sites'!F31*VLOOKUP('Lookups'!$A$9, 'Lookups'!$A$9:'Lookups'!$B$24, 2, FALSE)+((SQRT((1/('Total Sites'!F31/Area!F31))/2)*1000)*'New Sites'!F31*VLOOKUP('Lookups'!$A$10, 'Lookups'!$A$9:'Lookups'!$B$24, 2, FALSE))+'New Sites'!F31*VLOOKUP('Lookups'!$A$11, 'Lookups'!$A$9:'Lookups'!$B$24, 2, FALSE),"-")</f>
        <v/>
      </c>
      <c r="G31" s="16">
        <f>IFERROR('New Sites'!G31*VLOOKUP('Lookups'!$A$9, 'Lookups'!$A$9:'Lookups'!$B$24, 2, FALSE)+((SQRT((1/('Total Sites'!G31/Area!G31))/2)*1000)*'New Sites'!G31*VLOOKUP('Lookups'!$A$10, 'Lookups'!$A$9:'Lookups'!$B$24, 2, FALSE))+'New Sites'!G31*VLOOKUP('Lookups'!$A$11, 'Lookups'!$A$9:'Lookups'!$B$24, 2, FALSE),"-")</f>
        <v/>
      </c>
      <c r="H31" s="16">
        <f>IFERROR('New Sites'!H31*VLOOKUP('Lookups'!$A$9, 'Lookups'!$A$9:'Lookups'!$B$24, 2, FALSE)+((SQRT((1/('Total Sites'!H31/Area!H31))/2)*1000)*'New Sites'!H31*VLOOKUP('Lookups'!$A$10, 'Lookups'!$A$9:'Lookups'!$B$24, 2, FALSE))+'New Sites'!H31*VLOOKUP('Lookups'!$A$11, 'Lookups'!$A$9:'Lookups'!$B$24, 2, FALSE),"-")</f>
        <v/>
      </c>
      <c r="I31" s="16">
        <f>IFERROR('New Sites'!I31*VLOOKUP('Lookups'!$A$9, 'Lookups'!$A$9:'Lookups'!$B$24, 2, FALSE)+((SQRT((1/('Total Sites'!I31/Area!I31))/2)*1000)*'New Sites'!I31*VLOOKUP('Lookups'!$A$10, 'Lookups'!$A$9:'Lookups'!$B$24, 2, FALSE))+'New Sites'!I31*VLOOKUP('Lookups'!$A$11, 'Lookups'!$A$9:'Lookups'!$B$24, 2, FALSE),"-")</f>
        <v/>
      </c>
      <c r="J31" s="16">
        <f>IFERROR('New Sites'!J31*VLOOKUP('Lookups'!$A$9, 'Lookups'!$A$9:'Lookups'!$B$24, 2, FALSE)+((SQRT((1/('Total Sites'!J31/Area!J31))/2)*1000)*'New Sites'!J31*VLOOKUP('Lookups'!$A$10, 'Lookups'!$A$9:'Lookups'!$B$24, 2, FALSE))+'New Sites'!J31*VLOOKUP('Lookups'!$A$11, 'Lookups'!$A$9:'Lookups'!$B$24, 2, FALSE),"-")</f>
        <v/>
      </c>
      <c r="K31" s="16">
        <f>IFERROR('New Sites'!K31*VLOOKUP('Lookups'!$A$9, 'Lookups'!$A$9:'Lookups'!$B$24, 2, FALSE)+((SQRT((1/('Total Sites'!K31/Area!K31))/2)*1000)*'New Sites'!K31*VLOOKUP('Lookups'!$A$10, 'Lookups'!$A$9:'Lookups'!$B$24, 2, FALSE))+'New Sites'!K31*VLOOKUP('Lookups'!$A$11, 'Lookups'!$A$9:'Lookups'!$B$24, 2, FALSE),"-")</f>
        <v/>
      </c>
      <c r="L31" s="16">
        <f>IFERROR('New Sites'!L31*VLOOKUP('Lookups'!$A$9, 'Lookups'!$A$9:'Lookups'!$B$24, 2, FALSE)+((SQRT((1/('Total Sites'!L31/Area!L31))/2)*1000)*'New Sites'!L31*VLOOKUP('Lookups'!$A$10, 'Lookups'!$A$9:'Lookups'!$B$24, 2, FALSE))+'New Sites'!L31*VLOOKUP('Lookups'!$A$11, 'Lookups'!$A$9:'Lookups'!$B$24, 2, FALSE),"-")</f>
        <v/>
      </c>
      <c r="M31" s="17">
        <f>IFERROR(SUMIF((C31:L31), "&lt;&gt;n/a")/1e9, "-")</f>
        <v/>
      </c>
      <c r="N31" s="24">
        <f>(M31*1e9)/Pop!M31</f>
        <v/>
      </c>
      <c r="O31" s="16">
        <f>IFERROR(INDEX(Options!$J$2:$J$1611,MATCH(A31, Options!$G$2:$G$1611,0)), )</f>
        <v/>
      </c>
      <c r="P31" s="16">
        <f>IFERROR(INDEX(Options!$I$2:$I$1611,MATCH(A31, Options!$G$2:$G$1611,0)), )</f>
        <v/>
      </c>
    </row>
    <row r="32">
      <c r="A32" s="16">
        <f>'New Sites'!A32</f>
        <v/>
      </c>
      <c r="B32" s="16">
        <f>'New Sites'!B32</f>
        <v/>
      </c>
      <c r="C32" s="16">
        <f>IFERROR('New Sites'!C32*VLOOKUP('Lookups'!$A$9, 'Lookups'!$A$9:'Lookups'!$B$24, 2, FALSE)+((SQRT((1/('Total Sites'!C32/Area!C32))/2)*1000)*'New Sites'!C32*VLOOKUP('Lookups'!$A$10, 'Lookups'!$A$9:'Lookups'!$B$24, 2, FALSE))+'New Sites'!C32*VLOOKUP('Lookups'!$A$11, 'Lookups'!$A$9:'Lookups'!$B$24, 2, FALSE),"-")</f>
        <v/>
      </c>
      <c r="D32" s="16">
        <f>IFERROR('New Sites'!D32*VLOOKUP('Lookups'!$A$9, 'Lookups'!$A$9:'Lookups'!$B$24, 2, FALSE)+((SQRT((1/('Total Sites'!D32/Area!D32))/2)*1000)*'New Sites'!D32*VLOOKUP('Lookups'!$A$10, 'Lookups'!$A$9:'Lookups'!$B$24, 2, FALSE))+'New Sites'!D32*VLOOKUP('Lookups'!$A$11, 'Lookups'!$A$9:'Lookups'!$B$24, 2, FALSE),"-")</f>
        <v/>
      </c>
      <c r="E32" s="16">
        <f>IFERROR('New Sites'!E32*VLOOKUP('Lookups'!$A$9, 'Lookups'!$A$9:'Lookups'!$B$24, 2, FALSE)+((SQRT((1/('Total Sites'!E32/Area!E32))/2)*1000)*'New Sites'!E32*VLOOKUP('Lookups'!$A$10, 'Lookups'!$A$9:'Lookups'!$B$24, 2, FALSE))+'New Sites'!E32*VLOOKUP('Lookups'!$A$11, 'Lookups'!$A$9:'Lookups'!$B$24, 2, FALSE),"-")</f>
        <v/>
      </c>
      <c r="F32" s="16">
        <f>IFERROR('New Sites'!F32*VLOOKUP('Lookups'!$A$9, 'Lookups'!$A$9:'Lookups'!$B$24, 2, FALSE)+((SQRT((1/('Total Sites'!F32/Area!F32))/2)*1000)*'New Sites'!F32*VLOOKUP('Lookups'!$A$10, 'Lookups'!$A$9:'Lookups'!$B$24, 2, FALSE))+'New Sites'!F32*VLOOKUP('Lookups'!$A$11, 'Lookups'!$A$9:'Lookups'!$B$24, 2, FALSE),"-")</f>
        <v/>
      </c>
      <c r="G32" s="16">
        <f>IFERROR('New Sites'!G32*VLOOKUP('Lookups'!$A$9, 'Lookups'!$A$9:'Lookups'!$B$24, 2, FALSE)+((SQRT((1/('Total Sites'!G32/Area!G32))/2)*1000)*'New Sites'!G32*VLOOKUP('Lookups'!$A$10, 'Lookups'!$A$9:'Lookups'!$B$24, 2, FALSE))+'New Sites'!G32*VLOOKUP('Lookups'!$A$11, 'Lookups'!$A$9:'Lookups'!$B$24, 2, FALSE),"-")</f>
        <v/>
      </c>
      <c r="H32" s="16">
        <f>IFERROR('New Sites'!H32*VLOOKUP('Lookups'!$A$9, 'Lookups'!$A$9:'Lookups'!$B$24, 2, FALSE)+((SQRT((1/('Total Sites'!H32/Area!H32))/2)*1000)*'New Sites'!H32*VLOOKUP('Lookups'!$A$10, 'Lookups'!$A$9:'Lookups'!$B$24, 2, FALSE))+'New Sites'!H32*VLOOKUP('Lookups'!$A$11, 'Lookups'!$A$9:'Lookups'!$B$24, 2, FALSE),"-")</f>
        <v/>
      </c>
      <c r="I32" s="16">
        <f>IFERROR('New Sites'!I32*VLOOKUP('Lookups'!$A$9, 'Lookups'!$A$9:'Lookups'!$B$24, 2, FALSE)+((SQRT((1/('Total Sites'!I32/Area!I32))/2)*1000)*'New Sites'!I32*VLOOKUP('Lookups'!$A$10, 'Lookups'!$A$9:'Lookups'!$B$24, 2, FALSE))+'New Sites'!I32*VLOOKUP('Lookups'!$A$11, 'Lookups'!$A$9:'Lookups'!$B$24, 2, FALSE),"-")</f>
        <v/>
      </c>
      <c r="J32" s="16">
        <f>IFERROR('New Sites'!J32*VLOOKUP('Lookups'!$A$9, 'Lookups'!$A$9:'Lookups'!$B$24, 2, FALSE)+((SQRT((1/('Total Sites'!J32/Area!J32))/2)*1000)*'New Sites'!J32*VLOOKUP('Lookups'!$A$10, 'Lookups'!$A$9:'Lookups'!$B$24, 2, FALSE))+'New Sites'!J32*VLOOKUP('Lookups'!$A$11, 'Lookups'!$A$9:'Lookups'!$B$24, 2, FALSE),"-")</f>
        <v/>
      </c>
      <c r="K32" s="16">
        <f>IFERROR('New Sites'!K32*VLOOKUP('Lookups'!$A$9, 'Lookups'!$A$9:'Lookups'!$B$24, 2, FALSE)+((SQRT((1/('Total Sites'!K32/Area!K32))/2)*1000)*'New Sites'!K32*VLOOKUP('Lookups'!$A$10, 'Lookups'!$A$9:'Lookups'!$B$24, 2, FALSE))+'New Sites'!K32*VLOOKUP('Lookups'!$A$11, 'Lookups'!$A$9:'Lookups'!$B$24, 2, FALSE),"-")</f>
        <v/>
      </c>
      <c r="L32" s="16">
        <f>IFERROR('New Sites'!L32*VLOOKUP('Lookups'!$A$9, 'Lookups'!$A$9:'Lookups'!$B$24, 2, FALSE)+((SQRT((1/('Total Sites'!L32/Area!L32))/2)*1000)*'New Sites'!L32*VLOOKUP('Lookups'!$A$10, 'Lookups'!$A$9:'Lookups'!$B$24, 2, FALSE))+'New Sites'!L32*VLOOKUP('Lookups'!$A$11, 'Lookups'!$A$9:'Lookups'!$B$24, 2, FALSE),"-")</f>
        <v/>
      </c>
      <c r="M32" s="17">
        <f>IFERROR(SUMIF((C32:L32), "&lt;&gt;n/a")/1e9, "-")</f>
        <v/>
      </c>
      <c r="N32" s="24">
        <f>(M32*1e9)/Pop!M32</f>
        <v/>
      </c>
      <c r="O32" s="16">
        <f>IFERROR(INDEX(Options!$J$2:$J$1611,MATCH(A32, Options!$G$2:$G$1611,0)), )</f>
        <v/>
      </c>
      <c r="P32" s="16">
        <f>IFERROR(INDEX(Options!$I$2:$I$1611,MATCH(A32, Options!$G$2:$G$1611,0)), )</f>
        <v/>
      </c>
    </row>
    <row r="33">
      <c r="A33" s="16">
        <f>'New Sites'!A33</f>
        <v/>
      </c>
      <c r="B33" s="16">
        <f>'New Sites'!B33</f>
        <v/>
      </c>
      <c r="C33" s="16">
        <f>IFERROR('New Sites'!C33*VLOOKUP('Lookups'!$A$9, 'Lookups'!$A$9:'Lookups'!$B$24, 2, FALSE)+((SQRT((1/('Total Sites'!C33/Area!C33))/2)*1000)*'New Sites'!C33*VLOOKUP('Lookups'!$A$10, 'Lookups'!$A$9:'Lookups'!$B$24, 2, FALSE))+'New Sites'!C33*VLOOKUP('Lookups'!$A$11, 'Lookups'!$A$9:'Lookups'!$B$24, 2, FALSE),"-")</f>
        <v/>
      </c>
      <c r="D33" s="16">
        <f>IFERROR('New Sites'!D33*VLOOKUP('Lookups'!$A$9, 'Lookups'!$A$9:'Lookups'!$B$24, 2, FALSE)+((SQRT((1/('Total Sites'!D33/Area!D33))/2)*1000)*'New Sites'!D33*VLOOKUP('Lookups'!$A$10, 'Lookups'!$A$9:'Lookups'!$B$24, 2, FALSE))+'New Sites'!D33*VLOOKUP('Lookups'!$A$11, 'Lookups'!$A$9:'Lookups'!$B$24, 2, FALSE),"-")</f>
        <v/>
      </c>
      <c r="E33" s="16">
        <f>IFERROR('New Sites'!E33*VLOOKUP('Lookups'!$A$9, 'Lookups'!$A$9:'Lookups'!$B$24, 2, FALSE)+((SQRT((1/('Total Sites'!E33/Area!E33))/2)*1000)*'New Sites'!E33*VLOOKUP('Lookups'!$A$10, 'Lookups'!$A$9:'Lookups'!$B$24, 2, FALSE))+'New Sites'!E33*VLOOKUP('Lookups'!$A$11, 'Lookups'!$A$9:'Lookups'!$B$24, 2, FALSE),"-")</f>
        <v/>
      </c>
      <c r="F33" s="16">
        <f>IFERROR('New Sites'!F33*VLOOKUP('Lookups'!$A$9, 'Lookups'!$A$9:'Lookups'!$B$24, 2, FALSE)+((SQRT((1/('Total Sites'!F33/Area!F33))/2)*1000)*'New Sites'!F33*VLOOKUP('Lookups'!$A$10, 'Lookups'!$A$9:'Lookups'!$B$24, 2, FALSE))+'New Sites'!F33*VLOOKUP('Lookups'!$A$11, 'Lookups'!$A$9:'Lookups'!$B$24, 2, FALSE),"-")</f>
        <v/>
      </c>
      <c r="G33" s="16">
        <f>IFERROR('New Sites'!G33*VLOOKUP('Lookups'!$A$9, 'Lookups'!$A$9:'Lookups'!$B$24, 2, FALSE)+((SQRT((1/('Total Sites'!G33/Area!G33))/2)*1000)*'New Sites'!G33*VLOOKUP('Lookups'!$A$10, 'Lookups'!$A$9:'Lookups'!$B$24, 2, FALSE))+'New Sites'!G33*VLOOKUP('Lookups'!$A$11, 'Lookups'!$A$9:'Lookups'!$B$24, 2, FALSE),"-")</f>
        <v/>
      </c>
      <c r="H33" s="16">
        <f>IFERROR('New Sites'!H33*VLOOKUP('Lookups'!$A$9, 'Lookups'!$A$9:'Lookups'!$B$24, 2, FALSE)+((SQRT((1/('Total Sites'!H33/Area!H33))/2)*1000)*'New Sites'!H33*VLOOKUP('Lookups'!$A$10, 'Lookups'!$A$9:'Lookups'!$B$24, 2, FALSE))+'New Sites'!H33*VLOOKUP('Lookups'!$A$11, 'Lookups'!$A$9:'Lookups'!$B$24, 2, FALSE),"-")</f>
        <v/>
      </c>
      <c r="I33" s="16">
        <f>IFERROR('New Sites'!I33*VLOOKUP('Lookups'!$A$9, 'Lookups'!$A$9:'Lookups'!$B$24, 2, FALSE)+((SQRT((1/('Total Sites'!I33/Area!I33))/2)*1000)*'New Sites'!I33*VLOOKUP('Lookups'!$A$10, 'Lookups'!$A$9:'Lookups'!$B$24, 2, FALSE))+'New Sites'!I33*VLOOKUP('Lookups'!$A$11, 'Lookups'!$A$9:'Lookups'!$B$24, 2, FALSE),"-")</f>
        <v/>
      </c>
      <c r="J33" s="16">
        <f>IFERROR('New Sites'!J33*VLOOKUP('Lookups'!$A$9, 'Lookups'!$A$9:'Lookups'!$B$24, 2, FALSE)+((SQRT((1/('Total Sites'!J33/Area!J33))/2)*1000)*'New Sites'!J33*VLOOKUP('Lookups'!$A$10, 'Lookups'!$A$9:'Lookups'!$B$24, 2, FALSE))+'New Sites'!J33*VLOOKUP('Lookups'!$A$11, 'Lookups'!$A$9:'Lookups'!$B$24, 2, FALSE),"-")</f>
        <v/>
      </c>
      <c r="K33" s="16">
        <f>IFERROR('New Sites'!K33*VLOOKUP('Lookups'!$A$9, 'Lookups'!$A$9:'Lookups'!$B$24, 2, FALSE)+((SQRT((1/('Total Sites'!K33/Area!K33))/2)*1000)*'New Sites'!K33*VLOOKUP('Lookups'!$A$10, 'Lookups'!$A$9:'Lookups'!$B$24, 2, FALSE))+'New Sites'!K33*VLOOKUP('Lookups'!$A$11, 'Lookups'!$A$9:'Lookups'!$B$24, 2, FALSE),"-")</f>
        <v/>
      </c>
      <c r="L33" s="16">
        <f>IFERROR('New Sites'!L33*VLOOKUP('Lookups'!$A$9, 'Lookups'!$A$9:'Lookups'!$B$24, 2, FALSE)+((SQRT((1/('Total Sites'!L33/Area!L33))/2)*1000)*'New Sites'!L33*VLOOKUP('Lookups'!$A$10, 'Lookups'!$A$9:'Lookups'!$B$24, 2, FALSE))+'New Sites'!L33*VLOOKUP('Lookups'!$A$11, 'Lookups'!$A$9:'Lookups'!$B$24, 2, FALSE),"-")</f>
        <v/>
      </c>
      <c r="M33" s="17">
        <f>IFERROR(SUMIF((C33:L33), "&lt;&gt;n/a")/1e9, "-")</f>
        <v/>
      </c>
      <c r="N33" s="24">
        <f>(M33*1e9)/Pop!M33</f>
        <v/>
      </c>
      <c r="O33" s="16">
        <f>IFERROR(INDEX(Options!$J$2:$J$1611,MATCH(A33, Options!$G$2:$G$1611,0)), )</f>
        <v/>
      </c>
      <c r="P33" s="16">
        <f>IFERROR(INDEX(Options!$I$2:$I$1611,MATCH(A33, Options!$G$2:$G$1611,0)), )</f>
        <v/>
      </c>
    </row>
    <row r="34">
      <c r="A34" s="16">
        <f>'New Sites'!A34</f>
        <v/>
      </c>
      <c r="B34" s="16">
        <f>'New Sites'!B34</f>
        <v/>
      </c>
      <c r="C34" s="16">
        <f>IFERROR('New Sites'!C34*VLOOKUP('Lookups'!$A$9, 'Lookups'!$A$9:'Lookups'!$B$24, 2, FALSE)+((SQRT((1/('Total Sites'!C34/Area!C34))/2)*1000)*'New Sites'!C34*VLOOKUP('Lookups'!$A$10, 'Lookups'!$A$9:'Lookups'!$B$24, 2, FALSE))+'New Sites'!C34*VLOOKUP('Lookups'!$A$11, 'Lookups'!$A$9:'Lookups'!$B$24, 2, FALSE),"-")</f>
        <v/>
      </c>
      <c r="D34" s="16">
        <f>IFERROR('New Sites'!D34*VLOOKUP('Lookups'!$A$9, 'Lookups'!$A$9:'Lookups'!$B$24, 2, FALSE)+((SQRT((1/('Total Sites'!D34/Area!D34))/2)*1000)*'New Sites'!D34*VLOOKUP('Lookups'!$A$10, 'Lookups'!$A$9:'Lookups'!$B$24, 2, FALSE))+'New Sites'!D34*VLOOKUP('Lookups'!$A$11, 'Lookups'!$A$9:'Lookups'!$B$24, 2, FALSE),"-")</f>
        <v/>
      </c>
      <c r="E34" s="16">
        <f>IFERROR('New Sites'!E34*VLOOKUP('Lookups'!$A$9, 'Lookups'!$A$9:'Lookups'!$B$24, 2, FALSE)+((SQRT((1/('Total Sites'!E34/Area!E34))/2)*1000)*'New Sites'!E34*VLOOKUP('Lookups'!$A$10, 'Lookups'!$A$9:'Lookups'!$B$24, 2, FALSE))+'New Sites'!E34*VLOOKUP('Lookups'!$A$11, 'Lookups'!$A$9:'Lookups'!$B$24, 2, FALSE),"-")</f>
        <v/>
      </c>
      <c r="F34" s="16">
        <f>IFERROR('New Sites'!F34*VLOOKUP('Lookups'!$A$9, 'Lookups'!$A$9:'Lookups'!$B$24, 2, FALSE)+((SQRT((1/('Total Sites'!F34/Area!F34))/2)*1000)*'New Sites'!F34*VLOOKUP('Lookups'!$A$10, 'Lookups'!$A$9:'Lookups'!$B$24, 2, FALSE))+'New Sites'!F34*VLOOKUP('Lookups'!$A$11, 'Lookups'!$A$9:'Lookups'!$B$24, 2, FALSE),"-")</f>
        <v/>
      </c>
      <c r="G34" s="16">
        <f>IFERROR('New Sites'!G34*VLOOKUP('Lookups'!$A$9, 'Lookups'!$A$9:'Lookups'!$B$24, 2, FALSE)+((SQRT((1/('Total Sites'!G34/Area!G34))/2)*1000)*'New Sites'!G34*VLOOKUP('Lookups'!$A$10, 'Lookups'!$A$9:'Lookups'!$B$24, 2, FALSE))+'New Sites'!G34*VLOOKUP('Lookups'!$A$11, 'Lookups'!$A$9:'Lookups'!$B$24, 2, FALSE),"-")</f>
        <v/>
      </c>
      <c r="H34" s="16">
        <f>IFERROR('New Sites'!H34*VLOOKUP('Lookups'!$A$9, 'Lookups'!$A$9:'Lookups'!$B$24, 2, FALSE)+((SQRT((1/('Total Sites'!H34/Area!H34))/2)*1000)*'New Sites'!H34*VLOOKUP('Lookups'!$A$10, 'Lookups'!$A$9:'Lookups'!$B$24, 2, FALSE))+'New Sites'!H34*VLOOKUP('Lookups'!$A$11, 'Lookups'!$A$9:'Lookups'!$B$24, 2, FALSE),"-")</f>
        <v/>
      </c>
      <c r="I34" s="16">
        <f>IFERROR('New Sites'!I34*VLOOKUP('Lookups'!$A$9, 'Lookups'!$A$9:'Lookups'!$B$24, 2, FALSE)+((SQRT((1/('Total Sites'!I34/Area!I34))/2)*1000)*'New Sites'!I34*VLOOKUP('Lookups'!$A$10, 'Lookups'!$A$9:'Lookups'!$B$24, 2, FALSE))+'New Sites'!I34*VLOOKUP('Lookups'!$A$11, 'Lookups'!$A$9:'Lookups'!$B$24, 2, FALSE),"-")</f>
        <v/>
      </c>
      <c r="J34" s="16">
        <f>IFERROR('New Sites'!J34*VLOOKUP('Lookups'!$A$9, 'Lookups'!$A$9:'Lookups'!$B$24, 2, FALSE)+((SQRT((1/('Total Sites'!J34/Area!J34))/2)*1000)*'New Sites'!J34*VLOOKUP('Lookups'!$A$10, 'Lookups'!$A$9:'Lookups'!$B$24, 2, FALSE))+'New Sites'!J34*VLOOKUP('Lookups'!$A$11, 'Lookups'!$A$9:'Lookups'!$B$24, 2, FALSE),"-")</f>
        <v/>
      </c>
      <c r="K34" s="16">
        <f>IFERROR('New Sites'!K34*VLOOKUP('Lookups'!$A$9, 'Lookups'!$A$9:'Lookups'!$B$24, 2, FALSE)+((SQRT((1/('Total Sites'!K34/Area!K34))/2)*1000)*'New Sites'!K34*VLOOKUP('Lookups'!$A$10, 'Lookups'!$A$9:'Lookups'!$B$24, 2, FALSE))+'New Sites'!K34*VLOOKUP('Lookups'!$A$11, 'Lookups'!$A$9:'Lookups'!$B$24, 2, FALSE),"-")</f>
        <v/>
      </c>
      <c r="L34" s="16">
        <f>IFERROR('New Sites'!L34*VLOOKUP('Lookups'!$A$9, 'Lookups'!$A$9:'Lookups'!$B$24, 2, FALSE)+((SQRT((1/('Total Sites'!L34/Area!L34))/2)*1000)*'New Sites'!L34*VLOOKUP('Lookups'!$A$10, 'Lookups'!$A$9:'Lookups'!$B$24, 2, FALSE))+'New Sites'!L34*VLOOKUP('Lookups'!$A$11, 'Lookups'!$A$9:'Lookups'!$B$24, 2, FALSE),"-")</f>
        <v/>
      </c>
      <c r="M34" s="17">
        <f>IFERROR(SUMIF((C34:L34), "&lt;&gt;n/a")/1e9, "-")</f>
        <v/>
      </c>
      <c r="N34" s="24">
        <f>(M34*1e9)/Pop!M34</f>
        <v/>
      </c>
      <c r="O34" s="16">
        <f>IFERROR(INDEX(Options!$J$2:$J$1611,MATCH(A34, Options!$G$2:$G$1611,0)), )</f>
        <v/>
      </c>
      <c r="P34" s="16">
        <f>IFERROR(INDEX(Options!$I$2:$I$1611,MATCH(A34, Options!$G$2:$G$1611,0)), )</f>
        <v/>
      </c>
    </row>
    <row r="35">
      <c r="A35" s="16">
        <f>'New Sites'!A35</f>
        <v/>
      </c>
      <c r="B35" s="16">
        <f>'New Sites'!B35</f>
        <v/>
      </c>
      <c r="C35" s="16">
        <f>IFERROR('New Sites'!C35*VLOOKUP('Lookups'!$A$9, 'Lookups'!$A$9:'Lookups'!$B$24, 2, FALSE)+((SQRT((1/('Total Sites'!C35/Area!C35))/2)*1000)*'New Sites'!C35*VLOOKUP('Lookups'!$A$10, 'Lookups'!$A$9:'Lookups'!$B$24, 2, FALSE))+'New Sites'!C35*VLOOKUP('Lookups'!$A$11, 'Lookups'!$A$9:'Lookups'!$B$24, 2, FALSE),"-")</f>
        <v/>
      </c>
      <c r="D35" s="16">
        <f>IFERROR('New Sites'!D35*VLOOKUP('Lookups'!$A$9, 'Lookups'!$A$9:'Lookups'!$B$24, 2, FALSE)+((SQRT((1/('Total Sites'!D35/Area!D35))/2)*1000)*'New Sites'!D35*VLOOKUP('Lookups'!$A$10, 'Lookups'!$A$9:'Lookups'!$B$24, 2, FALSE))+'New Sites'!D35*VLOOKUP('Lookups'!$A$11, 'Lookups'!$A$9:'Lookups'!$B$24, 2, FALSE),"-")</f>
        <v/>
      </c>
      <c r="E35" s="16">
        <f>IFERROR('New Sites'!E35*VLOOKUP('Lookups'!$A$9, 'Lookups'!$A$9:'Lookups'!$B$24, 2, FALSE)+((SQRT((1/('Total Sites'!E35/Area!E35))/2)*1000)*'New Sites'!E35*VLOOKUP('Lookups'!$A$10, 'Lookups'!$A$9:'Lookups'!$B$24, 2, FALSE))+'New Sites'!E35*VLOOKUP('Lookups'!$A$11, 'Lookups'!$A$9:'Lookups'!$B$24, 2, FALSE),"-")</f>
        <v/>
      </c>
      <c r="F35" s="16">
        <f>IFERROR('New Sites'!F35*VLOOKUP('Lookups'!$A$9, 'Lookups'!$A$9:'Lookups'!$B$24, 2, FALSE)+((SQRT((1/('Total Sites'!F35/Area!F35))/2)*1000)*'New Sites'!F35*VLOOKUP('Lookups'!$A$10, 'Lookups'!$A$9:'Lookups'!$B$24, 2, FALSE))+'New Sites'!F35*VLOOKUP('Lookups'!$A$11, 'Lookups'!$A$9:'Lookups'!$B$24, 2, FALSE),"-")</f>
        <v/>
      </c>
      <c r="G35" s="16">
        <f>IFERROR('New Sites'!G35*VLOOKUP('Lookups'!$A$9, 'Lookups'!$A$9:'Lookups'!$B$24, 2, FALSE)+((SQRT((1/('Total Sites'!G35/Area!G35))/2)*1000)*'New Sites'!G35*VLOOKUP('Lookups'!$A$10, 'Lookups'!$A$9:'Lookups'!$B$24, 2, FALSE))+'New Sites'!G35*VLOOKUP('Lookups'!$A$11, 'Lookups'!$A$9:'Lookups'!$B$24, 2, FALSE),"-")</f>
        <v/>
      </c>
      <c r="H35" s="16">
        <f>IFERROR('New Sites'!H35*VLOOKUP('Lookups'!$A$9, 'Lookups'!$A$9:'Lookups'!$B$24, 2, FALSE)+((SQRT((1/('Total Sites'!H35/Area!H35))/2)*1000)*'New Sites'!H35*VLOOKUP('Lookups'!$A$10, 'Lookups'!$A$9:'Lookups'!$B$24, 2, FALSE))+'New Sites'!H35*VLOOKUP('Lookups'!$A$11, 'Lookups'!$A$9:'Lookups'!$B$24, 2, FALSE),"-")</f>
        <v/>
      </c>
      <c r="I35" s="16">
        <f>IFERROR('New Sites'!I35*VLOOKUP('Lookups'!$A$9, 'Lookups'!$A$9:'Lookups'!$B$24, 2, FALSE)+((SQRT((1/('Total Sites'!I35/Area!I35))/2)*1000)*'New Sites'!I35*VLOOKUP('Lookups'!$A$10, 'Lookups'!$A$9:'Lookups'!$B$24, 2, FALSE))+'New Sites'!I35*VLOOKUP('Lookups'!$A$11, 'Lookups'!$A$9:'Lookups'!$B$24, 2, FALSE),"-")</f>
        <v/>
      </c>
      <c r="J35" s="16">
        <f>IFERROR('New Sites'!J35*VLOOKUP('Lookups'!$A$9, 'Lookups'!$A$9:'Lookups'!$B$24, 2, FALSE)+((SQRT((1/('Total Sites'!J35/Area!J35))/2)*1000)*'New Sites'!J35*VLOOKUP('Lookups'!$A$10, 'Lookups'!$A$9:'Lookups'!$B$24, 2, FALSE))+'New Sites'!J35*VLOOKUP('Lookups'!$A$11, 'Lookups'!$A$9:'Lookups'!$B$24, 2, FALSE),"-")</f>
        <v/>
      </c>
      <c r="K35" s="16">
        <f>IFERROR('New Sites'!K35*VLOOKUP('Lookups'!$A$9, 'Lookups'!$A$9:'Lookups'!$B$24, 2, FALSE)+((SQRT((1/('Total Sites'!K35/Area!K35))/2)*1000)*'New Sites'!K35*VLOOKUP('Lookups'!$A$10, 'Lookups'!$A$9:'Lookups'!$B$24, 2, FALSE))+'New Sites'!K35*VLOOKUP('Lookups'!$A$11, 'Lookups'!$A$9:'Lookups'!$B$24, 2, FALSE),"-")</f>
        <v/>
      </c>
      <c r="L35" s="16">
        <f>IFERROR('New Sites'!L35*VLOOKUP('Lookups'!$A$9, 'Lookups'!$A$9:'Lookups'!$B$24, 2, FALSE)+((SQRT((1/('Total Sites'!L35/Area!L35))/2)*1000)*'New Sites'!L35*VLOOKUP('Lookups'!$A$10, 'Lookups'!$A$9:'Lookups'!$B$24, 2, FALSE))+'New Sites'!L35*VLOOKUP('Lookups'!$A$11, 'Lookups'!$A$9:'Lookups'!$B$24, 2, FALSE),"-")</f>
        <v/>
      </c>
      <c r="M35" s="17">
        <f>IFERROR(SUMIF((C35:L35), "&lt;&gt;n/a")/1e9, "-")</f>
        <v/>
      </c>
      <c r="N35" s="24">
        <f>(M35*1e9)/Pop!M35</f>
        <v/>
      </c>
      <c r="O35" s="16">
        <f>IFERROR(INDEX(Options!$J$2:$J$1611,MATCH(A35, Options!$G$2:$G$1611,0)), )</f>
        <v/>
      </c>
      <c r="P35" s="16">
        <f>IFERROR(INDEX(Options!$I$2:$I$1611,MATCH(A35, Options!$G$2:$G$1611,0)), )</f>
        <v/>
      </c>
    </row>
    <row r="36">
      <c r="A36" s="16">
        <f>'New Sites'!A36</f>
        <v/>
      </c>
      <c r="B36" s="16">
        <f>'New Sites'!B36</f>
        <v/>
      </c>
      <c r="C36" s="16">
        <f>IFERROR('New Sites'!C36*VLOOKUP('Lookups'!$A$9, 'Lookups'!$A$9:'Lookups'!$B$24, 2, FALSE)+((SQRT((1/('Total Sites'!C36/Area!C36))/2)*1000)*'New Sites'!C36*VLOOKUP('Lookups'!$A$10, 'Lookups'!$A$9:'Lookups'!$B$24, 2, FALSE))+'New Sites'!C36*VLOOKUP('Lookups'!$A$11, 'Lookups'!$A$9:'Lookups'!$B$24, 2, FALSE),"-")</f>
        <v/>
      </c>
      <c r="D36" s="16">
        <f>IFERROR('New Sites'!D36*VLOOKUP('Lookups'!$A$9, 'Lookups'!$A$9:'Lookups'!$B$24, 2, FALSE)+((SQRT((1/('Total Sites'!D36/Area!D36))/2)*1000)*'New Sites'!D36*VLOOKUP('Lookups'!$A$10, 'Lookups'!$A$9:'Lookups'!$B$24, 2, FALSE))+'New Sites'!D36*VLOOKUP('Lookups'!$A$11, 'Lookups'!$A$9:'Lookups'!$B$24, 2, FALSE),"-")</f>
        <v/>
      </c>
      <c r="E36" s="16">
        <f>IFERROR('New Sites'!E36*VLOOKUP('Lookups'!$A$9, 'Lookups'!$A$9:'Lookups'!$B$24, 2, FALSE)+((SQRT((1/('Total Sites'!E36/Area!E36))/2)*1000)*'New Sites'!E36*VLOOKUP('Lookups'!$A$10, 'Lookups'!$A$9:'Lookups'!$B$24, 2, FALSE))+'New Sites'!E36*VLOOKUP('Lookups'!$A$11, 'Lookups'!$A$9:'Lookups'!$B$24, 2, FALSE),"-")</f>
        <v/>
      </c>
      <c r="F36" s="16">
        <f>IFERROR('New Sites'!F36*VLOOKUP('Lookups'!$A$9, 'Lookups'!$A$9:'Lookups'!$B$24, 2, FALSE)+((SQRT((1/('Total Sites'!F36/Area!F36))/2)*1000)*'New Sites'!F36*VLOOKUP('Lookups'!$A$10, 'Lookups'!$A$9:'Lookups'!$B$24, 2, FALSE))+'New Sites'!F36*VLOOKUP('Lookups'!$A$11, 'Lookups'!$A$9:'Lookups'!$B$24, 2, FALSE),"-")</f>
        <v/>
      </c>
      <c r="G36" s="16">
        <f>IFERROR('New Sites'!G36*VLOOKUP('Lookups'!$A$9, 'Lookups'!$A$9:'Lookups'!$B$24, 2, FALSE)+((SQRT((1/('Total Sites'!G36/Area!G36))/2)*1000)*'New Sites'!G36*VLOOKUP('Lookups'!$A$10, 'Lookups'!$A$9:'Lookups'!$B$24, 2, FALSE))+'New Sites'!G36*VLOOKUP('Lookups'!$A$11, 'Lookups'!$A$9:'Lookups'!$B$24, 2, FALSE),"-")</f>
        <v/>
      </c>
      <c r="H36" s="16">
        <f>IFERROR('New Sites'!H36*VLOOKUP('Lookups'!$A$9, 'Lookups'!$A$9:'Lookups'!$B$24, 2, FALSE)+((SQRT((1/('Total Sites'!H36/Area!H36))/2)*1000)*'New Sites'!H36*VLOOKUP('Lookups'!$A$10, 'Lookups'!$A$9:'Lookups'!$B$24, 2, FALSE))+'New Sites'!H36*VLOOKUP('Lookups'!$A$11, 'Lookups'!$A$9:'Lookups'!$B$24, 2, FALSE),"-")</f>
        <v/>
      </c>
      <c r="I36" s="16">
        <f>IFERROR('New Sites'!I36*VLOOKUP('Lookups'!$A$9, 'Lookups'!$A$9:'Lookups'!$B$24, 2, FALSE)+((SQRT((1/('Total Sites'!I36/Area!I36))/2)*1000)*'New Sites'!I36*VLOOKUP('Lookups'!$A$10, 'Lookups'!$A$9:'Lookups'!$B$24, 2, FALSE))+'New Sites'!I36*VLOOKUP('Lookups'!$A$11, 'Lookups'!$A$9:'Lookups'!$B$24, 2, FALSE),"-")</f>
        <v/>
      </c>
      <c r="J36" s="16">
        <f>IFERROR('New Sites'!J36*VLOOKUP('Lookups'!$A$9, 'Lookups'!$A$9:'Lookups'!$B$24, 2, FALSE)+((SQRT((1/('Total Sites'!J36/Area!J36))/2)*1000)*'New Sites'!J36*VLOOKUP('Lookups'!$A$10, 'Lookups'!$A$9:'Lookups'!$B$24, 2, FALSE))+'New Sites'!J36*VLOOKUP('Lookups'!$A$11, 'Lookups'!$A$9:'Lookups'!$B$24, 2, FALSE),"-")</f>
        <v/>
      </c>
      <c r="K36" s="16">
        <f>IFERROR('New Sites'!K36*VLOOKUP('Lookups'!$A$9, 'Lookups'!$A$9:'Lookups'!$B$24, 2, FALSE)+((SQRT((1/('Total Sites'!K36/Area!K36))/2)*1000)*'New Sites'!K36*VLOOKUP('Lookups'!$A$10, 'Lookups'!$A$9:'Lookups'!$B$24, 2, FALSE))+'New Sites'!K36*VLOOKUP('Lookups'!$A$11, 'Lookups'!$A$9:'Lookups'!$B$24, 2, FALSE),"-")</f>
        <v/>
      </c>
      <c r="L36" s="16">
        <f>IFERROR('New Sites'!L36*VLOOKUP('Lookups'!$A$9, 'Lookups'!$A$9:'Lookups'!$B$24, 2, FALSE)+((SQRT((1/('Total Sites'!L36/Area!L36))/2)*1000)*'New Sites'!L36*VLOOKUP('Lookups'!$A$10, 'Lookups'!$A$9:'Lookups'!$B$24, 2, FALSE))+'New Sites'!L36*VLOOKUP('Lookups'!$A$11, 'Lookups'!$A$9:'Lookups'!$B$24, 2, FALSE),"-")</f>
        <v/>
      </c>
      <c r="M36" s="17">
        <f>IFERROR(SUMIF((C36:L36), "&lt;&gt;n/a")/1e9, "-")</f>
        <v/>
      </c>
      <c r="N36" s="24">
        <f>(M36*1e9)/Pop!M36</f>
        <v/>
      </c>
      <c r="O36" s="16">
        <f>IFERROR(INDEX(Options!$J$2:$J$1611,MATCH(A36, Options!$G$2:$G$1611,0)), )</f>
        <v/>
      </c>
      <c r="P36" s="16">
        <f>IFERROR(INDEX(Options!$I$2:$I$1611,MATCH(A36, Options!$G$2:$G$1611,0)), )</f>
        <v/>
      </c>
    </row>
    <row r="37">
      <c r="A37" s="16">
        <f>'New Sites'!A37</f>
        <v/>
      </c>
      <c r="B37" s="16">
        <f>'New Sites'!B37</f>
        <v/>
      </c>
      <c r="C37" s="16">
        <f>IFERROR('New Sites'!C37*VLOOKUP('Lookups'!$A$9, 'Lookups'!$A$9:'Lookups'!$B$24, 2, FALSE)+((SQRT((1/('Total Sites'!C37/Area!C37))/2)*1000)*'New Sites'!C37*VLOOKUP('Lookups'!$A$10, 'Lookups'!$A$9:'Lookups'!$B$24, 2, FALSE))+'New Sites'!C37*VLOOKUP('Lookups'!$A$11, 'Lookups'!$A$9:'Lookups'!$B$24, 2, FALSE),"-")</f>
        <v/>
      </c>
      <c r="D37" s="16">
        <f>IFERROR('New Sites'!D37*VLOOKUP('Lookups'!$A$9, 'Lookups'!$A$9:'Lookups'!$B$24, 2, FALSE)+((SQRT((1/('Total Sites'!D37/Area!D37))/2)*1000)*'New Sites'!D37*VLOOKUP('Lookups'!$A$10, 'Lookups'!$A$9:'Lookups'!$B$24, 2, FALSE))+'New Sites'!D37*VLOOKUP('Lookups'!$A$11, 'Lookups'!$A$9:'Lookups'!$B$24, 2, FALSE),"-")</f>
        <v/>
      </c>
      <c r="E37" s="16">
        <f>IFERROR('New Sites'!E37*VLOOKUP('Lookups'!$A$9, 'Lookups'!$A$9:'Lookups'!$B$24, 2, FALSE)+((SQRT((1/('Total Sites'!E37/Area!E37))/2)*1000)*'New Sites'!E37*VLOOKUP('Lookups'!$A$10, 'Lookups'!$A$9:'Lookups'!$B$24, 2, FALSE))+'New Sites'!E37*VLOOKUP('Lookups'!$A$11, 'Lookups'!$A$9:'Lookups'!$B$24, 2, FALSE),"-")</f>
        <v/>
      </c>
      <c r="F37" s="16">
        <f>IFERROR('New Sites'!F37*VLOOKUP('Lookups'!$A$9, 'Lookups'!$A$9:'Lookups'!$B$24, 2, FALSE)+((SQRT((1/('Total Sites'!F37/Area!F37))/2)*1000)*'New Sites'!F37*VLOOKUP('Lookups'!$A$10, 'Lookups'!$A$9:'Lookups'!$B$24, 2, FALSE))+'New Sites'!F37*VLOOKUP('Lookups'!$A$11, 'Lookups'!$A$9:'Lookups'!$B$24, 2, FALSE),"-")</f>
        <v/>
      </c>
      <c r="G37" s="16">
        <f>IFERROR('New Sites'!G37*VLOOKUP('Lookups'!$A$9, 'Lookups'!$A$9:'Lookups'!$B$24, 2, FALSE)+((SQRT((1/('Total Sites'!G37/Area!G37))/2)*1000)*'New Sites'!G37*VLOOKUP('Lookups'!$A$10, 'Lookups'!$A$9:'Lookups'!$B$24, 2, FALSE))+'New Sites'!G37*VLOOKUP('Lookups'!$A$11, 'Lookups'!$A$9:'Lookups'!$B$24, 2, FALSE),"-")</f>
        <v/>
      </c>
      <c r="H37" s="16">
        <f>IFERROR('New Sites'!H37*VLOOKUP('Lookups'!$A$9, 'Lookups'!$A$9:'Lookups'!$B$24, 2, FALSE)+((SQRT((1/('Total Sites'!H37/Area!H37))/2)*1000)*'New Sites'!H37*VLOOKUP('Lookups'!$A$10, 'Lookups'!$A$9:'Lookups'!$B$24, 2, FALSE))+'New Sites'!H37*VLOOKUP('Lookups'!$A$11, 'Lookups'!$A$9:'Lookups'!$B$24, 2, FALSE),"-")</f>
        <v/>
      </c>
      <c r="I37" s="16">
        <f>IFERROR('New Sites'!I37*VLOOKUP('Lookups'!$A$9, 'Lookups'!$A$9:'Lookups'!$B$24, 2, FALSE)+((SQRT((1/('Total Sites'!I37/Area!I37))/2)*1000)*'New Sites'!I37*VLOOKUP('Lookups'!$A$10, 'Lookups'!$A$9:'Lookups'!$B$24, 2, FALSE))+'New Sites'!I37*VLOOKUP('Lookups'!$A$11, 'Lookups'!$A$9:'Lookups'!$B$24, 2, FALSE),"-")</f>
        <v/>
      </c>
      <c r="J37" s="16">
        <f>IFERROR('New Sites'!J37*VLOOKUP('Lookups'!$A$9, 'Lookups'!$A$9:'Lookups'!$B$24, 2, FALSE)+((SQRT((1/('Total Sites'!J37/Area!J37))/2)*1000)*'New Sites'!J37*VLOOKUP('Lookups'!$A$10, 'Lookups'!$A$9:'Lookups'!$B$24, 2, FALSE))+'New Sites'!J37*VLOOKUP('Lookups'!$A$11, 'Lookups'!$A$9:'Lookups'!$B$24, 2, FALSE),"-")</f>
        <v/>
      </c>
      <c r="K37" s="16">
        <f>IFERROR('New Sites'!K37*VLOOKUP('Lookups'!$A$9, 'Lookups'!$A$9:'Lookups'!$B$24, 2, FALSE)+((SQRT((1/('Total Sites'!K37/Area!K37))/2)*1000)*'New Sites'!K37*VLOOKUP('Lookups'!$A$10, 'Lookups'!$A$9:'Lookups'!$B$24, 2, FALSE))+'New Sites'!K37*VLOOKUP('Lookups'!$A$11, 'Lookups'!$A$9:'Lookups'!$B$24, 2, FALSE),"-")</f>
        <v/>
      </c>
      <c r="L37" s="16">
        <f>IFERROR('New Sites'!L37*VLOOKUP('Lookups'!$A$9, 'Lookups'!$A$9:'Lookups'!$B$24, 2, FALSE)+((SQRT((1/('Total Sites'!L37/Area!L37))/2)*1000)*'New Sites'!L37*VLOOKUP('Lookups'!$A$10, 'Lookups'!$A$9:'Lookups'!$B$24, 2, FALSE))+'New Sites'!L37*VLOOKUP('Lookups'!$A$11, 'Lookups'!$A$9:'Lookups'!$B$24, 2, FALSE),"-")</f>
        <v/>
      </c>
      <c r="M37" s="17">
        <f>IFERROR(SUMIF((C37:L37), "&lt;&gt;n/a")/1e9, "-")</f>
        <v/>
      </c>
      <c r="N37" s="24">
        <f>(M37*1e9)/Pop!M37</f>
        <v/>
      </c>
      <c r="O37" s="16">
        <f>IFERROR(INDEX(Options!$J$2:$J$1611,MATCH(A37, Options!$G$2:$G$1611,0)), )</f>
        <v/>
      </c>
      <c r="P37" s="16">
        <f>IFERROR(INDEX(Options!$I$2:$I$1611,MATCH(A37, Options!$G$2:$G$1611,0)), )</f>
        <v/>
      </c>
    </row>
    <row r="38">
      <c r="A38" s="16">
        <f>'New Sites'!A38</f>
        <v/>
      </c>
      <c r="B38" s="16">
        <f>'New Sites'!B38</f>
        <v/>
      </c>
      <c r="C38" s="16">
        <f>IFERROR('New Sites'!C38*VLOOKUP('Lookups'!$A$9, 'Lookups'!$A$9:'Lookups'!$B$24, 2, FALSE)+((SQRT((1/('Total Sites'!C38/Area!C38))/2)*1000)*'New Sites'!C38*VLOOKUP('Lookups'!$A$10, 'Lookups'!$A$9:'Lookups'!$B$24, 2, FALSE))+'New Sites'!C38*VLOOKUP('Lookups'!$A$11, 'Lookups'!$A$9:'Lookups'!$B$24, 2, FALSE),"-")</f>
        <v/>
      </c>
      <c r="D38" s="16">
        <f>IFERROR('New Sites'!D38*VLOOKUP('Lookups'!$A$9, 'Lookups'!$A$9:'Lookups'!$B$24, 2, FALSE)+((SQRT((1/('Total Sites'!D38/Area!D38))/2)*1000)*'New Sites'!D38*VLOOKUP('Lookups'!$A$10, 'Lookups'!$A$9:'Lookups'!$B$24, 2, FALSE))+'New Sites'!D38*VLOOKUP('Lookups'!$A$11, 'Lookups'!$A$9:'Lookups'!$B$24, 2, FALSE),"-")</f>
        <v/>
      </c>
      <c r="E38" s="16">
        <f>IFERROR('New Sites'!E38*VLOOKUP('Lookups'!$A$9, 'Lookups'!$A$9:'Lookups'!$B$24, 2, FALSE)+((SQRT((1/('Total Sites'!E38/Area!E38))/2)*1000)*'New Sites'!E38*VLOOKUP('Lookups'!$A$10, 'Lookups'!$A$9:'Lookups'!$B$24, 2, FALSE))+'New Sites'!E38*VLOOKUP('Lookups'!$A$11, 'Lookups'!$A$9:'Lookups'!$B$24, 2, FALSE),"-")</f>
        <v/>
      </c>
      <c r="F38" s="16">
        <f>IFERROR('New Sites'!F38*VLOOKUP('Lookups'!$A$9, 'Lookups'!$A$9:'Lookups'!$B$24, 2, FALSE)+((SQRT((1/('Total Sites'!F38/Area!F38))/2)*1000)*'New Sites'!F38*VLOOKUP('Lookups'!$A$10, 'Lookups'!$A$9:'Lookups'!$B$24, 2, FALSE))+'New Sites'!F38*VLOOKUP('Lookups'!$A$11, 'Lookups'!$A$9:'Lookups'!$B$24, 2, FALSE),"-")</f>
        <v/>
      </c>
      <c r="G38" s="16">
        <f>IFERROR('New Sites'!G38*VLOOKUP('Lookups'!$A$9, 'Lookups'!$A$9:'Lookups'!$B$24, 2, FALSE)+((SQRT((1/('Total Sites'!G38/Area!G38))/2)*1000)*'New Sites'!G38*VLOOKUP('Lookups'!$A$10, 'Lookups'!$A$9:'Lookups'!$B$24, 2, FALSE))+'New Sites'!G38*VLOOKUP('Lookups'!$A$11, 'Lookups'!$A$9:'Lookups'!$B$24, 2, FALSE),"-")</f>
        <v/>
      </c>
      <c r="H38" s="16">
        <f>IFERROR('New Sites'!H38*VLOOKUP('Lookups'!$A$9, 'Lookups'!$A$9:'Lookups'!$B$24, 2, FALSE)+((SQRT((1/('Total Sites'!H38/Area!H38))/2)*1000)*'New Sites'!H38*VLOOKUP('Lookups'!$A$10, 'Lookups'!$A$9:'Lookups'!$B$24, 2, FALSE))+'New Sites'!H38*VLOOKUP('Lookups'!$A$11, 'Lookups'!$A$9:'Lookups'!$B$24, 2, FALSE),"-")</f>
        <v/>
      </c>
      <c r="I38" s="16">
        <f>IFERROR('New Sites'!I38*VLOOKUP('Lookups'!$A$9, 'Lookups'!$A$9:'Lookups'!$B$24, 2, FALSE)+((SQRT((1/('Total Sites'!I38/Area!I38))/2)*1000)*'New Sites'!I38*VLOOKUP('Lookups'!$A$10, 'Lookups'!$A$9:'Lookups'!$B$24, 2, FALSE))+'New Sites'!I38*VLOOKUP('Lookups'!$A$11, 'Lookups'!$A$9:'Lookups'!$B$24, 2, FALSE),"-")</f>
        <v/>
      </c>
      <c r="J38" s="16">
        <f>IFERROR('New Sites'!J38*VLOOKUP('Lookups'!$A$9, 'Lookups'!$A$9:'Lookups'!$B$24, 2, FALSE)+((SQRT((1/('Total Sites'!J38/Area!J38))/2)*1000)*'New Sites'!J38*VLOOKUP('Lookups'!$A$10, 'Lookups'!$A$9:'Lookups'!$B$24, 2, FALSE))+'New Sites'!J38*VLOOKUP('Lookups'!$A$11, 'Lookups'!$A$9:'Lookups'!$B$24, 2, FALSE),"-")</f>
        <v/>
      </c>
      <c r="K38" s="16">
        <f>IFERROR('New Sites'!K38*VLOOKUP('Lookups'!$A$9, 'Lookups'!$A$9:'Lookups'!$B$24, 2, FALSE)+((SQRT((1/('Total Sites'!K38/Area!K38))/2)*1000)*'New Sites'!K38*VLOOKUP('Lookups'!$A$10, 'Lookups'!$A$9:'Lookups'!$B$24, 2, FALSE))+'New Sites'!K38*VLOOKUP('Lookups'!$A$11, 'Lookups'!$A$9:'Lookups'!$B$24, 2, FALSE),"-")</f>
        <v/>
      </c>
      <c r="L38" s="16">
        <f>IFERROR('New Sites'!L38*VLOOKUP('Lookups'!$A$9, 'Lookups'!$A$9:'Lookups'!$B$24, 2, FALSE)+((SQRT((1/('Total Sites'!L38/Area!L38))/2)*1000)*'New Sites'!L38*VLOOKUP('Lookups'!$A$10, 'Lookups'!$A$9:'Lookups'!$B$24, 2, FALSE))+'New Sites'!L38*VLOOKUP('Lookups'!$A$11, 'Lookups'!$A$9:'Lookups'!$B$24, 2, FALSE),"-")</f>
        <v/>
      </c>
      <c r="M38" s="17">
        <f>IFERROR(SUMIF((C38:L38), "&lt;&gt;n/a")/1e9, "-")</f>
        <v/>
      </c>
      <c r="N38" s="24">
        <f>(M38*1e9)/Pop!M38</f>
        <v/>
      </c>
      <c r="O38" s="16">
        <f>IFERROR(INDEX(Options!$J$2:$J$1611,MATCH(A38, Options!$G$2:$G$1611,0)), )</f>
        <v/>
      </c>
      <c r="P38" s="16">
        <f>IFERROR(INDEX(Options!$I$2:$I$1611,MATCH(A38, Options!$G$2:$G$1611,0)), )</f>
        <v/>
      </c>
    </row>
    <row r="39">
      <c r="A39" s="16">
        <f>'New Sites'!A39</f>
        <v/>
      </c>
      <c r="B39" s="16">
        <f>'New Sites'!B39</f>
        <v/>
      </c>
      <c r="C39" s="16">
        <f>IFERROR('New Sites'!C39*VLOOKUP('Lookups'!$A$9, 'Lookups'!$A$9:'Lookups'!$B$24, 2, FALSE)+((SQRT((1/('Total Sites'!C39/Area!C39))/2)*1000)*'New Sites'!C39*VLOOKUP('Lookups'!$A$10, 'Lookups'!$A$9:'Lookups'!$B$24, 2, FALSE))+'New Sites'!C39*VLOOKUP('Lookups'!$A$11, 'Lookups'!$A$9:'Lookups'!$B$24, 2, FALSE),"-")</f>
        <v/>
      </c>
      <c r="D39" s="16">
        <f>IFERROR('New Sites'!D39*VLOOKUP('Lookups'!$A$9, 'Lookups'!$A$9:'Lookups'!$B$24, 2, FALSE)+((SQRT((1/('Total Sites'!D39/Area!D39))/2)*1000)*'New Sites'!D39*VLOOKUP('Lookups'!$A$10, 'Lookups'!$A$9:'Lookups'!$B$24, 2, FALSE))+'New Sites'!D39*VLOOKUP('Lookups'!$A$11, 'Lookups'!$A$9:'Lookups'!$B$24, 2, FALSE),"-")</f>
        <v/>
      </c>
      <c r="E39" s="16">
        <f>IFERROR('New Sites'!E39*VLOOKUP('Lookups'!$A$9, 'Lookups'!$A$9:'Lookups'!$B$24, 2, FALSE)+((SQRT((1/('Total Sites'!E39/Area!E39))/2)*1000)*'New Sites'!E39*VLOOKUP('Lookups'!$A$10, 'Lookups'!$A$9:'Lookups'!$B$24, 2, FALSE))+'New Sites'!E39*VLOOKUP('Lookups'!$A$11, 'Lookups'!$A$9:'Lookups'!$B$24, 2, FALSE),"-")</f>
        <v/>
      </c>
      <c r="F39" s="16">
        <f>IFERROR('New Sites'!F39*VLOOKUP('Lookups'!$A$9, 'Lookups'!$A$9:'Lookups'!$B$24, 2, FALSE)+((SQRT((1/('Total Sites'!F39/Area!F39))/2)*1000)*'New Sites'!F39*VLOOKUP('Lookups'!$A$10, 'Lookups'!$A$9:'Lookups'!$B$24, 2, FALSE))+'New Sites'!F39*VLOOKUP('Lookups'!$A$11, 'Lookups'!$A$9:'Lookups'!$B$24, 2, FALSE),"-")</f>
        <v/>
      </c>
      <c r="G39" s="16">
        <f>IFERROR('New Sites'!G39*VLOOKUP('Lookups'!$A$9, 'Lookups'!$A$9:'Lookups'!$B$24, 2, FALSE)+((SQRT((1/('Total Sites'!G39/Area!G39))/2)*1000)*'New Sites'!G39*VLOOKUP('Lookups'!$A$10, 'Lookups'!$A$9:'Lookups'!$B$24, 2, FALSE))+'New Sites'!G39*VLOOKUP('Lookups'!$A$11, 'Lookups'!$A$9:'Lookups'!$B$24, 2, FALSE),"-")</f>
        <v/>
      </c>
      <c r="H39" s="16">
        <f>IFERROR('New Sites'!H39*VLOOKUP('Lookups'!$A$9, 'Lookups'!$A$9:'Lookups'!$B$24, 2, FALSE)+((SQRT((1/('Total Sites'!H39/Area!H39))/2)*1000)*'New Sites'!H39*VLOOKUP('Lookups'!$A$10, 'Lookups'!$A$9:'Lookups'!$B$24, 2, FALSE))+'New Sites'!H39*VLOOKUP('Lookups'!$A$11, 'Lookups'!$A$9:'Lookups'!$B$24, 2, FALSE),"-")</f>
        <v/>
      </c>
      <c r="I39" s="16">
        <f>IFERROR('New Sites'!I39*VLOOKUP('Lookups'!$A$9, 'Lookups'!$A$9:'Lookups'!$B$24, 2, FALSE)+((SQRT((1/('Total Sites'!I39/Area!I39))/2)*1000)*'New Sites'!I39*VLOOKUP('Lookups'!$A$10, 'Lookups'!$A$9:'Lookups'!$B$24, 2, FALSE))+'New Sites'!I39*VLOOKUP('Lookups'!$A$11, 'Lookups'!$A$9:'Lookups'!$B$24, 2, FALSE),"-")</f>
        <v/>
      </c>
      <c r="J39" s="16">
        <f>IFERROR('New Sites'!J39*VLOOKUP('Lookups'!$A$9, 'Lookups'!$A$9:'Lookups'!$B$24, 2, FALSE)+((SQRT((1/('Total Sites'!J39/Area!J39))/2)*1000)*'New Sites'!J39*VLOOKUP('Lookups'!$A$10, 'Lookups'!$A$9:'Lookups'!$B$24, 2, FALSE))+'New Sites'!J39*VLOOKUP('Lookups'!$A$11, 'Lookups'!$A$9:'Lookups'!$B$24, 2, FALSE),"-")</f>
        <v/>
      </c>
      <c r="K39" s="16">
        <f>IFERROR('New Sites'!K39*VLOOKUP('Lookups'!$A$9, 'Lookups'!$A$9:'Lookups'!$B$24, 2, FALSE)+((SQRT((1/('Total Sites'!K39/Area!K39))/2)*1000)*'New Sites'!K39*VLOOKUP('Lookups'!$A$10, 'Lookups'!$A$9:'Lookups'!$B$24, 2, FALSE))+'New Sites'!K39*VLOOKUP('Lookups'!$A$11, 'Lookups'!$A$9:'Lookups'!$B$24, 2, FALSE),"-")</f>
        <v/>
      </c>
      <c r="L39" s="16">
        <f>IFERROR('New Sites'!L39*VLOOKUP('Lookups'!$A$9, 'Lookups'!$A$9:'Lookups'!$B$24, 2, FALSE)+((SQRT((1/('Total Sites'!L39/Area!L39))/2)*1000)*'New Sites'!L39*VLOOKUP('Lookups'!$A$10, 'Lookups'!$A$9:'Lookups'!$B$24, 2, FALSE))+'New Sites'!L39*VLOOKUP('Lookups'!$A$11, 'Lookups'!$A$9:'Lookups'!$B$24, 2, FALSE),"-")</f>
        <v/>
      </c>
      <c r="M39" s="17">
        <f>IFERROR(SUMIF((C39:L39), "&lt;&gt;n/a")/1e9, "-")</f>
        <v/>
      </c>
      <c r="N39" s="24">
        <f>(M39*1e9)/Pop!M39</f>
        <v/>
      </c>
      <c r="O39" s="16">
        <f>IFERROR(INDEX(Options!$J$2:$J$1611,MATCH(A39, Options!$G$2:$G$1611,0)), )</f>
        <v/>
      </c>
      <c r="P39" s="16">
        <f>IFERROR(INDEX(Options!$I$2:$I$1611,MATCH(A39, Options!$G$2:$G$1611,0)), )</f>
        <v/>
      </c>
    </row>
    <row r="40">
      <c r="A40" s="16">
        <f>'New Sites'!A40</f>
        <v/>
      </c>
      <c r="B40" s="16">
        <f>'New Sites'!B40</f>
        <v/>
      </c>
      <c r="C40" s="16">
        <f>IFERROR('New Sites'!C40*VLOOKUP('Lookups'!$A$9, 'Lookups'!$A$9:'Lookups'!$B$24, 2, FALSE)+((SQRT((1/('Total Sites'!C40/Area!C40))/2)*1000)*'New Sites'!C40*VLOOKUP('Lookups'!$A$10, 'Lookups'!$A$9:'Lookups'!$B$24, 2, FALSE))+'New Sites'!C40*VLOOKUP('Lookups'!$A$11, 'Lookups'!$A$9:'Lookups'!$B$24, 2, FALSE),"-")</f>
        <v/>
      </c>
      <c r="D40" s="16">
        <f>IFERROR('New Sites'!D40*VLOOKUP('Lookups'!$A$9, 'Lookups'!$A$9:'Lookups'!$B$24, 2, FALSE)+((SQRT((1/('Total Sites'!D40/Area!D40))/2)*1000)*'New Sites'!D40*VLOOKUP('Lookups'!$A$10, 'Lookups'!$A$9:'Lookups'!$B$24, 2, FALSE))+'New Sites'!D40*VLOOKUP('Lookups'!$A$11, 'Lookups'!$A$9:'Lookups'!$B$24, 2, FALSE),"-")</f>
        <v/>
      </c>
      <c r="E40" s="16">
        <f>IFERROR('New Sites'!E40*VLOOKUP('Lookups'!$A$9, 'Lookups'!$A$9:'Lookups'!$B$24, 2, FALSE)+((SQRT((1/('Total Sites'!E40/Area!E40))/2)*1000)*'New Sites'!E40*VLOOKUP('Lookups'!$A$10, 'Lookups'!$A$9:'Lookups'!$B$24, 2, FALSE))+'New Sites'!E40*VLOOKUP('Lookups'!$A$11, 'Lookups'!$A$9:'Lookups'!$B$24, 2, FALSE),"-")</f>
        <v/>
      </c>
      <c r="F40" s="16">
        <f>IFERROR('New Sites'!F40*VLOOKUP('Lookups'!$A$9, 'Lookups'!$A$9:'Lookups'!$B$24, 2, FALSE)+((SQRT((1/('Total Sites'!F40/Area!F40))/2)*1000)*'New Sites'!F40*VLOOKUP('Lookups'!$A$10, 'Lookups'!$A$9:'Lookups'!$B$24, 2, FALSE))+'New Sites'!F40*VLOOKUP('Lookups'!$A$11, 'Lookups'!$A$9:'Lookups'!$B$24, 2, FALSE),"-")</f>
        <v/>
      </c>
      <c r="G40" s="16">
        <f>IFERROR('New Sites'!G40*VLOOKUP('Lookups'!$A$9, 'Lookups'!$A$9:'Lookups'!$B$24, 2, FALSE)+((SQRT((1/('Total Sites'!G40/Area!G40))/2)*1000)*'New Sites'!G40*VLOOKUP('Lookups'!$A$10, 'Lookups'!$A$9:'Lookups'!$B$24, 2, FALSE))+'New Sites'!G40*VLOOKUP('Lookups'!$A$11, 'Lookups'!$A$9:'Lookups'!$B$24, 2, FALSE),"-")</f>
        <v/>
      </c>
      <c r="H40" s="16">
        <f>IFERROR('New Sites'!H40*VLOOKUP('Lookups'!$A$9, 'Lookups'!$A$9:'Lookups'!$B$24, 2, FALSE)+((SQRT((1/('Total Sites'!H40/Area!H40))/2)*1000)*'New Sites'!H40*VLOOKUP('Lookups'!$A$10, 'Lookups'!$A$9:'Lookups'!$B$24, 2, FALSE))+'New Sites'!H40*VLOOKUP('Lookups'!$A$11, 'Lookups'!$A$9:'Lookups'!$B$24, 2, FALSE),"-")</f>
        <v/>
      </c>
      <c r="I40" s="16">
        <f>IFERROR('New Sites'!I40*VLOOKUP('Lookups'!$A$9, 'Lookups'!$A$9:'Lookups'!$B$24, 2, FALSE)+((SQRT((1/('Total Sites'!I40/Area!I40))/2)*1000)*'New Sites'!I40*VLOOKUP('Lookups'!$A$10, 'Lookups'!$A$9:'Lookups'!$B$24, 2, FALSE))+'New Sites'!I40*VLOOKUP('Lookups'!$A$11, 'Lookups'!$A$9:'Lookups'!$B$24, 2, FALSE),"-")</f>
        <v/>
      </c>
      <c r="J40" s="16">
        <f>IFERROR('New Sites'!J40*VLOOKUP('Lookups'!$A$9, 'Lookups'!$A$9:'Lookups'!$B$24, 2, FALSE)+((SQRT((1/('Total Sites'!J40/Area!J40))/2)*1000)*'New Sites'!J40*VLOOKUP('Lookups'!$A$10, 'Lookups'!$A$9:'Lookups'!$B$24, 2, FALSE))+'New Sites'!J40*VLOOKUP('Lookups'!$A$11, 'Lookups'!$A$9:'Lookups'!$B$24, 2, FALSE),"-")</f>
        <v/>
      </c>
      <c r="K40" s="16">
        <f>IFERROR('New Sites'!K40*VLOOKUP('Lookups'!$A$9, 'Lookups'!$A$9:'Lookups'!$B$24, 2, FALSE)+((SQRT((1/('Total Sites'!K40/Area!K40))/2)*1000)*'New Sites'!K40*VLOOKUP('Lookups'!$A$10, 'Lookups'!$A$9:'Lookups'!$B$24, 2, FALSE))+'New Sites'!K40*VLOOKUP('Lookups'!$A$11, 'Lookups'!$A$9:'Lookups'!$B$24, 2, FALSE),"-")</f>
        <v/>
      </c>
      <c r="L40" s="16">
        <f>IFERROR('New Sites'!L40*VLOOKUP('Lookups'!$A$9, 'Lookups'!$A$9:'Lookups'!$B$24, 2, FALSE)+((SQRT((1/('Total Sites'!L40/Area!L40))/2)*1000)*'New Sites'!L40*VLOOKUP('Lookups'!$A$10, 'Lookups'!$A$9:'Lookups'!$B$24, 2, FALSE))+'New Sites'!L40*VLOOKUP('Lookups'!$A$11, 'Lookups'!$A$9:'Lookups'!$B$24, 2, FALSE),"-")</f>
        <v/>
      </c>
      <c r="M40" s="17">
        <f>IFERROR(SUMIF((C40:L40), "&lt;&gt;n/a")/1e9, "-")</f>
        <v/>
      </c>
      <c r="N40" s="24">
        <f>(M40*1e9)/Pop!M40</f>
        <v/>
      </c>
      <c r="O40" s="16">
        <f>IFERROR(INDEX(Options!$J$2:$J$1611,MATCH(A40, Options!$G$2:$G$1611,0)), )</f>
        <v/>
      </c>
      <c r="P40" s="16">
        <f>IFERROR(INDEX(Options!$I$2:$I$1611,MATCH(A40, Options!$G$2:$G$1611,0)), )</f>
        <v/>
      </c>
    </row>
    <row r="41">
      <c r="A41" s="16">
        <f>'New Sites'!A41</f>
        <v/>
      </c>
      <c r="B41" s="16">
        <f>'New Sites'!B41</f>
        <v/>
      </c>
      <c r="C41" s="16">
        <f>IFERROR('New Sites'!C41*VLOOKUP('Lookups'!$A$9, 'Lookups'!$A$9:'Lookups'!$B$24, 2, FALSE)+((SQRT((1/('Total Sites'!C41/Area!C41))/2)*1000)*'New Sites'!C41*VLOOKUP('Lookups'!$A$10, 'Lookups'!$A$9:'Lookups'!$B$24, 2, FALSE))+'New Sites'!C41*VLOOKUP('Lookups'!$A$11, 'Lookups'!$A$9:'Lookups'!$B$24, 2, FALSE),"-")</f>
        <v/>
      </c>
      <c r="D41" s="16">
        <f>IFERROR('New Sites'!D41*VLOOKUP('Lookups'!$A$9, 'Lookups'!$A$9:'Lookups'!$B$24, 2, FALSE)+((SQRT((1/('Total Sites'!D41/Area!D41))/2)*1000)*'New Sites'!D41*VLOOKUP('Lookups'!$A$10, 'Lookups'!$A$9:'Lookups'!$B$24, 2, FALSE))+'New Sites'!D41*VLOOKUP('Lookups'!$A$11, 'Lookups'!$A$9:'Lookups'!$B$24, 2, FALSE),"-")</f>
        <v/>
      </c>
      <c r="E41" s="16">
        <f>IFERROR('New Sites'!E41*VLOOKUP('Lookups'!$A$9, 'Lookups'!$A$9:'Lookups'!$B$24, 2, FALSE)+((SQRT((1/('Total Sites'!E41/Area!E41))/2)*1000)*'New Sites'!E41*VLOOKUP('Lookups'!$A$10, 'Lookups'!$A$9:'Lookups'!$B$24, 2, FALSE))+'New Sites'!E41*VLOOKUP('Lookups'!$A$11, 'Lookups'!$A$9:'Lookups'!$B$24, 2, FALSE),"-")</f>
        <v/>
      </c>
      <c r="F41" s="16">
        <f>IFERROR('New Sites'!F41*VLOOKUP('Lookups'!$A$9, 'Lookups'!$A$9:'Lookups'!$B$24, 2, FALSE)+((SQRT((1/('Total Sites'!F41/Area!F41))/2)*1000)*'New Sites'!F41*VLOOKUP('Lookups'!$A$10, 'Lookups'!$A$9:'Lookups'!$B$24, 2, FALSE))+'New Sites'!F41*VLOOKUP('Lookups'!$A$11, 'Lookups'!$A$9:'Lookups'!$B$24, 2, FALSE),"-")</f>
        <v/>
      </c>
      <c r="G41" s="16">
        <f>IFERROR('New Sites'!G41*VLOOKUP('Lookups'!$A$9, 'Lookups'!$A$9:'Lookups'!$B$24, 2, FALSE)+((SQRT((1/('Total Sites'!G41/Area!G41))/2)*1000)*'New Sites'!G41*VLOOKUP('Lookups'!$A$10, 'Lookups'!$A$9:'Lookups'!$B$24, 2, FALSE))+'New Sites'!G41*VLOOKUP('Lookups'!$A$11, 'Lookups'!$A$9:'Lookups'!$B$24, 2, FALSE),"-")</f>
        <v/>
      </c>
      <c r="H41" s="16">
        <f>IFERROR('New Sites'!H41*VLOOKUP('Lookups'!$A$9, 'Lookups'!$A$9:'Lookups'!$B$24, 2, FALSE)+((SQRT((1/('Total Sites'!H41/Area!H41))/2)*1000)*'New Sites'!H41*VLOOKUP('Lookups'!$A$10, 'Lookups'!$A$9:'Lookups'!$B$24, 2, FALSE))+'New Sites'!H41*VLOOKUP('Lookups'!$A$11, 'Lookups'!$A$9:'Lookups'!$B$24, 2, FALSE),"-")</f>
        <v/>
      </c>
      <c r="I41" s="16">
        <f>IFERROR('New Sites'!I41*VLOOKUP('Lookups'!$A$9, 'Lookups'!$A$9:'Lookups'!$B$24, 2, FALSE)+((SQRT((1/('Total Sites'!I41/Area!I41))/2)*1000)*'New Sites'!I41*VLOOKUP('Lookups'!$A$10, 'Lookups'!$A$9:'Lookups'!$B$24, 2, FALSE))+'New Sites'!I41*VLOOKUP('Lookups'!$A$11, 'Lookups'!$A$9:'Lookups'!$B$24, 2, FALSE),"-")</f>
        <v/>
      </c>
      <c r="J41" s="16">
        <f>IFERROR('New Sites'!J41*VLOOKUP('Lookups'!$A$9, 'Lookups'!$A$9:'Lookups'!$B$24, 2, FALSE)+((SQRT((1/('Total Sites'!J41/Area!J41))/2)*1000)*'New Sites'!J41*VLOOKUP('Lookups'!$A$10, 'Lookups'!$A$9:'Lookups'!$B$24, 2, FALSE))+'New Sites'!J41*VLOOKUP('Lookups'!$A$11, 'Lookups'!$A$9:'Lookups'!$B$24, 2, FALSE),"-")</f>
        <v/>
      </c>
      <c r="K41" s="16">
        <f>IFERROR('New Sites'!K41*VLOOKUP('Lookups'!$A$9, 'Lookups'!$A$9:'Lookups'!$B$24, 2, FALSE)+((SQRT((1/('Total Sites'!K41/Area!K41))/2)*1000)*'New Sites'!K41*VLOOKUP('Lookups'!$A$10, 'Lookups'!$A$9:'Lookups'!$B$24, 2, FALSE))+'New Sites'!K41*VLOOKUP('Lookups'!$A$11, 'Lookups'!$A$9:'Lookups'!$B$24, 2, FALSE),"-")</f>
        <v/>
      </c>
      <c r="L41" s="16">
        <f>IFERROR('New Sites'!L41*VLOOKUP('Lookups'!$A$9, 'Lookups'!$A$9:'Lookups'!$B$24, 2, FALSE)+((SQRT((1/('Total Sites'!L41/Area!L41))/2)*1000)*'New Sites'!L41*VLOOKUP('Lookups'!$A$10, 'Lookups'!$A$9:'Lookups'!$B$24, 2, FALSE))+'New Sites'!L41*VLOOKUP('Lookups'!$A$11, 'Lookups'!$A$9:'Lookups'!$B$24, 2, FALSE),"-")</f>
        <v/>
      </c>
      <c r="M41" s="17">
        <f>IFERROR(SUMIF((C41:L41), "&lt;&gt;n/a")/1e9, "-")</f>
        <v/>
      </c>
      <c r="N41" s="24">
        <f>(M41*1e9)/Pop!M41</f>
        <v/>
      </c>
      <c r="O41" s="16">
        <f>IFERROR(INDEX(Options!$J$2:$J$1611,MATCH(A41, Options!$G$2:$G$1611,0)), )</f>
        <v/>
      </c>
      <c r="P41" s="16">
        <f>IFERROR(INDEX(Options!$I$2:$I$1611,MATCH(A41, Options!$G$2:$G$1611,0)), )</f>
        <v/>
      </c>
    </row>
    <row r="42">
      <c r="A42" s="16">
        <f>'New Sites'!A42</f>
        <v/>
      </c>
      <c r="B42" s="16">
        <f>'New Sites'!B42</f>
        <v/>
      </c>
      <c r="C42" s="16">
        <f>IFERROR('New Sites'!C42*VLOOKUP('Lookups'!$A$9, 'Lookups'!$A$9:'Lookups'!$B$24, 2, FALSE)+((SQRT((1/('Total Sites'!C42/Area!C42))/2)*1000)*'New Sites'!C42*VLOOKUP('Lookups'!$A$10, 'Lookups'!$A$9:'Lookups'!$B$24, 2, FALSE))+'New Sites'!C42*VLOOKUP('Lookups'!$A$11, 'Lookups'!$A$9:'Lookups'!$B$24, 2, FALSE),"-")</f>
        <v/>
      </c>
      <c r="D42" s="16">
        <f>IFERROR('New Sites'!D42*VLOOKUP('Lookups'!$A$9, 'Lookups'!$A$9:'Lookups'!$B$24, 2, FALSE)+((SQRT((1/('Total Sites'!D42/Area!D42))/2)*1000)*'New Sites'!D42*VLOOKUP('Lookups'!$A$10, 'Lookups'!$A$9:'Lookups'!$B$24, 2, FALSE))+'New Sites'!D42*VLOOKUP('Lookups'!$A$11, 'Lookups'!$A$9:'Lookups'!$B$24, 2, FALSE),"-")</f>
        <v/>
      </c>
      <c r="E42" s="16">
        <f>IFERROR('New Sites'!E42*VLOOKUP('Lookups'!$A$9, 'Lookups'!$A$9:'Lookups'!$B$24, 2, FALSE)+((SQRT((1/('Total Sites'!E42/Area!E42))/2)*1000)*'New Sites'!E42*VLOOKUP('Lookups'!$A$10, 'Lookups'!$A$9:'Lookups'!$B$24, 2, FALSE))+'New Sites'!E42*VLOOKUP('Lookups'!$A$11, 'Lookups'!$A$9:'Lookups'!$B$24, 2, FALSE),"-")</f>
        <v/>
      </c>
      <c r="F42" s="16">
        <f>IFERROR('New Sites'!F42*VLOOKUP('Lookups'!$A$9, 'Lookups'!$A$9:'Lookups'!$B$24, 2, FALSE)+((SQRT((1/('Total Sites'!F42/Area!F42))/2)*1000)*'New Sites'!F42*VLOOKUP('Lookups'!$A$10, 'Lookups'!$A$9:'Lookups'!$B$24, 2, FALSE))+'New Sites'!F42*VLOOKUP('Lookups'!$A$11, 'Lookups'!$A$9:'Lookups'!$B$24, 2, FALSE),"-")</f>
        <v/>
      </c>
      <c r="G42" s="16">
        <f>IFERROR('New Sites'!G42*VLOOKUP('Lookups'!$A$9, 'Lookups'!$A$9:'Lookups'!$B$24, 2, FALSE)+((SQRT((1/('Total Sites'!G42/Area!G42))/2)*1000)*'New Sites'!G42*VLOOKUP('Lookups'!$A$10, 'Lookups'!$A$9:'Lookups'!$B$24, 2, FALSE))+'New Sites'!G42*VLOOKUP('Lookups'!$A$11, 'Lookups'!$A$9:'Lookups'!$B$24, 2, FALSE),"-")</f>
        <v/>
      </c>
      <c r="H42" s="16">
        <f>IFERROR('New Sites'!H42*VLOOKUP('Lookups'!$A$9, 'Lookups'!$A$9:'Lookups'!$B$24, 2, FALSE)+((SQRT((1/('Total Sites'!H42/Area!H42))/2)*1000)*'New Sites'!H42*VLOOKUP('Lookups'!$A$10, 'Lookups'!$A$9:'Lookups'!$B$24, 2, FALSE))+'New Sites'!H42*VLOOKUP('Lookups'!$A$11, 'Lookups'!$A$9:'Lookups'!$B$24, 2, FALSE),"-")</f>
        <v/>
      </c>
      <c r="I42" s="16">
        <f>IFERROR('New Sites'!I42*VLOOKUP('Lookups'!$A$9, 'Lookups'!$A$9:'Lookups'!$B$24, 2, FALSE)+((SQRT((1/('Total Sites'!I42/Area!I42))/2)*1000)*'New Sites'!I42*VLOOKUP('Lookups'!$A$10, 'Lookups'!$A$9:'Lookups'!$B$24, 2, FALSE))+'New Sites'!I42*VLOOKUP('Lookups'!$A$11, 'Lookups'!$A$9:'Lookups'!$B$24, 2, FALSE),"-")</f>
        <v/>
      </c>
      <c r="J42" s="16">
        <f>IFERROR('New Sites'!J42*VLOOKUP('Lookups'!$A$9, 'Lookups'!$A$9:'Lookups'!$B$24, 2, FALSE)+((SQRT((1/('Total Sites'!J42/Area!J42))/2)*1000)*'New Sites'!J42*VLOOKUP('Lookups'!$A$10, 'Lookups'!$A$9:'Lookups'!$B$24, 2, FALSE))+'New Sites'!J42*VLOOKUP('Lookups'!$A$11, 'Lookups'!$A$9:'Lookups'!$B$24, 2, FALSE),"-")</f>
        <v/>
      </c>
      <c r="K42" s="16">
        <f>IFERROR('New Sites'!K42*VLOOKUP('Lookups'!$A$9, 'Lookups'!$A$9:'Lookups'!$B$24, 2, FALSE)+((SQRT((1/('Total Sites'!K42/Area!K42))/2)*1000)*'New Sites'!K42*VLOOKUP('Lookups'!$A$10, 'Lookups'!$A$9:'Lookups'!$B$24, 2, FALSE))+'New Sites'!K42*VLOOKUP('Lookups'!$A$11, 'Lookups'!$A$9:'Lookups'!$B$24, 2, FALSE),"-")</f>
        <v/>
      </c>
      <c r="L42" s="16">
        <f>IFERROR('New Sites'!L42*VLOOKUP('Lookups'!$A$9, 'Lookups'!$A$9:'Lookups'!$B$24, 2, FALSE)+((SQRT((1/('Total Sites'!L42/Area!L42))/2)*1000)*'New Sites'!L42*VLOOKUP('Lookups'!$A$10, 'Lookups'!$A$9:'Lookups'!$B$24, 2, FALSE))+'New Sites'!L42*VLOOKUP('Lookups'!$A$11, 'Lookups'!$A$9:'Lookups'!$B$24, 2, FALSE),"-")</f>
        <v/>
      </c>
      <c r="M42" s="17">
        <f>IFERROR(SUMIF((C42:L42), "&lt;&gt;n/a")/1e9, "-")</f>
        <v/>
      </c>
      <c r="N42" s="24">
        <f>(M42*1e9)/Pop!M42</f>
        <v/>
      </c>
      <c r="O42" s="16">
        <f>IFERROR(INDEX(Options!$J$2:$J$1611,MATCH(A42, Options!$G$2:$G$1611,0)), )</f>
        <v/>
      </c>
      <c r="P42" s="16">
        <f>IFERROR(INDEX(Options!$I$2:$I$1611,MATCH(A42, Options!$G$2:$G$1611,0)), )</f>
        <v/>
      </c>
    </row>
    <row r="43">
      <c r="A43" s="16">
        <f>'New Sites'!A43</f>
        <v/>
      </c>
      <c r="B43" s="16">
        <f>'New Sites'!B43</f>
        <v/>
      </c>
      <c r="C43" s="16">
        <f>IFERROR('New Sites'!C43*VLOOKUP('Lookups'!$A$9, 'Lookups'!$A$9:'Lookups'!$B$24, 2, FALSE)+((SQRT((1/('Total Sites'!C43/Area!C43))/2)*1000)*'New Sites'!C43*VLOOKUP('Lookups'!$A$10, 'Lookups'!$A$9:'Lookups'!$B$24, 2, FALSE))+'New Sites'!C43*VLOOKUP('Lookups'!$A$11, 'Lookups'!$A$9:'Lookups'!$B$24, 2, FALSE),"-")</f>
        <v/>
      </c>
      <c r="D43" s="16">
        <f>IFERROR('New Sites'!D43*VLOOKUP('Lookups'!$A$9, 'Lookups'!$A$9:'Lookups'!$B$24, 2, FALSE)+((SQRT((1/('Total Sites'!D43/Area!D43))/2)*1000)*'New Sites'!D43*VLOOKUP('Lookups'!$A$10, 'Lookups'!$A$9:'Lookups'!$B$24, 2, FALSE))+'New Sites'!D43*VLOOKUP('Lookups'!$A$11, 'Lookups'!$A$9:'Lookups'!$B$24, 2, FALSE),"-")</f>
        <v/>
      </c>
      <c r="E43" s="16">
        <f>IFERROR('New Sites'!E43*VLOOKUP('Lookups'!$A$9, 'Lookups'!$A$9:'Lookups'!$B$24, 2, FALSE)+((SQRT((1/('Total Sites'!E43/Area!E43))/2)*1000)*'New Sites'!E43*VLOOKUP('Lookups'!$A$10, 'Lookups'!$A$9:'Lookups'!$B$24, 2, FALSE))+'New Sites'!E43*VLOOKUP('Lookups'!$A$11, 'Lookups'!$A$9:'Lookups'!$B$24, 2, FALSE),"-")</f>
        <v/>
      </c>
      <c r="F43" s="16">
        <f>IFERROR('New Sites'!F43*VLOOKUP('Lookups'!$A$9, 'Lookups'!$A$9:'Lookups'!$B$24, 2, FALSE)+((SQRT((1/('Total Sites'!F43/Area!F43))/2)*1000)*'New Sites'!F43*VLOOKUP('Lookups'!$A$10, 'Lookups'!$A$9:'Lookups'!$B$24, 2, FALSE))+'New Sites'!F43*VLOOKUP('Lookups'!$A$11, 'Lookups'!$A$9:'Lookups'!$B$24, 2, FALSE),"-")</f>
        <v/>
      </c>
      <c r="G43" s="16">
        <f>IFERROR('New Sites'!G43*VLOOKUP('Lookups'!$A$9, 'Lookups'!$A$9:'Lookups'!$B$24, 2, FALSE)+((SQRT((1/('Total Sites'!G43/Area!G43))/2)*1000)*'New Sites'!G43*VLOOKUP('Lookups'!$A$10, 'Lookups'!$A$9:'Lookups'!$B$24, 2, FALSE))+'New Sites'!G43*VLOOKUP('Lookups'!$A$11, 'Lookups'!$A$9:'Lookups'!$B$24, 2, FALSE),"-")</f>
        <v/>
      </c>
      <c r="H43" s="16">
        <f>IFERROR('New Sites'!H43*VLOOKUP('Lookups'!$A$9, 'Lookups'!$A$9:'Lookups'!$B$24, 2, FALSE)+((SQRT((1/('Total Sites'!H43/Area!H43))/2)*1000)*'New Sites'!H43*VLOOKUP('Lookups'!$A$10, 'Lookups'!$A$9:'Lookups'!$B$24, 2, FALSE))+'New Sites'!H43*VLOOKUP('Lookups'!$A$11, 'Lookups'!$A$9:'Lookups'!$B$24, 2, FALSE),"-")</f>
        <v/>
      </c>
      <c r="I43" s="16">
        <f>IFERROR('New Sites'!I43*VLOOKUP('Lookups'!$A$9, 'Lookups'!$A$9:'Lookups'!$B$24, 2, FALSE)+((SQRT((1/('Total Sites'!I43/Area!I43))/2)*1000)*'New Sites'!I43*VLOOKUP('Lookups'!$A$10, 'Lookups'!$A$9:'Lookups'!$B$24, 2, FALSE))+'New Sites'!I43*VLOOKUP('Lookups'!$A$11, 'Lookups'!$A$9:'Lookups'!$B$24, 2, FALSE),"-")</f>
        <v/>
      </c>
      <c r="J43" s="16">
        <f>IFERROR('New Sites'!J43*VLOOKUP('Lookups'!$A$9, 'Lookups'!$A$9:'Lookups'!$B$24, 2, FALSE)+((SQRT((1/('Total Sites'!J43/Area!J43))/2)*1000)*'New Sites'!J43*VLOOKUP('Lookups'!$A$10, 'Lookups'!$A$9:'Lookups'!$B$24, 2, FALSE))+'New Sites'!J43*VLOOKUP('Lookups'!$A$11, 'Lookups'!$A$9:'Lookups'!$B$24, 2, FALSE),"-")</f>
        <v/>
      </c>
      <c r="K43" s="16">
        <f>IFERROR('New Sites'!K43*VLOOKUP('Lookups'!$A$9, 'Lookups'!$A$9:'Lookups'!$B$24, 2, FALSE)+((SQRT((1/('Total Sites'!K43/Area!K43))/2)*1000)*'New Sites'!K43*VLOOKUP('Lookups'!$A$10, 'Lookups'!$A$9:'Lookups'!$B$24, 2, FALSE))+'New Sites'!K43*VLOOKUP('Lookups'!$A$11, 'Lookups'!$A$9:'Lookups'!$B$24, 2, FALSE),"-")</f>
        <v/>
      </c>
      <c r="L43" s="16">
        <f>IFERROR('New Sites'!L43*VLOOKUP('Lookups'!$A$9, 'Lookups'!$A$9:'Lookups'!$B$24, 2, FALSE)+((SQRT((1/('Total Sites'!L43/Area!L43))/2)*1000)*'New Sites'!L43*VLOOKUP('Lookups'!$A$10, 'Lookups'!$A$9:'Lookups'!$B$24, 2, FALSE))+'New Sites'!L43*VLOOKUP('Lookups'!$A$11, 'Lookups'!$A$9:'Lookups'!$B$24, 2, FALSE),"-")</f>
        <v/>
      </c>
      <c r="M43" s="17">
        <f>IFERROR(SUMIF((C43:L43), "&lt;&gt;n/a")/1e9, "-")</f>
        <v/>
      </c>
      <c r="N43" s="24">
        <f>(M43*1e9)/Pop!M43</f>
        <v/>
      </c>
      <c r="O43" s="16">
        <f>IFERROR(INDEX(Options!$J$2:$J$1611,MATCH(A43, Options!$G$2:$G$1611,0)), )</f>
        <v/>
      </c>
      <c r="P43" s="16">
        <f>IFERROR(INDEX(Options!$I$2:$I$1611,MATCH(A43, Options!$G$2:$G$1611,0)), )</f>
        <v/>
      </c>
    </row>
    <row r="44">
      <c r="A44" s="16">
        <f>'New Sites'!A44</f>
        <v/>
      </c>
      <c r="B44" s="16">
        <f>'New Sites'!B44</f>
        <v/>
      </c>
      <c r="C44" s="16">
        <f>IFERROR('New Sites'!C44*VLOOKUP('Lookups'!$A$9, 'Lookups'!$A$9:'Lookups'!$B$24, 2, FALSE)+((SQRT((1/('Total Sites'!C44/Area!C44))/2)*1000)*'New Sites'!C44*VLOOKUP('Lookups'!$A$10, 'Lookups'!$A$9:'Lookups'!$B$24, 2, FALSE))+'New Sites'!C44*VLOOKUP('Lookups'!$A$11, 'Lookups'!$A$9:'Lookups'!$B$24, 2, FALSE),"-")</f>
        <v/>
      </c>
      <c r="D44" s="16">
        <f>IFERROR('New Sites'!D44*VLOOKUP('Lookups'!$A$9, 'Lookups'!$A$9:'Lookups'!$B$24, 2, FALSE)+((SQRT((1/('Total Sites'!D44/Area!D44))/2)*1000)*'New Sites'!D44*VLOOKUP('Lookups'!$A$10, 'Lookups'!$A$9:'Lookups'!$B$24, 2, FALSE))+'New Sites'!D44*VLOOKUP('Lookups'!$A$11, 'Lookups'!$A$9:'Lookups'!$B$24, 2, FALSE),"-")</f>
        <v/>
      </c>
      <c r="E44" s="16">
        <f>IFERROR('New Sites'!E44*VLOOKUP('Lookups'!$A$9, 'Lookups'!$A$9:'Lookups'!$B$24, 2, FALSE)+((SQRT((1/('Total Sites'!E44/Area!E44))/2)*1000)*'New Sites'!E44*VLOOKUP('Lookups'!$A$10, 'Lookups'!$A$9:'Lookups'!$B$24, 2, FALSE))+'New Sites'!E44*VLOOKUP('Lookups'!$A$11, 'Lookups'!$A$9:'Lookups'!$B$24, 2, FALSE),"-")</f>
        <v/>
      </c>
      <c r="F44" s="16">
        <f>IFERROR('New Sites'!F44*VLOOKUP('Lookups'!$A$9, 'Lookups'!$A$9:'Lookups'!$B$24, 2, FALSE)+((SQRT((1/('Total Sites'!F44/Area!F44))/2)*1000)*'New Sites'!F44*VLOOKUP('Lookups'!$A$10, 'Lookups'!$A$9:'Lookups'!$B$24, 2, FALSE))+'New Sites'!F44*VLOOKUP('Lookups'!$A$11, 'Lookups'!$A$9:'Lookups'!$B$24, 2, FALSE),"-")</f>
        <v/>
      </c>
      <c r="G44" s="16">
        <f>IFERROR('New Sites'!G44*VLOOKUP('Lookups'!$A$9, 'Lookups'!$A$9:'Lookups'!$B$24, 2, FALSE)+((SQRT((1/('Total Sites'!G44/Area!G44))/2)*1000)*'New Sites'!G44*VLOOKUP('Lookups'!$A$10, 'Lookups'!$A$9:'Lookups'!$B$24, 2, FALSE))+'New Sites'!G44*VLOOKUP('Lookups'!$A$11, 'Lookups'!$A$9:'Lookups'!$B$24, 2, FALSE),"-")</f>
        <v/>
      </c>
      <c r="H44" s="16">
        <f>IFERROR('New Sites'!H44*VLOOKUP('Lookups'!$A$9, 'Lookups'!$A$9:'Lookups'!$B$24, 2, FALSE)+((SQRT((1/('Total Sites'!H44/Area!H44))/2)*1000)*'New Sites'!H44*VLOOKUP('Lookups'!$A$10, 'Lookups'!$A$9:'Lookups'!$B$24, 2, FALSE))+'New Sites'!H44*VLOOKUP('Lookups'!$A$11, 'Lookups'!$A$9:'Lookups'!$B$24, 2, FALSE),"-")</f>
        <v/>
      </c>
      <c r="I44" s="16">
        <f>IFERROR('New Sites'!I44*VLOOKUP('Lookups'!$A$9, 'Lookups'!$A$9:'Lookups'!$B$24, 2, FALSE)+((SQRT((1/('Total Sites'!I44/Area!I44))/2)*1000)*'New Sites'!I44*VLOOKUP('Lookups'!$A$10, 'Lookups'!$A$9:'Lookups'!$B$24, 2, FALSE))+'New Sites'!I44*VLOOKUP('Lookups'!$A$11, 'Lookups'!$A$9:'Lookups'!$B$24, 2, FALSE),"-")</f>
        <v/>
      </c>
      <c r="J44" s="16">
        <f>IFERROR('New Sites'!J44*VLOOKUP('Lookups'!$A$9, 'Lookups'!$A$9:'Lookups'!$B$24, 2, FALSE)+((SQRT((1/('Total Sites'!J44/Area!J44))/2)*1000)*'New Sites'!J44*VLOOKUP('Lookups'!$A$10, 'Lookups'!$A$9:'Lookups'!$B$24, 2, FALSE))+'New Sites'!J44*VLOOKUP('Lookups'!$A$11, 'Lookups'!$A$9:'Lookups'!$B$24, 2, FALSE),"-")</f>
        <v/>
      </c>
      <c r="K44" s="16">
        <f>IFERROR('New Sites'!K44*VLOOKUP('Lookups'!$A$9, 'Lookups'!$A$9:'Lookups'!$B$24, 2, FALSE)+((SQRT((1/('Total Sites'!K44/Area!K44))/2)*1000)*'New Sites'!K44*VLOOKUP('Lookups'!$A$10, 'Lookups'!$A$9:'Lookups'!$B$24, 2, FALSE))+'New Sites'!K44*VLOOKUP('Lookups'!$A$11, 'Lookups'!$A$9:'Lookups'!$B$24, 2, FALSE),"-")</f>
        <v/>
      </c>
      <c r="L44" s="16">
        <f>IFERROR('New Sites'!L44*VLOOKUP('Lookups'!$A$9, 'Lookups'!$A$9:'Lookups'!$B$24, 2, FALSE)+((SQRT((1/('Total Sites'!L44/Area!L44))/2)*1000)*'New Sites'!L44*VLOOKUP('Lookups'!$A$10, 'Lookups'!$A$9:'Lookups'!$B$24, 2, FALSE))+'New Sites'!L44*VLOOKUP('Lookups'!$A$11, 'Lookups'!$A$9:'Lookups'!$B$24, 2, FALSE),"-")</f>
        <v/>
      </c>
      <c r="M44" s="17">
        <f>IFERROR(SUMIF((C44:L44), "&lt;&gt;n/a")/1e9, "-")</f>
        <v/>
      </c>
      <c r="N44" s="24">
        <f>(M44*1e9)/Pop!M44</f>
        <v/>
      </c>
      <c r="O44" s="16">
        <f>IFERROR(INDEX(Options!$J$2:$J$1611,MATCH(A44, Options!$G$2:$G$1611,0)), )</f>
        <v/>
      </c>
      <c r="P44" s="16">
        <f>IFERROR(INDEX(Options!$I$2:$I$1611,MATCH(A44, Options!$G$2:$G$1611,0)), )</f>
        <v/>
      </c>
    </row>
    <row r="45">
      <c r="A45" s="16">
        <f>'New Sites'!A45</f>
        <v/>
      </c>
      <c r="B45" s="16">
        <f>'New Sites'!B45</f>
        <v/>
      </c>
      <c r="C45" s="16">
        <f>IFERROR('New Sites'!C45*VLOOKUP('Lookups'!$A$9, 'Lookups'!$A$9:'Lookups'!$B$24, 2, FALSE)+((SQRT((1/('Total Sites'!C45/Area!C45))/2)*1000)*'New Sites'!C45*VLOOKUP('Lookups'!$A$10, 'Lookups'!$A$9:'Lookups'!$B$24, 2, FALSE))+'New Sites'!C45*VLOOKUP('Lookups'!$A$11, 'Lookups'!$A$9:'Lookups'!$B$24, 2, FALSE),"-")</f>
        <v/>
      </c>
      <c r="D45" s="16">
        <f>IFERROR('New Sites'!D45*VLOOKUP('Lookups'!$A$9, 'Lookups'!$A$9:'Lookups'!$B$24, 2, FALSE)+((SQRT((1/('Total Sites'!D45/Area!D45))/2)*1000)*'New Sites'!D45*VLOOKUP('Lookups'!$A$10, 'Lookups'!$A$9:'Lookups'!$B$24, 2, FALSE))+'New Sites'!D45*VLOOKUP('Lookups'!$A$11, 'Lookups'!$A$9:'Lookups'!$B$24, 2, FALSE),"-")</f>
        <v/>
      </c>
      <c r="E45" s="16">
        <f>IFERROR('New Sites'!E45*VLOOKUP('Lookups'!$A$9, 'Lookups'!$A$9:'Lookups'!$B$24, 2, FALSE)+((SQRT((1/('Total Sites'!E45/Area!E45))/2)*1000)*'New Sites'!E45*VLOOKUP('Lookups'!$A$10, 'Lookups'!$A$9:'Lookups'!$B$24, 2, FALSE))+'New Sites'!E45*VLOOKUP('Lookups'!$A$11, 'Lookups'!$A$9:'Lookups'!$B$24, 2, FALSE),"-")</f>
        <v/>
      </c>
      <c r="F45" s="16">
        <f>IFERROR('New Sites'!F45*VLOOKUP('Lookups'!$A$9, 'Lookups'!$A$9:'Lookups'!$B$24, 2, FALSE)+((SQRT((1/('Total Sites'!F45/Area!F45))/2)*1000)*'New Sites'!F45*VLOOKUP('Lookups'!$A$10, 'Lookups'!$A$9:'Lookups'!$B$24, 2, FALSE))+'New Sites'!F45*VLOOKUP('Lookups'!$A$11, 'Lookups'!$A$9:'Lookups'!$B$24, 2, FALSE),"-")</f>
        <v/>
      </c>
      <c r="G45" s="16">
        <f>IFERROR('New Sites'!G45*VLOOKUP('Lookups'!$A$9, 'Lookups'!$A$9:'Lookups'!$B$24, 2, FALSE)+((SQRT((1/('Total Sites'!G45/Area!G45))/2)*1000)*'New Sites'!G45*VLOOKUP('Lookups'!$A$10, 'Lookups'!$A$9:'Lookups'!$B$24, 2, FALSE))+'New Sites'!G45*VLOOKUP('Lookups'!$A$11, 'Lookups'!$A$9:'Lookups'!$B$24, 2, FALSE),"-")</f>
        <v/>
      </c>
      <c r="H45" s="16">
        <f>IFERROR('New Sites'!H45*VLOOKUP('Lookups'!$A$9, 'Lookups'!$A$9:'Lookups'!$B$24, 2, FALSE)+((SQRT((1/('Total Sites'!H45/Area!H45))/2)*1000)*'New Sites'!H45*VLOOKUP('Lookups'!$A$10, 'Lookups'!$A$9:'Lookups'!$B$24, 2, FALSE))+'New Sites'!H45*VLOOKUP('Lookups'!$A$11, 'Lookups'!$A$9:'Lookups'!$B$24, 2, FALSE),"-")</f>
        <v/>
      </c>
      <c r="I45" s="16">
        <f>IFERROR('New Sites'!I45*VLOOKUP('Lookups'!$A$9, 'Lookups'!$A$9:'Lookups'!$B$24, 2, FALSE)+((SQRT((1/('Total Sites'!I45/Area!I45))/2)*1000)*'New Sites'!I45*VLOOKUP('Lookups'!$A$10, 'Lookups'!$A$9:'Lookups'!$B$24, 2, FALSE))+'New Sites'!I45*VLOOKUP('Lookups'!$A$11, 'Lookups'!$A$9:'Lookups'!$B$24, 2, FALSE),"-")</f>
        <v/>
      </c>
      <c r="J45" s="16">
        <f>IFERROR('New Sites'!J45*VLOOKUP('Lookups'!$A$9, 'Lookups'!$A$9:'Lookups'!$B$24, 2, FALSE)+((SQRT((1/('Total Sites'!J45/Area!J45))/2)*1000)*'New Sites'!J45*VLOOKUP('Lookups'!$A$10, 'Lookups'!$A$9:'Lookups'!$B$24, 2, FALSE))+'New Sites'!J45*VLOOKUP('Lookups'!$A$11, 'Lookups'!$A$9:'Lookups'!$B$24, 2, FALSE),"-")</f>
        <v/>
      </c>
      <c r="K45" s="16">
        <f>IFERROR('New Sites'!K45*VLOOKUP('Lookups'!$A$9, 'Lookups'!$A$9:'Lookups'!$B$24, 2, FALSE)+((SQRT((1/('Total Sites'!K45/Area!K45))/2)*1000)*'New Sites'!K45*VLOOKUP('Lookups'!$A$10, 'Lookups'!$A$9:'Lookups'!$B$24, 2, FALSE))+'New Sites'!K45*VLOOKUP('Lookups'!$A$11, 'Lookups'!$A$9:'Lookups'!$B$24, 2, FALSE),"-")</f>
        <v/>
      </c>
      <c r="L45" s="16">
        <f>IFERROR('New Sites'!L45*VLOOKUP('Lookups'!$A$9, 'Lookups'!$A$9:'Lookups'!$B$24, 2, FALSE)+((SQRT((1/('Total Sites'!L45/Area!L45))/2)*1000)*'New Sites'!L45*VLOOKUP('Lookups'!$A$10, 'Lookups'!$A$9:'Lookups'!$B$24, 2, FALSE))+'New Sites'!L45*VLOOKUP('Lookups'!$A$11, 'Lookups'!$A$9:'Lookups'!$B$24, 2, FALSE),"-")</f>
        <v/>
      </c>
      <c r="M45" s="17">
        <f>IFERROR(SUMIF((C45:L45), "&lt;&gt;n/a")/1e9, "-")</f>
        <v/>
      </c>
      <c r="N45" s="24">
        <f>(M45*1e9)/Pop!M45</f>
        <v/>
      </c>
      <c r="O45" s="16">
        <f>IFERROR(INDEX(Options!$J$2:$J$1611,MATCH(A45, Options!$G$2:$G$1611,0)), )</f>
        <v/>
      </c>
      <c r="P45" s="16">
        <f>IFERROR(INDEX(Options!$I$2:$I$1611,MATCH(A45, Options!$G$2:$G$1611,0)), )</f>
        <v/>
      </c>
    </row>
    <row r="46">
      <c r="A46" s="16">
        <f>'New Sites'!A46</f>
        <v/>
      </c>
      <c r="B46" s="16">
        <f>'New Sites'!B46</f>
        <v/>
      </c>
      <c r="C46" s="16">
        <f>IFERROR('New Sites'!C46*VLOOKUP('Lookups'!$A$9, 'Lookups'!$A$9:'Lookups'!$B$24, 2, FALSE)+((SQRT((1/('Total Sites'!C46/Area!C46))/2)*1000)*'New Sites'!C46*VLOOKUP('Lookups'!$A$10, 'Lookups'!$A$9:'Lookups'!$B$24, 2, FALSE))+'New Sites'!C46*VLOOKUP('Lookups'!$A$11, 'Lookups'!$A$9:'Lookups'!$B$24, 2, FALSE),"-")</f>
        <v/>
      </c>
      <c r="D46" s="16">
        <f>IFERROR('New Sites'!D46*VLOOKUP('Lookups'!$A$9, 'Lookups'!$A$9:'Lookups'!$B$24, 2, FALSE)+((SQRT((1/('Total Sites'!D46/Area!D46))/2)*1000)*'New Sites'!D46*VLOOKUP('Lookups'!$A$10, 'Lookups'!$A$9:'Lookups'!$B$24, 2, FALSE))+'New Sites'!D46*VLOOKUP('Lookups'!$A$11, 'Lookups'!$A$9:'Lookups'!$B$24, 2, FALSE),"-")</f>
        <v/>
      </c>
      <c r="E46" s="16">
        <f>IFERROR('New Sites'!E46*VLOOKUP('Lookups'!$A$9, 'Lookups'!$A$9:'Lookups'!$B$24, 2, FALSE)+((SQRT((1/('Total Sites'!E46/Area!E46))/2)*1000)*'New Sites'!E46*VLOOKUP('Lookups'!$A$10, 'Lookups'!$A$9:'Lookups'!$B$24, 2, FALSE))+'New Sites'!E46*VLOOKUP('Lookups'!$A$11, 'Lookups'!$A$9:'Lookups'!$B$24, 2, FALSE),"-")</f>
        <v/>
      </c>
      <c r="F46" s="16">
        <f>IFERROR('New Sites'!F46*VLOOKUP('Lookups'!$A$9, 'Lookups'!$A$9:'Lookups'!$B$24, 2, FALSE)+((SQRT((1/('Total Sites'!F46/Area!F46))/2)*1000)*'New Sites'!F46*VLOOKUP('Lookups'!$A$10, 'Lookups'!$A$9:'Lookups'!$B$24, 2, FALSE))+'New Sites'!F46*VLOOKUP('Lookups'!$A$11, 'Lookups'!$A$9:'Lookups'!$B$24, 2, FALSE),"-")</f>
        <v/>
      </c>
      <c r="G46" s="16">
        <f>IFERROR('New Sites'!G46*VLOOKUP('Lookups'!$A$9, 'Lookups'!$A$9:'Lookups'!$B$24, 2, FALSE)+((SQRT((1/('Total Sites'!G46/Area!G46))/2)*1000)*'New Sites'!G46*VLOOKUP('Lookups'!$A$10, 'Lookups'!$A$9:'Lookups'!$B$24, 2, FALSE))+'New Sites'!G46*VLOOKUP('Lookups'!$A$11, 'Lookups'!$A$9:'Lookups'!$B$24, 2, FALSE),"-")</f>
        <v/>
      </c>
      <c r="H46" s="16">
        <f>IFERROR('New Sites'!H46*VLOOKUP('Lookups'!$A$9, 'Lookups'!$A$9:'Lookups'!$B$24, 2, FALSE)+((SQRT((1/('Total Sites'!H46/Area!H46))/2)*1000)*'New Sites'!H46*VLOOKUP('Lookups'!$A$10, 'Lookups'!$A$9:'Lookups'!$B$24, 2, FALSE))+'New Sites'!H46*VLOOKUP('Lookups'!$A$11, 'Lookups'!$A$9:'Lookups'!$B$24, 2, FALSE),"-")</f>
        <v/>
      </c>
      <c r="I46" s="16">
        <f>IFERROR('New Sites'!I46*VLOOKUP('Lookups'!$A$9, 'Lookups'!$A$9:'Lookups'!$B$24, 2, FALSE)+((SQRT((1/('Total Sites'!I46/Area!I46))/2)*1000)*'New Sites'!I46*VLOOKUP('Lookups'!$A$10, 'Lookups'!$A$9:'Lookups'!$B$24, 2, FALSE))+'New Sites'!I46*VLOOKUP('Lookups'!$A$11, 'Lookups'!$A$9:'Lookups'!$B$24, 2, FALSE),"-")</f>
        <v/>
      </c>
      <c r="J46" s="16">
        <f>IFERROR('New Sites'!J46*VLOOKUP('Lookups'!$A$9, 'Lookups'!$A$9:'Lookups'!$B$24, 2, FALSE)+((SQRT((1/('Total Sites'!J46/Area!J46))/2)*1000)*'New Sites'!J46*VLOOKUP('Lookups'!$A$10, 'Lookups'!$A$9:'Lookups'!$B$24, 2, FALSE))+'New Sites'!J46*VLOOKUP('Lookups'!$A$11, 'Lookups'!$A$9:'Lookups'!$B$24, 2, FALSE),"-")</f>
        <v/>
      </c>
      <c r="K46" s="16">
        <f>IFERROR('New Sites'!K46*VLOOKUP('Lookups'!$A$9, 'Lookups'!$A$9:'Lookups'!$B$24, 2, FALSE)+((SQRT((1/('Total Sites'!K46/Area!K46))/2)*1000)*'New Sites'!K46*VLOOKUP('Lookups'!$A$10, 'Lookups'!$A$9:'Lookups'!$B$24, 2, FALSE))+'New Sites'!K46*VLOOKUP('Lookups'!$A$11, 'Lookups'!$A$9:'Lookups'!$B$24, 2, FALSE),"-")</f>
        <v/>
      </c>
      <c r="L46" s="16">
        <f>IFERROR('New Sites'!L46*VLOOKUP('Lookups'!$A$9, 'Lookups'!$A$9:'Lookups'!$B$24, 2, FALSE)+((SQRT((1/('Total Sites'!L46/Area!L46))/2)*1000)*'New Sites'!L46*VLOOKUP('Lookups'!$A$10, 'Lookups'!$A$9:'Lookups'!$B$24, 2, FALSE))+'New Sites'!L46*VLOOKUP('Lookups'!$A$11, 'Lookups'!$A$9:'Lookups'!$B$24, 2, FALSE),"-")</f>
        <v/>
      </c>
      <c r="M46" s="17">
        <f>IFERROR(SUMIF((C46:L46), "&lt;&gt;n/a")/1e9, "-")</f>
        <v/>
      </c>
      <c r="N46" s="24">
        <f>(M46*1e9)/Pop!M46</f>
        <v/>
      </c>
      <c r="O46" s="16">
        <f>IFERROR(INDEX(Options!$J$2:$J$1611,MATCH(A46, Options!$G$2:$G$1611,0)), )</f>
        <v/>
      </c>
      <c r="P46" s="16">
        <f>IFERROR(INDEX(Options!$I$2:$I$1611,MATCH(A46, Options!$G$2:$G$1611,0)), )</f>
        <v/>
      </c>
    </row>
    <row r="47">
      <c r="A47" s="16">
        <f>'New Sites'!A47</f>
        <v/>
      </c>
      <c r="B47" s="16">
        <f>'New Sites'!B47</f>
        <v/>
      </c>
      <c r="C47" s="16">
        <f>IFERROR('New Sites'!C47*VLOOKUP('Lookups'!$A$9, 'Lookups'!$A$9:'Lookups'!$B$24, 2, FALSE)+((SQRT((1/('Total Sites'!C47/Area!C47))/2)*1000)*'New Sites'!C47*VLOOKUP('Lookups'!$A$10, 'Lookups'!$A$9:'Lookups'!$B$24, 2, FALSE))+'New Sites'!C47*VLOOKUP('Lookups'!$A$11, 'Lookups'!$A$9:'Lookups'!$B$24, 2, FALSE),"-")</f>
        <v/>
      </c>
      <c r="D47" s="16">
        <f>IFERROR('New Sites'!D47*VLOOKUP('Lookups'!$A$9, 'Lookups'!$A$9:'Lookups'!$B$24, 2, FALSE)+((SQRT((1/('Total Sites'!D47/Area!D47))/2)*1000)*'New Sites'!D47*VLOOKUP('Lookups'!$A$10, 'Lookups'!$A$9:'Lookups'!$B$24, 2, FALSE))+'New Sites'!D47*VLOOKUP('Lookups'!$A$11, 'Lookups'!$A$9:'Lookups'!$B$24, 2, FALSE),"-")</f>
        <v/>
      </c>
      <c r="E47" s="16">
        <f>IFERROR('New Sites'!E47*VLOOKUP('Lookups'!$A$9, 'Lookups'!$A$9:'Lookups'!$B$24, 2, FALSE)+((SQRT((1/('Total Sites'!E47/Area!E47))/2)*1000)*'New Sites'!E47*VLOOKUP('Lookups'!$A$10, 'Lookups'!$A$9:'Lookups'!$B$24, 2, FALSE))+'New Sites'!E47*VLOOKUP('Lookups'!$A$11, 'Lookups'!$A$9:'Lookups'!$B$24, 2, FALSE),"-")</f>
        <v/>
      </c>
      <c r="F47" s="16">
        <f>IFERROR('New Sites'!F47*VLOOKUP('Lookups'!$A$9, 'Lookups'!$A$9:'Lookups'!$B$24, 2, FALSE)+((SQRT((1/('Total Sites'!F47/Area!F47))/2)*1000)*'New Sites'!F47*VLOOKUP('Lookups'!$A$10, 'Lookups'!$A$9:'Lookups'!$B$24, 2, FALSE))+'New Sites'!F47*VLOOKUP('Lookups'!$A$11, 'Lookups'!$A$9:'Lookups'!$B$24, 2, FALSE),"-")</f>
        <v/>
      </c>
      <c r="G47" s="16">
        <f>IFERROR('New Sites'!G47*VLOOKUP('Lookups'!$A$9, 'Lookups'!$A$9:'Lookups'!$B$24, 2, FALSE)+((SQRT((1/('Total Sites'!G47/Area!G47))/2)*1000)*'New Sites'!G47*VLOOKUP('Lookups'!$A$10, 'Lookups'!$A$9:'Lookups'!$B$24, 2, FALSE))+'New Sites'!G47*VLOOKUP('Lookups'!$A$11, 'Lookups'!$A$9:'Lookups'!$B$24, 2, FALSE),"-")</f>
        <v/>
      </c>
      <c r="H47" s="16">
        <f>IFERROR('New Sites'!H47*VLOOKUP('Lookups'!$A$9, 'Lookups'!$A$9:'Lookups'!$B$24, 2, FALSE)+((SQRT((1/('Total Sites'!H47/Area!H47))/2)*1000)*'New Sites'!H47*VLOOKUP('Lookups'!$A$10, 'Lookups'!$A$9:'Lookups'!$B$24, 2, FALSE))+'New Sites'!H47*VLOOKUP('Lookups'!$A$11, 'Lookups'!$A$9:'Lookups'!$B$24, 2, FALSE),"-")</f>
        <v/>
      </c>
      <c r="I47" s="16">
        <f>IFERROR('New Sites'!I47*VLOOKUP('Lookups'!$A$9, 'Lookups'!$A$9:'Lookups'!$B$24, 2, FALSE)+((SQRT((1/('Total Sites'!I47/Area!I47))/2)*1000)*'New Sites'!I47*VLOOKUP('Lookups'!$A$10, 'Lookups'!$A$9:'Lookups'!$B$24, 2, FALSE))+'New Sites'!I47*VLOOKUP('Lookups'!$A$11, 'Lookups'!$A$9:'Lookups'!$B$24, 2, FALSE),"-")</f>
        <v/>
      </c>
      <c r="J47" s="16">
        <f>IFERROR('New Sites'!J47*VLOOKUP('Lookups'!$A$9, 'Lookups'!$A$9:'Lookups'!$B$24, 2, FALSE)+((SQRT((1/('Total Sites'!J47/Area!J47))/2)*1000)*'New Sites'!J47*VLOOKUP('Lookups'!$A$10, 'Lookups'!$A$9:'Lookups'!$B$24, 2, FALSE))+'New Sites'!J47*VLOOKUP('Lookups'!$A$11, 'Lookups'!$A$9:'Lookups'!$B$24, 2, FALSE),"-")</f>
        <v/>
      </c>
      <c r="K47" s="16">
        <f>IFERROR('New Sites'!K47*VLOOKUP('Lookups'!$A$9, 'Lookups'!$A$9:'Lookups'!$B$24, 2, FALSE)+((SQRT((1/('Total Sites'!K47/Area!K47))/2)*1000)*'New Sites'!K47*VLOOKUP('Lookups'!$A$10, 'Lookups'!$A$9:'Lookups'!$B$24, 2, FALSE))+'New Sites'!K47*VLOOKUP('Lookups'!$A$11, 'Lookups'!$A$9:'Lookups'!$B$24, 2, FALSE),"-")</f>
        <v/>
      </c>
      <c r="L47" s="16">
        <f>IFERROR('New Sites'!L47*VLOOKUP('Lookups'!$A$9, 'Lookups'!$A$9:'Lookups'!$B$24, 2, FALSE)+((SQRT((1/('Total Sites'!L47/Area!L47))/2)*1000)*'New Sites'!L47*VLOOKUP('Lookups'!$A$10, 'Lookups'!$A$9:'Lookups'!$B$24, 2, FALSE))+'New Sites'!L47*VLOOKUP('Lookups'!$A$11, 'Lookups'!$A$9:'Lookups'!$B$24, 2, FALSE),"-")</f>
        <v/>
      </c>
      <c r="M47" s="17">
        <f>IFERROR(SUMIF((C47:L47), "&lt;&gt;n/a")/1e9, "-")</f>
        <v/>
      </c>
      <c r="N47" s="24">
        <f>(M47*1e9)/Pop!M47</f>
        <v/>
      </c>
      <c r="O47" s="16">
        <f>IFERROR(INDEX(Options!$J$2:$J$1611,MATCH(A47, Options!$G$2:$G$1611,0)), )</f>
        <v/>
      </c>
      <c r="P47" s="16">
        <f>IFERROR(INDEX(Options!$I$2:$I$1611,MATCH(A47, Options!$G$2:$G$1611,0)), )</f>
        <v/>
      </c>
    </row>
    <row r="48">
      <c r="A48" s="16">
        <f>'New Sites'!A48</f>
        <v/>
      </c>
      <c r="B48" s="16">
        <f>'New Sites'!B48</f>
        <v/>
      </c>
      <c r="C48" s="16">
        <f>IFERROR('New Sites'!C48*VLOOKUP('Lookups'!$A$9, 'Lookups'!$A$9:'Lookups'!$B$24, 2, FALSE)+((SQRT((1/('Total Sites'!C48/Area!C48))/2)*1000)*'New Sites'!C48*VLOOKUP('Lookups'!$A$10, 'Lookups'!$A$9:'Lookups'!$B$24, 2, FALSE))+'New Sites'!C48*VLOOKUP('Lookups'!$A$11, 'Lookups'!$A$9:'Lookups'!$B$24, 2, FALSE),"-")</f>
        <v/>
      </c>
      <c r="D48" s="16">
        <f>IFERROR('New Sites'!D48*VLOOKUP('Lookups'!$A$9, 'Lookups'!$A$9:'Lookups'!$B$24, 2, FALSE)+((SQRT((1/('Total Sites'!D48/Area!D48))/2)*1000)*'New Sites'!D48*VLOOKUP('Lookups'!$A$10, 'Lookups'!$A$9:'Lookups'!$B$24, 2, FALSE))+'New Sites'!D48*VLOOKUP('Lookups'!$A$11, 'Lookups'!$A$9:'Lookups'!$B$24, 2, FALSE),"-")</f>
        <v/>
      </c>
      <c r="E48" s="16">
        <f>IFERROR('New Sites'!E48*VLOOKUP('Lookups'!$A$9, 'Lookups'!$A$9:'Lookups'!$B$24, 2, FALSE)+((SQRT((1/('Total Sites'!E48/Area!E48))/2)*1000)*'New Sites'!E48*VLOOKUP('Lookups'!$A$10, 'Lookups'!$A$9:'Lookups'!$B$24, 2, FALSE))+'New Sites'!E48*VLOOKUP('Lookups'!$A$11, 'Lookups'!$A$9:'Lookups'!$B$24, 2, FALSE),"-")</f>
        <v/>
      </c>
      <c r="F48" s="16">
        <f>IFERROR('New Sites'!F48*VLOOKUP('Lookups'!$A$9, 'Lookups'!$A$9:'Lookups'!$B$24, 2, FALSE)+((SQRT((1/('Total Sites'!F48/Area!F48))/2)*1000)*'New Sites'!F48*VLOOKUP('Lookups'!$A$10, 'Lookups'!$A$9:'Lookups'!$B$24, 2, FALSE))+'New Sites'!F48*VLOOKUP('Lookups'!$A$11, 'Lookups'!$A$9:'Lookups'!$B$24, 2, FALSE),"-")</f>
        <v/>
      </c>
      <c r="G48" s="16">
        <f>IFERROR('New Sites'!G48*VLOOKUP('Lookups'!$A$9, 'Lookups'!$A$9:'Lookups'!$B$24, 2, FALSE)+((SQRT((1/('Total Sites'!G48/Area!G48))/2)*1000)*'New Sites'!G48*VLOOKUP('Lookups'!$A$10, 'Lookups'!$A$9:'Lookups'!$B$24, 2, FALSE))+'New Sites'!G48*VLOOKUP('Lookups'!$A$11, 'Lookups'!$A$9:'Lookups'!$B$24, 2, FALSE),"-")</f>
        <v/>
      </c>
      <c r="H48" s="16">
        <f>IFERROR('New Sites'!H48*VLOOKUP('Lookups'!$A$9, 'Lookups'!$A$9:'Lookups'!$B$24, 2, FALSE)+((SQRT((1/('Total Sites'!H48/Area!H48))/2)*1000)*'New Sites'!H48*VLOOKUP('Lookups'!$A$10, 'Lookups'!$A$9:'Lookups'!$B$24, 2, FALSE))+'New Sites'!H48*VLOOKUP('Lookups'!$A$11, 'Lookups'!$A$9:'Lookups'!$B$24, 2, FALSE),"-")</f>
        <v/>
      </c>
      <c r="I48" s="16">
        <f>IFERROR('New Sites'!I48*VLOOKUP('Lookups'!$A$9, 'Lookups'!$A$9:'Lookups'!$B$24, 2, FALSE)+((SQRT((1/('Total Sites'!I48/Area!I48))/2)*1000)*'New Sites'!I48*VLOOKUP('Lookups'!$A$10, 'Lookups'!$A$9:'Lookups'!$B$24, 2, FALSE))+'New Sites'!I48*VLOOKUP('Lookups'!$A$11, 'Lookups'!$A$9:'Lookups'!$B$24, 2, FALSE),"-")</f>
        <v/>
      </c>
      <c r="J48" s="16">
        <f>IFERROR('New Sites'!J48*VLOOKUP('Lookups'!$A$9, 'Lookups'!$A$9:'Lookups'!$B$24, 2, FALSE)+((SQRT((1/('Total Sites'!J48/Area!J48))/2)*1000)*'New Sites'!J48*VLOOKUP('Lookups'!$A$10, 'Lookups'!$A$9:'Lookups'!$B$24, 2, FALSE))+'New Sites'!J48*VLOOKUP('Lookups'!$A$11, 'Lookups'!$A$9:'Lookups'!$B$24, 2, FALSE),"-")</f>
        <v/>
      </c>
      <c r="K48" s="16">
        <f>IFERROR('New Sites'!K48*VLOOKUP('Lookups'!$A$9, 'Lookups'!$A$9:'Lookups'!$B$24, 2, FALSE)+((SQRT((1/('Total Sites'!K48/Area!K48))/2)*1000)*'New Sites'!K48*VLOOKUP('Lookups'!$A$10, 'Lookups'!$A$9:'Lookups'!$B$24, 2, FALSE))+'New Sites'!K48*VLOOKUP('Lookups'!$A$11, 'Lookups'!$A$9:'Lookups'!$B$24, 2, FALSE),"-")</f>
        <v/>
      </c>
      <c r="L48" s="16">
        <f>IFERROR('New Sites'!L48*VLOOKUP('Lookups'!$A$9, 'Lookups'!$A$9:'Lookups'!$B$24, 2, FALSE)+((SQRT((1/('Total Sites'!L48/Area!L48))/2)*1000)*'New Sites'!L48*VLOOKUP('Lookups'!$A$10, 'Lookups'!$A$9:'Lookups'!$B$24, 2, FALSE))+'New Sites'!L48*VLOOKUP('Lookups'!$A$11, 'Lookups'!$A$9:'Lookups'!$B$24, 2, FALSE),"-")</f>
        <v/>
      </c>
      <c r="M48" s="17">
        <f>IFERROR(SUMIF((C48:L48), "&lt;&gt;n/a")/1e9, "-")</f>
        <v/>
      </c>
      <c r="N48" s="24">
        <f>(M48*1e9)/Pop!M48</f>
        <v/>
      </c>
      <c r="O48" s="16">
        <f>IFERROR(INDEX(Options!$J$2:$J$1611,MATCH(A48, Options!$G$2:$G$1611,0)), )</f>
        <v/>
      </c>
      <c r="P48" s="16">
        <f>IFERROR(INDEX(Options!$I$2:$I$1611,MATCH(A48, Options!$G$2:$G$1611,0)), )</f>
        <v/>
      </c>
    </row>
    <row r="49">
      <c r="A49" s="16">
        <f>'New Sites'!A49</f>
        <v/>
      </c>
      <c r="B49" s="16">
        <f>'New Sites'!B49</f>
        <v/>
      </c>
      <c r="C49" s="16">
        <f>IFERROR('New Sites'!C49*VLOOKUP('Lookups'!$A$9, 'Lookups'!$A$9:'Lookups'!$B$24, 2, FALSE)+((SQRT((1/('Total Sites'!C49/Area!C49))/2)*1000)*'New Sites'!C49*VLOOKUP('Lookups'!$A$10, 'Lookups'!$A$9:'Lookups'!$B$24, 2, FALSE))+'New Sites'!C49*VLOOKUP('Lookups'!$A$11, 'Lookups'!$A$9:'Lookups'!$B$24, 2, FALSE),"-")</f>
        <v/>
      </c>
      <c r="D49" s="16">
        <f>IFERROR('New Sites'!D49*VLOOKUP('Lookups'!$A$9, 'Lookups'!$A$9:'Lookups'!$B$24, 2, FALSE)+((SQRT((1/('Total Sites'!D49/Area!D49))/2)*1000)*'New Sites'!D49*VLOOKUP('Lookups'!$A$10, 'Lookups'!$A$9:'Lookups'!$B$24, 2, FALSE))+'New Sites'!D49*VLOOKUP('Lookups'!$A$11, 'Lookups'!$A$9:'Lookups'!$B$24, 2, FALSE),"-")</f>
        <v/>
      </c>
      <c r="E49" s="16">
        <f>IFERROR('New Sites'!E49*VLOOKUP('Lookups'!$A$9, 'Lookups'!$A$9:'Lookups'!$B$24, 2, FALSE)+((SQRT((1/('Total Sites'!E49/Area!E49))/2)*1000)*'New Sites'!E49*VLOOKUP('Lookups'!$A$10, 'Lookups'!$A$9:'Lookups'!$B$24, 2, FALSE))+'New Sites'!E49*VLOOKUP('Lookups'!$A$11, 'Lookups'!$A$9:'Lookups'!$B$24, 2, FALSE),"-")</f>
        <v/>
      </c>
      <c r="F49" s="16">
        <f>IFERROR('New Sites'!F49*VLOOKUP('Lookups'!$A$9, 'Lookups'!$A$9:'Lookups'!$B$24, 2, FALSE)+((SQRT((1/('Total Sites'!F49/Area!F49))/2)*1000)*'New Sites'!F49*VLOOKUP('Lookups'!$A$10, 'Lookups'!$A$9:'Lookups'!$B$24, 2, FALSE))+'New Sites'!F49*VLOOKUP('Lookups'!$A$11, 'Lookups'!$A$9:'Lookups'!$B$24, 2, FALSE),"-")</f>
        <v/>
      </c>
      <c r="G49" s="16">
        <f>IFERROR('New Sites'!G49*VLOOKUP('Lookups'!$A$9, 'Lookups'!$A$9:'Lookups'!$B$24, 2, FALSE)+((SQRT((1/('Total Sites'!G49/Area!G49))/2)*1000)*'New Sites'!G49*VLOOKUP('Lookups'!$A$10, 'Lookups'!$A$9:'Lookups'!$B$24, 2, FALSE))+'New Sites'!G49*VLOOKUP('Lookups'!$A$11, 'Lookups'!$A$9:'Lookups'!$B$24, 2, FALSE),"-")</f>
        <v/>
      </c>
      <c r="H49" s="16">
        <f>IFERROR('New Sites'!H49*VLOOKUP('Lookups'!$A$9, 'Lookups'!$A$9:'Lookups'!$B$24, 2, FALSE)+((SQRT((1/('Total Sites'!H49/Area!H49))/2)*1000)*'New Sites'!H49*VLOOKUP('Lookups'!$A$10, 'Lookups'!$A$9:'Lookups'!$B$24, 2, FALSE))+'New Sites'!H49*VLOOKUP('Lookups'!$A$11, 'Lookups'!$A$9:'Lookups'!$B$24, 2, FALSE),"-")</f>
        <v/>
      </c>
      <c r="I49" s="16">
        <f>IFERROR('New Sites'!I49*VLOOKUP('Lookups'!$A$9, 'Lookups'!$A$9:'Lookups'!$B$24, 2, FALSE)+((SQRT((1/('Total Sites'!I49/Area!I49))/2)*1000)*'New Sites'!I49*VLOOKUP('Lookups'!$A$10, 'Lookups'!$A$9:'Lookups'!$B$24, 2, FALSE))+'New Sites'!I49*VLOOKUP('Lookups'!$A$11, 'Lookups'!$A$9:'Lookups'!$B$24, 2, FALSE),"-")</f>
        <v/>
      </c>
      <c r="J49" s="16">
        <f>IFERROR('New Sites'!J49*VLOOKUP('Lookups'!$A$9, 'Lookups'!$A$9:'Lookups'!$B$24, 2, FALSE)+((SQRT((1/('Total Sites'!J49/Area!J49))/2)*1000)*'New Sites'!J49*VLOOKUP('Lookups'!$A$10, 'Lookups'!$A$9:'Lookups'!$B$24, 2, FALSE))+'New Sites'!J49*VLOOKUP('Lookups'!$A$11, 'Lookups'!$A$9:'Lookups'!$B$24, 2, FALSE),"-")</f>
        <v/>
      </c>
      <c r="K49" s="16">
        <f>IFERROR('New Sites'!K49*VLOOKUP('Lookups'!$A$9, 'Lookups'!$A$9:'Lookups'!$B$24, 2, FALSE)+((SQRT((1/('Total Sites'!K49/Area!K49))/2)*1000)*'New Sites'!K49*VLOOKUP('Lookups'!$A$10, 'Lookups'!$A$9:'Lookups'!$B$24, 2, FALSE))+'New Sites'!K49*VLOOKUP('Lookups'!$A$11, 'Lookups'!$A$9:'Lookups'!$B$24, 2, FALSE),"-")</f>
        <v/>
      </c>
      <c r="L49" s="16">
        <f>IFERROR('New Sites'!L49*VLOOKUP('Lookups'!$A$9, 'Lookups'!$A$9:'Lookups'!$B$24, 2, FALSE)+((SQRT((1/('Total Sites'!L49/Area!L49))/2)*1000)*'New Sites'!L49*VLOOKUP('Lookups'!$A$10, 'Lookups'!$A$9:'Lookups'!$B$24, 2, FALSE))+'New Sites'!L49*VLOOKUP('Lookups'!$A$11, 'Lookups'!$A$9:'Lookups'!$B$24, 2, FALSE),"-")</f>
        <v/>
      </c>
      <c r="M49" s="17">
        <f>IFERROR(SUMIF((C49:L49), "&lt;&gt;n/a")/1e9, "-")</f>
        <v/>
      </c>
      <c r="N49" s="24">
        <f>(M49*1e9)/Pop!M49</f>
        <v/>
      </c>
      <c r="O49" s="16">
        <f>IFERROR(INDEX(Options!$J$2:$J$1611,MATCH(A49, Options!$G$2:$G$1611,0)), )</f>
        <v/>
      </c>
      <c r="P49" s="16">
        <f>IFERROR(INDEX(Options!$I$2:$I$1611,MATCH(A49, Options!$G$2:$G$1611,0)), )</f>
        <v/>
      </c>
    </row>
    <row r="50">
      <c r="A50" s="16">
        <f>'New Sites'!A50</f>
        <v/>
      </c>
      <c r="B50" s="16">
        <f>'New Sites'!B50</f>
        <v/>
      </c>
      <c r="C50" s="16">
        <f>IFERROR('New Sites'!C50*VLOOKUP('Lookups'!$A$9, 'Lookups'!$A$9:'Lookups'!$B$24, 2, FALSE)+((SQRT((1/('Total Sites'!C50/Area!C50))/2)*1000)*'New Sites'!C50*VLOOKUP('Lookups'!$A$10, 'Lookups'!$A$9:'Lookups'!$B$24, 2, FALSE))+'New Sites'!C50*VLOOKUP('Lookups'!$A$11, 'Lookups'!$A$9:'Lookups'!$B$24, 2, FALSE),"-")</f>
        <v/>
      </c>
      <c r="D50" s="16">
        <f>IFERROR('New Sites'!D50*VLOOKUP('Lookups'!$A$9, 'Lookups'!$A$9:'Lookups'!$B$24, 2, FALSE)+((SQRT((1/('Total Sites'!D50/Area!D50))/2)*1000)*'New Sites'!D50*VLOOKUP('Lookups'!$A$10, 'Lookups'!$A$9:'Lookups'!$B$24, 2, FALSE))+'New Sites'!D50*VLOOKUP('Lookups'!$A$11, 'Lookups'!$A$9:'Lookups'!$B$24, 2, FALSE),"-")</f>
        <v/>
      </c>
      <c r="E50" s="16">
        <f>IFERROR('New Sites'!E50*VLOOKUP('Lookups'!$A$9, 'Lookups'!$A$9:'Lookups'!$B$24, 2, FALSE)+((SQRT((1/('Total Sites'!E50/Area!E50))/2)*1000)*'New Sites'!E50*VLOOKUP('Lookups'!$A$10, 'Lookups'!$A$9:'Lookups'!$B$24, 2, FALSE))+'New Sites'!E50*VLOOKUP('Lookups'!$A$11, 'Lookups'!$A$9:'Lookups'!$B$24, 2, FALSE),"-")</f>
        <v/>
      </c>
      <c r="F50" s="16">
        <f>IFERROR('New Sites'!F50*VLOOKUP('Lookups'!$A$9, 'Lookups'!$A$9:'Lookups'!$B$24, 2, FALSE)+((SQRT((1/('Total Sites'!F50/Area!F50))/2)*1000)*'New Sites'!F50*VLOOKUP('Lookups'!$A$10, 'Lookups'!$A$9:'Lookups'!$B$24, 2, FALSE))+'New Sites'!F50*VLOOKUP('Lookups'!$A$11, 'Lookups'!$A$9:'Lookups'!$B$24, 2, FALSE),"-")</f>
        <v/>
      </c>
      <c r="G50" s="16">
        <f>IFERROR('New Sites'!G50*VLOOKUP('Lookups'!$A$9, 'Lookups'!$A$9:'Lookups'!$B$24, 2, FALSE)+((SQRT((1/('Total Sites'!G50/Area!G50))/2)*1000)*'New Sites'!G50*VLOOKUP('Lookups'!$A$10, 'Lookups'!$A$9:'Lookups'!$B$24, 2, FALSE))+'New Sites'!G50*VLOOKUP('Lookups'!$A$11, 'Lookups'!$A$9:'Lookups'!$B$24, 2, FALSE),"-")</f>
        <v/>
      </c>
      <c r="H50" s="16">
        <f>IFERROR('New Sites'!H50*VLOOKUP('Lookups'!$A$9, 'Lookups'!$A$9:'Lookups'!$B$24, 2, FALSE)+((SQRT((1/('Total Sites'!H50/Area!H50))/2)*1000)*'New Sites'!H50*VLOOKUP('Lookups'!$A$10, 'Lookups'!$A$9:'Lookups'!$B$24, 2, FALSE))+'New Sites'!H50*VLOOKUP('Lookups'!$A$11, 'Lookups'!$A$9:'Lookups'!$B$24, 2, FALSE),"-")</f>
        <v/>
      </c>
      <c r="I50" s="16">
        <f>IFERROR('New Sites'!I50*VLOOKUP('Lookups'!$A$9, 'Lookups'!$A$9:'Lookups'!$B$24, 2, FALSE)+((SQRT((1/('Total Sites'!I50/Area!I50))/2)*1000)*'New Sites'!I50*VLOOKUP('Lookups'!$A$10, 'Lookups'!$A$9:'Lookups'!$B$24, 2, FALSE))+'New Sites'!I50*VLOOKUP('Lookups'!$A$11, 'Lookups'!$A$9:'Lookups'!$B$24, 2, FALSE),"-")</f>
        <v/>
      </c>
      <c r="J50" s="16">
        <f>IFERROR('New Sites'!J50*VLOOKUP('Lookups'!$A$9, 'Lookups'!$A$9:'Lookups'!$B$24, 2, FALSE)+((SQRT((1/('Total Sites'!J50/Area!J50))/2)*1000)*'New Sites'!J50*VLOOKUP('Lookups'!$A$10, 'Lookups'!$A$9:'Lookups'!$B$24, 2, FALSE))+'New Sites'!J50*VLOOKUP('Lookups'!$A$11, 'Lookups'!$A$9:'Lookups'!$B$24, 2, FALSE),"-")</f>
        <v/>
      </c>
      <c r="K50" s="16">
        <f>IFERROR('New Sites'!K50*VLOOKUP('Lookups'!$A$9, 'Lookups'!$A$9:'Lookups'!$B$24, 2, FALSE)+((SQRT((1/('Total Sites'!K50/Area!K50))/2)*1000)*'New Sites'!K50*VLOOKUP('Lookups'!$A$10, 'Lookups'!$A$9:'Lookups'!$B$24, 2, FALSE))+'New Sites'!K50*VLOOKUP('Lookups'!$A$11, 'Lookups'!$A$9:'Lookups'!$B$24, 2, FALSE),"-")</f>
        <v/>
      </c>
      <c r="L50" s="16">
        <f>IFERROR('New Sites'!L50*VLOOKUP('Lookups'!$A$9, 'Lookups'!$A$9:'Lookups'!$B$24, 2, FALSE)+((SQRT((1/('Total Sites'!L50/Area!L50))/2)*1000)*'New Sites'!L50*VLOOKUP('Lookups'!$A$10, 'Lookups'!$A$9:'Lookups'!$B$24, 2, FALSE))+'New Sites'!L50*VLOOKUP('Lookups'!$A$11, 'Lookups'!$A$9:'Lookups'!$B$24, 2, FALSE),"-")</f>
        <v/>
      </c>
      <c r="M50" s="17">
        <f>IFERROR(SUMIF((C50:L50), "&lt;&gt;n/a")/1e9, "-")</f>
        <v/>
      </c>
      <c r="N50" s="24">
        <f>(M50*1e9)/Pop!M50</f>
        <v/>
      </c>
      <c r="O50" s="16">
        <f>IFERROR(INDEX(Options!$J$2:$J$1611,MATCH(A50, Options!$G$2:$G$1611,0)), )</f>
        <v/>
      </c>
      <c r="P50" s="16">
        <f>IFERROR(INDEX(Options!$I$2:$I$1611,MATCH(A50, Options!$G$2:$G$1611,0)), )</f>
        <v/>
      </c>
    </row>
    <row r="51">
      <c r="A51" s="16">
        <f>'New Sites'!A51</f>
        <v/>
      </c>
      <c r="B51" s="16">
        <f>'New Sites'!B51</f>
        <v/>
      </c>
      <c r="C51" s="16">
        <f>IFERROR('New Sites'!C51*VLOOKUP('Lookups'!$A$9, 'Lookups'!$A$9:'Lookups'!$B$24, 2, FALSE)+((SQRT((1/('Total Sites'!C51/Area!C51))/2)*1000)*'New Sites'!C51*VLOOKUP('Lookups'!$A$10, 'Lookups'!$A$9:'Lookups'!$B$24, 2, FALSE))+'New Sites'!C51*VLOOKUP('Lookups'!$A$11, 'Lookups'!$A$9:'Lookups'!$B$24, 2, FALSE),"-")</f>
        <v/>
      </c>
      <c r="D51" s="16">
        <f>IFERROR('New Sites'!D51*VLOOKUP('Lookups'!$A$9, 'Lookups'!$A$9:'Lookups'!$B$24, 2, FALSE)+((SQRT((1/('Total Sites'!D51/Area!D51))/2)*1000)*'New Sites'!D51*VLOOKUP('Lookups'!$A$10, 'Lookups'!$A$9:'Lookups'!$B$24, 2, FALSE))+'New Sites'!D51*VLOOKUP('Lookups'!$A$11, 'Lookups'!$A$9:'Lookups'!$B$24, 2, FALSE),"-")</f>
        <v/>
      </c>
      <c r="E51" s="16">
        <f>IFERROR('New Sites'!E51*VLOOKUP('Lookups'!$A$9, 'Lookups'!$A$9:'Lookups'!$B$24, 2, FALSE)+((SQRT((1/('Total Sites'!E51/Area!E51))/2)*1000)*'New Sites'!E51*VLOOKUP('Lookups'!$A$10, 'Lookups'!$A$9:'Lookups'!$B$24, 2, FALSE))+'New Sites'!E51*VLOOKUP('Lookups'!$A$11, 'Lookups'!$A$9:'Lookups'!$B$24, 2, FALSE),"-")</f>
        <v/>
      </c>
      <c r="F51" s="16">
        <f>IFERROR('New Sites'!F51*VLOOKUP('Lookups'!$A$9, 'Lookups'!$A$9:'Lookups'!$B$24, 2, FALSE)+((SQRT((1/('Total Sites'!F51/Area!F51))/2)*1000)*'New Sites'!F51*VLOOKUP('Lookups'!$A$10, 'Lookups'!$A$9:'Lookups'!$B$24, 2, FALSE))+'New Sites'!F51*VLOOKUP('Lookups'!$A$11, 'Lookups'!$A$9:'Lookups'!$B$24, 2, FALSE),"-")</f>
        <v/>
      </c>
      <c r="G51" s="16">
        <f>IFERROR('New Sites'!G51*VLOOKUP('Lookups'!$A$9, 'Lookups'!$A$9:'Lookups'!$B$24, 2, FALSE)+((SQRT((1/('Total Sites'!G51/Area!G51))/2)*1000)*'New Sites'!G51*VLOOKUP('Lookups'!$A$10, 'Lookups'!$A$9:'Lookups'!$B$24, 2, FALSE))+'New Sites'!G51*VLOOKUP('Lookups'!$A$11, 'Lookups'!$A$9:'Lookups'!$B$24, 2, FALSE),"-")</f>
        <v/>
      </c>
      <c r="H51" s="16">
        <f>IFERROR('New Sites'!H51*VLOOKUP('Lookups'!$A$9, 'Lookups'!$A$9:'Lookups'!$B$24, 2, FALSE)+((SQRT((1/('Total Sites'!H51/Area!H51))/2)*1000)*'New Sites'!H51*VLOOKUP('Lookups'!$A$10, 'Lookups'!$A$9:'Lookups'!$B$24, 2, FALSE))+'New Sites'!H51*VLOOKUP('Lookups'!$A$11, 'Lookups'!$A$9:'Lookups'!$B$24, 2, FALSE),"-")</f>
        <v/>
      </c>
      <c r="I51" s="16">
        <f>IFERROR('New Sites'!I51*VLOOKUP('Lookups'!$A$9, 'Lookups'!$A$9:'Lookups'!$B$24, 2, FALSE)+((SQRT((1/('Total Sites'!I51/Area!I51))/2)*1000)*'New Sites'!I51*VLOOKUP('Lookups'!$A$10, 'Lookups'!$A$9:'Lookups'!$B$24, 2, FALSE))+'New Sites'!I51*VLOOKUP('Lookups'!$A$11, 'Lookups'!$A$9:'Lookups'!$B$24, 2, FALSE),"-")</f>
        <v/>
      </c>
      <c r="J51" s="16">
        <f>IFERROR('New Sites'!J51*VLOOKUP('Lookups'!$A$9, 'Lookups'!$A$9:'Lookups'!$B$24, 2, FALSE)+((SQRT((1/('Total Sites'!J51/Area!J51))/2)*1000)*'New Sites'!J51*VLOOKUP('Lookups'!$A$10, 'Lookups'!$A$9:'Lookups'!$B$24, 2, FALSE))+'New Sites'!J51*VLOOKUP('Lookups'!$A$11, 'Lookups'!$A$9:'Lookups'!$B$24, 2, FALSE),"-")</f>
        <v/>
      </c>
      <c r="K51" s="16">
        <f>IFERROR('New Sites'!K51*VLOOKUP('Lookups'!$A$9, 'Lookups'!$A$9:'Lookups'!$B$24, 2, FALSE)+((SQRT((1/('Total Sites'!K51/Area!K51))/2)*1000)*'New Sites'!K51*VLOOKUP('Lookups'!$A$10, 'Lookups'!$A$9:'Lookups'!$B$24, 2, FALSE))+'New Sites'!K51*VLOOKUP('Lookups'!$A$11, 'Lookups'!$A$9:'Lookups'!$B$24, 2, FALSE),"-")</f>
        <v/>
      </c>
      <c r="L51" s="16">
        <f>IFERROR('New Sites'!L51*VLOOKUP('Lookups'!$A$9, 'Lookups'!$A$9:'Lookups'!$B$24, 2, FALSE)+((SQRT((1/('Total Sites'!L51/Area!L51))/2)*1000)*'New Sites'!L51*VLOOKUP('Lookups'!$A$10, 'Lookups'!$A$9:'Lookups'!$B$24, 2, FALSE))+'New Sites'!L51*VLOOKUP('Lookups'!$A$11, 'Lookups'!$A$9:'Lookups'!$B$24, 2, FALSE),"-")</f>
        <v/>
      </c>
      <c r="M51" s="17">
        <f>IFERROR(SUMIF((C51:L51), "&lt;&gt;n/a")/1e9, "-")</f>
        <v/>
      </c>
      <c r="N51" s="24">
        <f>(M51*1e9)/Pop!M51</f>
        <v/>
      </c>
      <c r="O51" s="16">
        <f>IFERROR(INDEX(Options!$J$2:$J$1611,MATCH(A51, Options!$G$2:$G$1611,0)), )</f>
        <v/>
      </c>
      <c r="P51" s="16">
        <f>IFERROR(INDEX(Options!$I$2:$I$1611,MATCH(A51, Options!$G$2:$G$1611,0)), )</f>
        <v/>
      </c>
    </row>
    <row r="52">
      <c r="A52" s="16">
        <f>'New Sites'!A52</f>
        <v/>
      </c>
      <c r="B52" s="16">
        <f>'New Sites'!B52</f>
        <v/>
      </c>
      <c r="C52" s="16">
        <f>IFERROR('New Sites'!C52*VLOOKUP('Lookups'!$A$9, 'Lookups'!$A$9:'Lookups'!$B$24, 2, FALSE)+((SQRT((1/('Total Sites'!C52/Area!C52))/2)*1000)*'New Sites'!C52*VLOOKUP('Lookups'!$A$10, 'Lookups'!$A$9:'Lookups'!$B$24, 2, FALSE))+'New Sites'!C52*VLOOKUP('Lookups'!$A$11, 'Lookups'!$A$9:'Lookups'!$B$24, 2, FALSE),"-")</f>
        <v/>
      </c>
      <c r="D52" s="16">
        <f>IFERROR('New Sites'!D52*VLOOKUP('Lookups'!$A$9, 'Lookups'!$A$9:'Lookups'!$B$24, 2, FALSE)+((SQRT((1/('Total Sites'!D52/Area!D52))/2)*1000)*'New Sites'!D52*VLOOKUP('Lookups'!$A$10, 'Lookups'!$A$9:'Lookups'!$B$24, 2, FALSE))+'New Sites'!D52*VLOOKUP('Lookups'!$A$11, 'Lookups'!$A$9:'Lookups'!$B$24, 2, FALSE),"-")</f>
        <v/>
      </c>
      <c r="E52" s="16">
        <f>IFERROR('New Sites'!E52*VLOOKUP('Lookups'!$A$9, 'Lookups'!$A$9:'Lookups'!$B$24, 2, FALSE)+((SQRT((1/('Total Sites'!E52/Area!E52))/2)*1000)*'New Sites'!E52*VLOOKUP('Lookups'!$A$10, 'Lookups'!$A$9:'Lookups'!$B$24, 2, FALSE))+'New Sites'!E52*VLOOKUP('Lookups'!$A$11, 'Lookups'!$A$9:'Lookups'!$B$24, 2, FALSE),"-")</f>
        <v/>
      </c>
      <c r="F52" s="16">
        <f>IFERROR('New Sites'!F52*VLOOKUP('Lookups'!$A$9, 'Lookups'!$A$9:'Lookups'!$B$24, 2, FALSE)+((SQRT((1/('Total Sites'!F52/Area!F52))/2)*1000)*'New Sites'!F52*VLOOKUP('Lookups'!$A$10, 'Lookups'!$A$9:'Lookups'!$B$24, 2, FALSE))+'New Sites'!F52*VLOOKUP('Lookups'!$A$11, 'Lookups'!$A$9:'Lookups'!$B$24, 2, FALSE),"-")</f>
        <v/>
      </c>
      <c r="G52" s="16">
        <f>IFERROR('New Sites'!G52*VLOOKUP('Lookups'!$A$9, 'Lookups'!$A$9:'Lookups'!$B$24, 2, FALSE)+((SQRT((1/('Total Sites'!G52/Area!G52))/2)*1000)*'New Sites'!G52*VLOOKUP('Lookups'!$A$10, 'Lookups'!$A$9:'Lookups'!$B$24, 2, FALSE))+'New Sites'!G52*VLOOKUP('Lookups'!$A$11, 'Lookups'!$A$9:'Lookups'!$B$24, 2, FALSE),"-")</f>
        <v/>
      </c>
      <c r="H52" s="16">
        <f>IFERROR('New Sites'!H52*VLOOKUP('Lookups'!$A$9, 'Lookups'!$A$9:'Lookups'!$B$24, 2, FALSE)+((SQRT((1/('Total Sites'!H52/Area!H52))/2)*1000)*'New Sites'!H52*VLOOKUP('Lookups'!$A$10, 'Lookups'!$A$9:'Lookups'!$B$24, 2, FALSE))+'New Sites'!H52*VLOOKUP('Lookups'!$A$11, 'Lookups'!$A$9:'Lookups'!$B$24, 2, FALSE),"-")</f>
        <v/>
      </c>
      <c r="I52" s="16">
        <f>IFERROR('New Sites'!I52*VLOOKUP('Lookups'!$A$9, 'Lookups'!$A$9:'Lookups'!$B$24, 2, FALSE)+((SQRT((1/('Total Sites'!I52/Area!I52))/2)*1000)*'New Sites'!I52*VLOOKUP('Lookups'!$A$10, 'Lookups'!$A$9:'Lookups'!$B$24, 2, FALSE))+'New Sites'!I52*VLOOKUP('Lookups'!$A$11, 'Lookups'!$A$9:'Lookups'!$B$24, 2, FALSE),"-")</f>
        <v/>
      </c>
      <c r="J52" s="16">
        <f>IFERROR('New Sites'!J52*VLOOKUP('Lookups'!$A$9, 'Lookups'!$A$9:'Lookups'!$B$24, 2, FALSE)+((SQRT((1/('Total Sites'!J52/Area!J52))/2)*1000)*'New Sites'!J52*VLOOKUP('Lookups'!$A$10, 'Lookups'!$A$9:'Lookups'!$B$24, 2, FALSE))+'New Sites'!J52*VLOOKUP('Lookups'!$A$11, 'Lookups'!$A$9:'Lookups'!$B$24, 2, FALSE),"-")</f>
        <v/>
      </c>
      <c r="K52" s="16">
        <f>IFERROR('New Sites'!K52*VLOOKUP('Lookups'!$A$9, 'Lookups'!$A$9:'Lookups'!$B$24, 2, FALSE)+((SQRT((1/('Total Sites'!K52/Area!K52))/2)*1000)*'New Sites'!K52*VLOOKUP('Lookups'!$A$10, 'Lookups'!$A$9:'Lookups'!$B$24, 2, FALSE))+'New Sites'!K52*VLOOKUP('Lookups'!$A$11, 'Lookups'!$A$9:'Lookups'!$B$24, 2, FALSE),"-")</f>
        <v/>
      </c>
      <c r="L52" s="16">
        <f>IFERROR('New Sites'!L52*VLOOKUP('Lookups'!$A$9, 'Lookups'!$A$9:'Lookups'!$B$24, 2, FALSE)+((SQRT((1/('Total Sites'!L52/Area!L52))/2)*1000)*'New Sites'!L52*VLOOKUP('Lookups'!$A$10, 'Lookups'!$A$9:'Lookups'!$B$24, 2, FALSE))+'New Sites'!L52*VLOOKUP('Lookups'!$A$11, 'Lookups'!$A$9:'Lookups'!$B$24, 2, FALSE),"-")</f>
        <v/>
      </c>
      <c r="M52" s="17">
        <f>IFERROR(SUMIF((C52:L52), "&lt;&gt;n/a")/1e9, "-")</f>
        <v/>
      </c>
      <c r="N52" s="24">
        <f>(M52*1e9)/Pop!M52</f>
        <v/>
      </c>
      <c r="O52" s="16">
        <f>IFERROR(INDEX(Options!$J$2:$J$1611,MATCH(A52, Options!$G$2:$G$1611,0)), )</f>
        <v/>
      </c>
      <c r="P52" s="16">
        <f>IFERROR(INDEX(Options!$I$2:$I$1611,MATCH(A52, Options!$G$2:$G$1611,0)), )</f>
        <v/>
      </c>
    </row>
    <row r="53">
      <c r="A53" s="16">
        <f>'New Sites'!A53</f>
        <v/>
      </c>
      <c r="B53" s="16">
        <f>'New Sites'!B53</f>
        <v/>
      </c>
      <c r="C53" s="16">
        <f>IFERROR('New Sites'!C53*VLOOKUP('Lookups'!$A$9, 'Lookups'!$A$9:'Lookups'!$B$24, 2, FALSE)+((SQRT((1/('Total Sites'!C53/Area!C53))/2)*1000)*'New Sites'!C53*VLOOKUP('Lookups'!$A$10, 'Lookups'!$A$9:'Lookups'!$B$24, 2, FALSE))+'New Sites'!C53*VLOOKUP('Lookups'!$A$11, 'Lookups'!$A$9:'Lookups'!$B$24, 2, FALSE),"-")</f>
        <v/>
      </c>
      <c r="D53" s="16">
        <f>IFERROR('New Sites'!D53*VLOOKUP('Lookups'!$A$9, 'Lookups'!$A$9:'Lookups'!$B$24, 2, FALSE)+((SQRT((1/('Total Sites'!D53/Area!D53))/2)*1000)*'New Sites'!D53*VLOOKUP('Lookups'!$A$10, 'Lookups'!$A$9:'Lookups'!$B$24, 2, FALSE))+'New Sites'!D53*VLOOKUP('Lookups'!$A$11, 'Lookups'!$A$9:'Lookups'!$B$24, 2, FALSE),"-")</f>
        <v/>
      </c>
      <c r="E53" s="16">
        <f>IFERROR('New Sites'!E53*VLOOKUP('Lookups'!$A$9, 'Lookups'!$A$9:'Lookups'!$B$24, 2, FALSE)+((SQRT((1/('Total Sites'!E53/Area!E53))/2)*1000)*'New Sites'!E53*VLOOKUP('Lookups'!$A$10, 'Lookups'!$A$9:'Lookups'!$B$24, 2, FALSE))+'New Sites'!E53*VLOOKUP('Lookups'!$A$11, 'Lookups'!$A$9:'Lookups'!$B$24, 2, FALSE),"-")</f>
        <v/>
      </c>
      <c r="F53" s="16">
        <f>IFERROR('New Sites'!F53*VLOOKUP('Lookups'!$A$9, 'Lookups'!$A$9:'Lookups'!$B$24, 2, FALSE)+((SQRT((1/('Total Sites'!F53/Area!F53))/2)*1000)*'New Sites'!F53*VLOOKUP('Lookups'!$A$10, 'Lookups'!$A$9:'Lookups'!$B$24, 2, FALSE))+'New Sites'!F53*VLOOKUP('Lookups'!$A$11, 'Lookups'!$A$9:'Lookups'!$B$24, 2, FALSE),"-")</f>
        <v/>
      </c>
      <c r="G53" s="16">
        <f>IFERROR('New Sites'!G53*VLOOKUP('Lookups'!$A$9, 'Lookups'!$A$9:'Lookups'!$B$24, 2, FALSE)+((SQRT((1/('Total Sites'!G53/Area!G53))/2)*1000)*'New Sites'!G53*VLOOKUP('Lookups'!$A$10, 'Lookups'!$A$9:'Lookups'!$B$24, 2, FALSE))+'New Sites'!G53*VLOOKUP('Lookups'!$A$11, 'Lookups'!$A$9:'Lookups'!$B$24, 2, FALSE),"-")</f>
        <v/>
      </c>
      <c r="H53" s="16">
        <f>IFERROR('New Sites'!H53*VLOOKUP('Lookups'!$A$9, 'Lookups'!$A$9:'Lookups'!$B$24, 2, FALSE)+((SQRT((1/('Total Sites'!H53/Area!H53))/2)*1000)*'New Sites'!H53*VLOOKUP('Lookups'!$A$10, 'Lookups'!$A$9:'Lookups'!$B$24, 2, FALSE))+'New Sites'!H53*VLOOKUP('Lookups'!$A$11, 'Lookups'!$A$9:'Lookups'!$B$24, 2, FALSE),"-")</f>
        <v/>
      </c>
      <c r="I53" s="16">
        <f>IFERROR('New Sites'!I53*VLOOKUP('Lookups'!$A$9, 'Lookups'!$A$9:'Lookups'!$B$24, 2, FALSE)+((SQRT((1/('Total Sites'!I53/Area!I53))/2)*1000)*'New Sites'!I53*VLOOKUP('Lookups'!$A$10, 'Lookups'!$A$9:'Lookups'!$B$24, 2, FALSE))+'New Sites'!I53*VLOOKUP('Lookups'!$A$11, 'Lookups'!$A$9:'Lookups'!$B$24, 2, FALSE),"-")</f>
        <v/>
      </c>
      <c r="J53" s="16">
        <f>IFERROR('New Sites'!J53*VLOOKUP('Lookups'!$A$9, 'Lookups'!$A$9:'Lookups'!$B$24, 2, FALSE)+((SQRT((1/('Total Sites'!J53/Area!J53))/2)*1000)*'New Sites'!J53*VLOOKUP('Lookups'!$A$10, 'Lookups'!$A$9:'Lookups'!$B$24, 2, FALSE))+'New Sites'!J53*VLOOKUP('Lookups'!$A$11, 'Lookups'!$A$9:'Lookups'!$B$24, 2, FALSE),"-")</f>
        <v/>
      </c>
      <c r="K53" s="16">
        <f>IFERROR('New Sites'!K53*VLOOKUP('Lookups'!$A$9, 'Lookups'!$A$9:'Lookups'!$B$24, 2, FALSE)+((SQRT((1/('Total Sites'!K53/Area!K53))/2)*1000)*'New Sites'!K53*VLOOKUP('Lookups'!$A$10, 'Lookups'!$A$9:'Lookups'!$B$24, 2, FALSE))+'New Sites'!K53*VLOOKUP('Lookups'!$A$11, 'Lookups'!$A$9:'Lookups'!$B$24, 2, FALSE),"-")</f>
        <v/>
      </c>
      <c r="L53" s="16">
        <f>IFERROR('New Sites'!L53*VLOOKUP('Lookups'!$A$9, 'Lookups'!$A$9:'Lookups'!$B$24, 2, FALSE)+((SQRT((1/('Total Sites'!L53/Area!L53))/2)*1000)*'New Sites'!L53*VLOOKUP('Lookups'!$A$10, 'Lookups'!$A$9:'Lookups'!$B$24, 2, FALSE))+'New Sites'!L53*VLOOKUP('Lookups'!$A$11, 'Lookups'!$A$9:'Lookups'!$B$24, 2, FALSE),"-")</f>
        <v/>
      </c>
      <c r="M53" s="17">
        <f>IFERROR(SUMIF((C53:L53), "&lt;&gt;n/a")/1e9, "-")</f>
        <v/>
      </c>
      <c r="N53" s="24">
        <f>(M53*1e9)/Pop!M53</f>
        <v/>
      </c>
      <c r="O53" s="16">
        <f>IFERROR(INDEX(Options!$J$2:$J$1611,MATCH(A53, Options!$G$2:$G$1611,0)), )</f>
        <v/>
      </c>
      <c r="P53" s="16">
        <f>IFERROR(INDEX(Options!$I$2:$I$1611,MATCH(A53, Options!$G$2:$G$1611,0)), )</f>
        <v/>
      </c>
    </row>
    <row r="54">
      <c r="A54" s="16">
        <f>'New Sites'!A54</f>
        <v/>
      </c>
      <c r="B54" s="16">
        <f>'New Sites'!B54</f>
        <v/>
      </c>
      <c r="C54" s="16">
        <f>IFERROR('New Sites'!C54*VLOOKUP('Lookups'!$A$9, 'Lookups'!$A$9:'Lookups'!$B$24, 2, FALSE)+((SQRT((1/('Total Sites'!C54/Area!C54))/2)*1000)*'New Sites'!C54*VLOOKUP('Lookups'!$A$10, 'Lookups'!$A$9:'Lookups'!$B$24, 2, FALSE))+'New Sites'!C54*VLOOKUP('Lookups'!$A$11, 'Lookups'!$A$9:'Lookups'!$B$24, 2, FALSE),"-")</f>
        <v/>
      </c>
      <c r="D54" s="16">
        <f>IFERROR('New Sites'!D54*VLOOKUP('Lookups'!$A$9, 'Lookups'!$A$9:'Lookups'!$B$24, 2, FALSE)+((SQRT((1/('Total Sites'!D54/Area!D54))/2)*1000)*'New Sites'!D54*VLOOKUP('Lookups'!$A$10, 'Lookups'!$A$9:'Lookups'!$B$24, 2, FALSE))+'New Sites'!D54*VLOOKUP('Lookups'!$A$11, 'Lookups'!$A$9:'Lookups'!$B$24, 2, FALSE),"-")</f>
        <v/>
      </c>
      <c r="E54" s="16">
        <f>IFERROR('New Sites'!E54*VLOOKUP('Lookups'!$A$9, 'Lookups'!$A$9:'Lookups'!$B$24, 2, FALSE)+((SQRT((1/('Total Sites'!E54/Area!E54))/2)*1000)*'New Sites'!E54*VLOOKUP('Lookups'!$A$10, 'Lookups'!$A$9:'Lookups'!$B$24, 2, FALSE))+'New Sites'!E54*VLOOKUP('Lookups'!$A$11, 'Lookups'!$A$9:'Lookups'!$B$24, 2, FALSE),"-")</f>
        <v/>
      </c>
      <c r="F54" s="16">
        <f>IFERROR('New Sites'!F54*VLOOKUP('Lookups'!$A$9, 'Lookups'!$A$9:'Lookups'!$B$24, 2, FALSE)+((SQRT((1/('Total Sites'!F54/Area!F54))/2)*1000)*'New Sites'!F54*VLOOKUP('Lookups'!$A$10, 'Lookups'!$A$9:'Lookups'!$B$24, 2, FALSE))+'New Sites'!F54*VLOOKUP('Lookups'!$A$11, 'Lookups'!$A$9:'Lookups'!$B$24, 2, FALSE),"-")</f>
        <v/>
      </c>
      <c r="G54" s="16">
        <f>IFERROR('New Sites'!G54*VLOOKUP('Lookups'!$A$9, 'Lookups'!$A$9:'Lookups'!$B$24, 2, FALSE)+((SQRT((1/('Total Sites'!G54/Area!G54))/2)*1000)*'New Sites'!G54*VLOOKUP('Lookups'!$A$10, 'Lookups'!$A$9:'Lookups'!$B$24, 2, FALSE))+'New Sites'!G54*VLOOKUP('Lookups'!$A$11, 'Lookups'!$A$9:'Lookups'!$B$24, 2, FALSE),"-")</f>
        <v/>
      </c>
      <c r="H54" s="16">
        <f>IFERROR('New Sites'!H54*VLOOKUP('Lookups'!$A$9, 'Lookups'!$A$9:'Lookups'!$B$24, 2, FALSE)+((SQRT((1/('Total Sites'!H54/Area!H54))/2)*1000)*'New Sites'!H54*VLOOKUP('Lookups'!$A$10, 'Lookups'!$A$9:'Lookups'!$B$24, 2, FALSE))+'New Sites'!H54*VLOOKUP('Lookups'!$A$11, 'Lookups'!$A$9:'Lookups'!$B$24, 2, FALSE),"-")</f>
        <v/>
      </c>
      <c r="I54" s="16">
        <f>IFERROR('New Sites'!I54*VLOOKUP('Lookups'!$A$9, 'Lookups'!$A$9:'Lookups'!$B$24, 2, FALSE)+((SQRT((1/('Total Sites'!I54/Area!I54))/2)*1000)*'New Sites'!I54*VLOOKUP('Lookups'!$A$10, 'Lookups'!$A$9:'Lookups'!$B$24, 2, FALSE))+'New Sites'!I54*VLOOKUP('Lookups'!$A$11, 'Lookups'!$A$9:'Lookups'!$B$24, 2, FALSE),"-")</f>
        <v/>
      </c>
      <c r="J54" s="16">
        <f>IFERROR('New Sites'!J54*VLOOKUP('Lookups'!$A$9, 'Lookups'!$A$9:'Lookups'!$B$24, 2, FALSE)+((SQRT((1/('Total Sites'!J54/Area!J54))/2)*1000)*'New Sites'!J54*VLOOKUP('Lookups'!$A$10, 'Lookups'!$A$9:'Lookups'!$B$24, 2, FALSE))+'New Sites'!J54*VLOOKUP('Lookups'!$A$11, 'Lookups'!$A$9:'Lookups'!$B$24, 2, FALSE),"-")</f>
        <v/>
      </c>
      <c r="K54" s="16">
        <f>IFERROR('New Sites'!K54*VLOOKUP('Lookups'!$A$9, 'Lookups'!$A$9:'Lookups'!$B$24, 2, FALSE)+((SQRT((1/('Total Sites'!K54/Area!K54))/2)*1000)*'New Sites'!K54*VLOOKUP('Lookups'!$A$10, 'Lookups'!$A$9:'Lookups'!$B$24, 2, FALSE))+'New Sites'!K54*VLOOKUP('Lookups'!$A$11, 'Lookups'!$A$9:'Lookups'!$B$24, 2, FALSE),"-")</f>
        <v/>
      </c>
      <c r="L54" s="16">
        <f>IFERROR('New Sites'!L54*VLOOKUP('Lookups'!$A$9, 'Lookups'!$A$9:'Lookups'!$B$24, 2, FALSE)+((SQRT((1/('Total Sites'!L54/Area!L54))/2)*1000)*'New Sites'!L54*VLOOKUP('Lookups'!$A$10, 'Lookups'!$A$9:'Lookups'!$B$24, 2, FALSE))+'New Sites'!L54*VLOOKUP('Lookups'!$A$11, 'Lookups'!$A$9:'Lookups'!$B$24, 2, FALSE),"-")</f>
        <v/>
      </c>
      <c r="M54" s="17">
        <f>IFERROR(SUMIF((C54:L54), "&lt;&gt;n/a")/1e9, "-")</f>
        <v/>
      </c>
      <c r="N54" s="24">
        <f>(M54*1e9)/Pop!M54</f>
        <v/>
      </c>
      <c r="O54" s="16">
        <f>IFERROR(INDEX(Options!$J$2:$J$1611,MATCH(A54, Options!$G$2:$G$1611,0)), )</f>
        <v/>
      </c>
      <c r="P54" s="16">
        <f>IFERROR(INDEX(Options!$I$2:$I$1611,MATCH(A54, Options!$G$2:$G$1611,0)), )</f>
        <v/>
      </c>
    </row>
    <row r="55">
      <c r="A55" s="16">
        <f>'New Sites'!A55</f>
        <v/>
      </c>
      <c r="B55" s="16">
        <f>'New Sites'!B55</f>
        <v/>
      </c>
      <c r="C55" s="16">
        <f>IFERROR('New Sites'!C55*VLOOKUP('Lookups'!$A$9, 'Lookups'!$A$9:'Lookups'!$B$24, 2, FALSE)+((SQRT((1/('Total Sites'!C55/Area!C55))/2)*1000)*'New Sites'!C55*VLOOKUP('Lookups'!$A$10, 'Lookups'!$A$9:'Lookups'!$B$24, 2, FALSE))+'New Sites'!C55*VLOOKUP('Lookups'!$A$11, 'Lookups'!$A$9:'Lookups'!$B$24, 2, FALSE),"-")</f>
        <v/>
      </c>
      <c r="D55" s="16">
        <f>IFERROR('New Sites'!D55*VLOOKUP('Lookups'!$A$9, 'Lookups'!$A$9:'Lookups'!$B$24, 2, FALSE)+((SQRT((1/('Total Sites'!D55/Area!D55))/2)*1000)*'New Sites'!D55*VLOOKUP('Lookups'!$A$10, 'Lookups'!$A$9:'Lookups'!$B$24, 2, FALSE))+'New Sites'!D55*VLOOKUP('Lookups'!$A$11, 'Lookups'!$A$9:'Lookups'!$B$24, 2, FALSE),"-")</f>
        <v/>
      </c>
      <c r="E55" s="16">
        <f>IFERROR('New Sites'!E55*VLOOKUP('Lookups'!$A$9, 'Lookups'!$A$9:'Lookups'!$B$24, 2, FALSE)+((SQRT((1/('Total Sites'!E55/Area!E55))/2)*1000)*'New Sites'!E55*VLOOKUP('Lookups'!$A$10, 'Lookups'!$A$9:'Lookups'!$B$24, 2, FALSE))+'New Sites'!E55*VLOOKUP('Lookups'!$A$11, 'Lookups'!$A$9:'Lookups'!$B$24, 2, FALSE),"-")</f>
        <v/>
      </c>
      <c r="F55" s="16">
        <f>IFERROR('New Sites'!F55*VLOOKUP('Lookups'!$A$9, 'Lookups'!$A$9:'Lookups'!$B$24, 2, FALSE)+((SQRT((1/('Total Sites'!F55/Area!F55))/2)*1000)*'New Sites'!F55*VLOOKUP('Lookups'!$A$10, 'Lookups'!$A$9:'Lookups'!$B$24, 2, FALSE))+'New Sites'!F55*VLOOKUP('Lookups'!$A$11, 'Lookups'!$A$9:'Lookups'!$B$24, 2, FALSE),"-")</f>
        <v/>
      </c>
      <c r="G55" s="16">
        <f>IFERROR('New Sites'!G55*VLOOKUP('Lookups'!$A$9, 'Lookups'!$A$9:'Lookups'!$B$24, 2, FALSE)+((SQRT((1/('Total Sites'!G55/Area!G55))/2)*1000)*'New Sites'!G55*VLOOKUP('Lookups'!$A$10, 'Lookups'!$A$9:'Lookups'!$B$24, 2, FALSE))+'New Sites'!G55*VLOOKUP('Lookups'!$A$11, 'Lookups'!$A$9:'Lookups'!$B$24, 2, FALSE),"-")</f>
        <v/>
      </c>
      <c r="H55" s="16">
        <f>IFERROR('New Sites'!H55*VLOOKUP('Lookups'!$A$9, 'Lookups'!$A$9:'Lookups'!$B$24, 2, FALSE)+((SQRT((1/('Total Sites'!H55/Area!H55))/2)*1000)*'New Sites'!H55*VLOOKUP('Lookups'!$A$10, 'Lookups'!$A$9:'Lookups'!$B$24, 2, FALSE))+'New Sites'!H55*VLOOKUP('Lookups'!$A$11, 'Lookups'!$A$9:'Lookups'!$B$24, 2, FALSE),"-")</f>
        <v/>
      </c>
      <c r="I55" s="16">
        <f>IFERROR('New Sites'!I55*VLOOKUP('Lookups'!$A$9, 'Lookups'!$A$9:'Lookups'!$B$24, 2, FALSE)+((SQRT((1/('Total Sites'!I55/Area!I55))/2)*1000)*'New Sites'!I55*VLOOKUP('Lookups'!$A$10, 'Lookups'!$A$9:'Lookups'!$B$24, 2, FALSE))+'New Sites'!I55*VLOOKUP('Lookups'!$A$11, 'Lookups'!$A$9:'Lookups'!$B$24, 2, FALSE),"-")</f>
        <v/>
      </c>
      <c r="J55" s="16">
        <f>IFERROR('New Sites'!J55*VLOOKUP('Lookups'!$A$9, 'Lookups'!$A$9:'Lookups'!$B$24, 2, FALSE)+((SQRT((1/('Total Sites'!J55/Area!J55))/2)*1000)*'New Sites'!J55*VLOOKUP('Lookups'!$A$10, 'Lookups'!$A$9:'Lookups'!$B$24, 2, FALSE))+'New Sites'!J55*VLOOKUP('Lookups'!$A$11, 'Lookups'!$A$9:'Lookups'!$B$24, 2, FALSE),"-")</f>
        <v/>
      </c>
      <c r="K55" s="16">
        <f>IFERROR('New Sites'!K55*VLOOKUP('Lookups'!$A$9, 'Lookups'!$A$9:'Lookups'!$B$24, 2, FALSE)+((SQRT((1/('Total Sites'!K55/Area!K55))/2)*1000)*'New Sites'!K55*VLOOKUP('Lookups'!$A$10, 'Lookups'!$A$9:'Lookups'!$B$24, 2, FALSE))+'New Sites'!K55*VLOOKUP('Lookups'!$A$11, 'Lookups'!$A$9:'Lookups'!$B$24, 2, FALSE),"-")</f>
        <v/>
      </c>
      <c r="L55" s="16">
        <f>IFERROR('New Sites'!L55*VLOOKUP('Lookups'!$A$9, 'Lookups'!$A$9:'Lookups'!$B$24, 2, FALSE)+((SQRT((1/('Total Sites'!L55/Area!L55))/2)*1000)*'New Sites'!L55*VLOOKUP('Lookups'!$A$10, 'Lookups'!$A$9:'Lookups'!$B$24, 2, FALSE))+'New Sites'!L55*VLOOKUP('Lookups'!$A$11, 'Lookups'!$A$9:'Lookups'!$B$24, 2, FALSE),"-")</f>
        <v/>
      </c>
      <c r="M55" s="17">
        <f>IFERROR(SUMIF((C55:L55), "&lt;&gt;n/a")/1e9, "-")</f>
        <v/>
      </c>
      <c r="N55" s="24">
        <f>(M55*1e9)/Pop!M55</f>
        <v/>
      </c>
      <c r="O55" s="16">
        <f>IFERROR(INDEX(Options!$J$2:$J$1611,MATCH(A55, Options!$G$2:$G$1611,0)), )</f>
        <v/>
      </c>
      <c r="P55" s="16">
        <f>IFERROR(INDEX(Options!$I$2:$I$1611,MATCH(A55, Options!$G$2:$G$1611,0)), )</f>
        <v/>
      </c>
    </row>
    <row r="56">
      <c r="A56" s="16">
        <f>'New Sites'!A56</f>
        <v/>
      </c>
      <c r="B56" s="16">
        <f>'New Sites'!B56</f>
        <v/>
      </c>
      <c r="C56" s="16">
        <f>IFERROR('New Sites'!C56*VLOOKUP('Lookups'!$A$9, 'Lookups'!$A$9:'Lookups'!$B$24, 2, FALSE)+((SQRT((1/('Total Sites'!C56/Area!C56))/2)*1000)*'New Sites'!C56*VLOOKUP('Lookups'!$A$10, 'Lookups'!$A$9:'Lookups'!$B$24, 2, FALSE))+'New Sites'!C56*VLOOKUP('Lookups'!$A$11, 'Lookups'!$A$9:'Lookups'!$B$24, 2, FALSE),"-")</f>
        <v/>
      </c>
      <c r="D56" s="16">
        <f>IFERROR('New Sites'!D56*VLOOKUP('Lookups'!$A$9, 'Lookups'!$A$9:'Lookups'!$B$24, 2, FALSE)+((SQRT((1/('Total Sites'!D56/Area!D56))/2)*1000)*'New Sites'!D56*VLOOKUP('Lookups'!$A$10, 'Lookups'!$A$9:'Lookups'!$B$24, 2, FALSE))+'New Sites'!D56*VLOOKUP('Lookups'!$A$11, 'Lookups'!$A$9:'Lookups'!$B$24, 2, FALSE),"-")</f>
        <v/>
      </c>
      <c r="E56" s="16">
        <f>IFERROR('New Sites'!E56*VLOOKUP('Lookups'!$A$9, 'Lookups'!$A$9:'Lookups'!$B$24, 2, FALSE)+((SQRT((1/('Total Sites'!E56/Area!E56))/2)*1000)*'New Sites'!E56*VLOOKUP('Lookups'!$A$10, 'Lookups'!$A$9:'Lookups'!$B$24, 2, FALSE))+'New Sites'!E56*VLOOKUP('Lookups'!$A$11, 'Lookups'!$A$9:'Lookups'!$B$24, 2, FALSE),"-")</f>
        <v/>
      </c>
      <c r="F56" s="16">
        <f>IFERROR('New Sites'!F56*VLOOKUP('Lookups'!$A$9, 'Lookups'!$A$9:'Lookups'!$B$24, 2, FALSE)+((SQRT((1/('Total Sites'!F56/Area!F56))/2)*1000)*'New Sites'!F56*VLOOKUP('Lookups'!$A$10, 'Lookups'!$A$9:'Lookups'!$B$24, 2, FALSE))+'New Sites'!F56*VLOOKUP('Lookups'!$A$11, 'Lookups'!$A$9:'Lookups'!$B$24, 2, FALSE),"-")</f>
        <v/>
      </c>
      <c r="G56" s="16">
        <f>IFERROR('New Sites'!G56*VLOOKUP('Lookups'!$A$9, 'Lookups'!$A$9:'Lookups'!$B$24, 2, FALSE)+((SQRT((1/('Total Sites'!G56/Area!G56))/2)*1000)*'New Sites'!G56*VLOOKUP('Lookups'!$A$10, 'Lookups'!$A$9:'Lookups'!$B$24, 2, FALSE))+'New Sites'!G56*VLOOKUP('Lookups'!$A$11, 'Lookups'!$A$9:'Lookups'!$B$24, 2, FALSE),"-")</f>
        <v/>
      </c>
      <c r="H56" s="16">
        <f>IFERROR('New Sites'!H56*VLOOKUP('Lookups'!$A$9, 'Lookups'!$A$9:'Lookups'!$B$24, 2, FALSE)+((SQRT((1/('Total Sites'!H56/Area!H56))/2)*1000)*'New Sites'!H56*VLOOKUP('Lookups'!$A$10, 'Lookups'!$A$9:'Lookups'!$B$24, 2, FALSE))+'New Sites'!H56*VLOOKUP('Lookups'!$A$11, 'Lookups'!$A$9:'Lookups'!$B$24, 2, FALSE),"-")</f>
        <v/>
      </c>
      <c r="I56" s="16">
        <f>IFERROR('New Sites'!I56*VLOOKUP('Lookups'!$A$9, 'Lookups'!$A$9:'Lookups'!$B$24, 2, FALSE)+((SQRT((1/('Total Sites'!I56/Area!I56))/2)*1000)*'New Sites'!I56*VLOOKUP('Lookups'!$A$10, 'Lookups'!$A$9:'Lookups'!$B$24, 2, FALSE))+'New Sites'!I56*VLOOKUP('Lookups'!$A$11, 'Lookups'!$A$9:'Lookups'!$B$24, 2, FALSE),"-")</f>
        <v/>
      </c>
      <c r="J56" s="16">
        <f>IFERROR('New Sites'!J56*VLOOKUP('Lookups'!$A$9, 'Lookups'!$A$9:'Lookups'!$B$24, 2, FALSE)+((SQRT((1/('Total Sites'!J56/Area!J56))/2)*1000)*'New Sites'!J56*VLOOKUP('Lookups'!$A$10, 'Lookups'!$A$9:'Lookups'!$B$24, 2, FALSE))+'New Sites'!J56*VLOOKUP('Lookups'!$A$11, 'Lookups'!$A$9:'Lookups'!$B$24, 2, FALSE),"-")</f>
        <v/>
      </c>
      <c r="K56" s="16">
        <f>IFERROR('New Sites'!K56*VLOOKUP('Lookups'!$A$9, 'Lookups'!$A$9:'Lookups'!$B$24, 2, FALSE)+((SQRT((1/('Total Sites'!K56/Area!K56))/2)*1000)*'New Sites'!K56*VLOOKUP('Lookups'!$A$10, 'Lookups'!$A$9:'Lookups'!$B$24, 2, FALSE))+'New Sites'!K56*VLOOKUP('Lookups'!$A$11, 'Lookups'!$A$9:'Lookups'!$B$24, 2, FALSE),"-")</f>
        <v/>
      </c>
      <c r="L56" s="16">
        <f>IFERROR('New Sites'!L56*VLOOKUP('Lookups'!$A$9, 'Lookups'!$A$9:'Lookups'!$B$24, 2, FALSE)+((SQRT((1/('Total Sites'!L56/Area!L56))/2)*1000)*'New Sites'!L56*VLOOKUP('Lookups'!$A$10, 'Lookups'!$A$9:'Lookups'!$B$24, 2, FALSE))+'New Sites'!L56*VLOOKUP('Lookups'!$A$11, 'Lookups'!$A$9:'Lookups'!$B$24, 2, FALSE),"-")</f>
        <v/>
      </c>
      <c r="M56" s="17">
        <f>IFERROR(SUMIF((C56:L56), "&lt;&gt;n/a")/1e9, "-")</f>
        <v/>
      </c>
      <c r="N56" s="24">
        <f>(M56*1e9)/Pop!M56</f>
        <v/>
      </c>
      <c r="O56" s="16">
        <f>IFERROR(INDEX(Options!$J$2:$J$1611,MATCH(A56, Options!$G$2:$G$1611,0)), )</f>
        <v/>
      </c>
      <c r="P56" s="16">
        <f>IFERROR(INDEX(Options!$I$2:$I$1611,MATCH(A56, Options!$G$2:$G$1611,0)), )</f>
        <v/>
      </c>
    </row>
    <row r="57">
      <c r="A57" s="16">
        <f>'New Sites'!A57</f>
        <v/>
      </c>
      <c r="B57" s="16">
        <f>'New Sites'!B57</f>
        <v/>
      </c>
      <c r="C57" s="16">
        <f>IFERROR('New Sites'!C57*VLOOKUP('Lookups'!$A$9, 'Lookups'!$A$9:'Lookups'!$B$24, 2, FALSE)+((SQRT((1/('Total Sites'!C57/Area!C57))/2)*1000)*'New Sites'!C57*VLOOKUP('Lookups'!$A$10, 'Lookups'!$A$9:'Lookups'!$B$24, 2, FALSE))+'New Sites'!C57*VLOOKUP('Lookups'!$A$11, 'Lookups'!$A$9:'Lookups'!$B$24, 2, FALSE),"-")</f>
        <v/>
      </c>
      <c r="D57" s="16">
        <f>IFERROR('New Sites'!D57*VLOOKUP('Lookups'!$A$9, 'Lookups'!$A$9:'Lookups'!$B$24, 2, FALSE)+((SQRT((1/('Total Sites'!D57/Area!D57))/2)*1000)*'New Sites'!D57*VLOOKUP('Lookups'!$A$10, 'Lookups'!$A$9:'Lookups'!$B$24, 2, FALSE))+'New Sites'!D57*VLOOKUP('Lookups'!$A$11, 'Lookups'!$A$9:'Lookups'!$B$24, 2, FALSE),"-")</f>
        <v/>
      </c>
      <c r="E57" s="16">
        <f>IFERROR('New Sites'!E57*VLOOKUP('Lookups'!$A$9, 'Lookups'!$A$9:'Lookups'!$B$24, 2, FALSE)+((SQRT((1/('Total Sites'!E57/Area!E57))/2)*1000)*'New Sites'!E57*VLOOKUP('Lookups'!$A$10, 'Lookups'!$A$9:'Lookups'!$B$24, 2, FALSE))+'New Sites'!E57*VLOOKUP('Lookups'!$A$11, 'Lookups'!$A$9:'Lookups'!$B$24, 2, FALSE),"-")</f>
        <v/>
      </c>
      <c r="F57" s="16">
        <f>IFERROR('New Sites'!F57*VLOOKUP('Lookups'!$A$9, 'Lookups'!$A$9:'Lookups'!$B$24, 2, FALSE)+((SQRT((1/('Total Sites'!F57/Area!F57))/2)*1000)*'New Sites'!F57*VLOOKUP('Lookups'!$A$10, 'Lookups'!$A$9:'Lookups'!$B$24, 2, FALSE))+'New Sites'!F57*VLOOKUP('Lookups'!$A$11, 'Lookups'!$A$9:'Lookups'!$B$24, 2, FALSE),"-")</f>
        <v/>
      </c>
      <c r="G57" s="16">
        <f>IFERROR('New Sites'!G57*VLOOKUP('Lookups'!$A$9, 'Lookups'!$A$9:'Lookups'!$B$24, 2, FALSE)+((SQRT((1/('Total Sites'!G57/Area!G57))/2)*1000)*'New Sites'!G57*VLOOKUP('Lookups'!$A$10, 'Lookups'!$A$9:'Lookups'!$B$24, 2, FALSE))+'New Sites'!G57*VLOOKUP('Lookups'!$A$11, 'Lookups'!$A$9:'Lookups'!$B$24, 2, FALSE),"-")</f>
        <v/>
      </c>
      <c r="H57" s="16">
        <f>IFERROR('New Sites'!H57*VLOOKUP('Lookups'!$A$9, 'Lookups'!$A$9:'Lookups'!$B$24, 2, FALSE)+((SQRT((1/('Total Sites'!H57/Area!H57))/2)*1000)*'New Sites'!H57*VLOOKUP('Lookups'!$A$10, 'Lookups'!$A$9:'Lookups'!$B$24, 2, FALSE))+'New Sites'!H57*VLOOKUP('Lookups'!$A$11, 'Lookups'!$A$9:'Lookups'!$B$24, 2, FALSE),"-")</f>
        <v/>
      </c>
      <c r="I57" s="16">
        <f>IFERROR('New Sites'!I57*VLOOKUP('Lookups'!$A$9, 'Lookups'!$A$9:'Lookups'!$B$24, 2, FALSE)+((SQRT((1/('Total Sites'!I57/Area!I57))/2)*1000)*'New Sites'!I57*VLOOKUP('Lookups'!$A$10, 'Lookups'!$A$9:'Lookups'!$B$24, 2, FALSE))+'New Sites'!I57*VLOOKUP('Lookups'!$A$11, 'Lookups'!$A$9:'Lookups'!$B$24, 2, FALSE),"-")</f>
        <v/>
      </c>
      <c r="J57" s="16">
        <f>IFERROR('New Sites'!J57*VLOOKUP('Lookups'!$A$9, 'Lookups'!$A$9:'Lookups'!$B$24, 2, FALSE)+((SQRT((1/('Total Sites'!J57/Area!J57))/2)*1000)*'New Sites'!J57*VLOOKUP('Lookups'!$A$10, 'Lookups'!$A$9:'Lookups'!$B$24, 2, FALSE))+'New Sites'!J57*VLOOKUP('Lookups'!$A$11, 'Lookups'!$A$9:'Lookups'!$B$24, 2, FALSE),"-")</f>
        <v/>
      </c>
      <c r="K57" s="16">
        <f>IFERROR('New Sites'!K57*VLOOKUP('Lookups'!$A$9, 'Lookups'!$A$9:'Lookups'!$B$24, 2, FALSE)+((SQRT((1/('Total Sites'!K57/Area!K57))/2)*1000)*'New Sites'!K57*VLOOKUP('Lookups'!$A$10, 'Lookups'!$A$9:'Lookups'!$B$24, 2, FALSE))+'New Sites'!K57*VLOOKUP('Lookups'!$A$11, 'Lookups'!$A$9:'Lookups'!$B$24, 2, FALSE),"-")</f>
        <v/>
      </c>
      <c r="L57" s="16">
        <f>IFERROR('New Sites'!L57*VLOOKUP('Lookups'!$A$9, 'Lookups'!$A$9:'Lookups'!$B$24, 2, FALSE)+((SQRT((1/('Total Sites'!L57/Area!L57))/2)*1000)*'New Sites'!L57*VLOOKUP('Lookups'!$A$10, 'Lookups'!$A$9:'Lookups'!$B$24, 2, FALSE))+'New Sites'!L57*VLOOKUP('Lookups'!$A$11, 'Lookups'!$A$9:'Lookups'!$B$24, 2, FALSE),"-")</f>
        <v/>
      </c>
      <c r="M57" s="17">
        <f>IFERROR(SUMIF((C57:L57), "&lt;&gt;n/a")/1e9, "-")</f>
        <v/>
      </c>
      <c r="N57" s="24">
        <f>(M57*1e9)/Pop!M57</f>
        <v/>
      </c>
      <c r="O57" s="16">
        <f>IFERROR(INDEX(Options!$J$2:$J$1611,MATCH(A57, Options!$G$2:$G$1611,0)), )</f>
        <v/>
      </c>
      <c r="P57" s="16">
        <f>IFERROR(INDEX(Options!$I$2:$I$1611,MATCH(A57, Options!$G$2:$G$1611,0)), )</f>
        <v/>
      </c>
    </row>
    <row r="58">
      <c r="A58" s="16">
        <f>'New Sites'!A58</f>
        <v/>
      </c>
      <c r="B58" s="16">
        <f>'New Sites'!B58</f>
        <v/>
      </c>
      <c r="C58" s="16">
        <f>IFERROR('New Sites'!C58*VLOOKUP('Lookups'!$A$9, 'Lookups'!$A$9:'Lookups'!$B$24, 2, FALSE)+((SQRT((1/('Total Sites'!C58/Area!C58))/2)*1000)*'New Sites'!C58*VLOOKUP('Lookups'!$A$10, 'Lookups'!$A$9:'Lookups'!$B$24, 2, FALSE))+'New Sites'!C58*VLOOKUP('Lookups'!$A$11, 'Lookups'!$A$9:'Lookups'!$B$24, 2, FALSE),"-")</f>
        <v/>
      </c>
      <c r="D58" s="16">
        <f>IFERROR('New Sites'!D58*VLOOKUP('Lookups'!$A$9, 'Lookups'!$A$9:'Lookups'!$B$24, 2, FALSE)+((SQRT((1/('Total Sites'!D58/Area!D58))/2)*1000)*'New Sites'!D58*VLOOKUP('Lookups'!$A$10, 'Lookups'!$A$9:'Lookups'!$B$24, 2, FALSE))+'New Sites'!D58*VLOOKUP('Lookups'!$A$11, 'Lookups'!$A$9:'Lookups'!$B$24, 2, FALSE),"-")</f>
        <v/>
      </c>
      <c r="E58" s="16">
        <f>IFERROR('New Sites'!E58*VLOOKUP('Lookups'!$A$9, 'Lookups'!$A$9:'Lookups'!$B$24, 2, FALSE)+((SQRT((1/('Total Sites'!E58/Area!E58))/2)*1000)*'New Sites'!E58*VLOOKUP('Lookups'!$A$10, 'Lookups'!$A$9:'Lookups'!$B$24, 2, FALSE))+'New Sites'!E58*VLOOKUP('Lookups'!$A$11, 'Lookups'!$A$9:'Lookups'!$B$24, 2, FALSE),"-")</f>
        <v/>
      </c>
      <c r="F58" s="16">
        <f>IFERROR('New Sites'!F58*VLOOKUP('Lookups'!$A$9, 'Lookups'!$A$9:'Lookups'!$B$24, 2, FALSE)+((SQRT((1/('Total Sites'!F58/Area!F58))/2)*1000)*'New Sites'!F58*VLOOKUP('Lookups'!$A$10, 'Lookups'!$A$9:'Lookups'!$B$24, 2, FALSE))+'New Sites'!F58*VLOOKUP('Lookups'!$A$11, 'Lookups'!$A$9:'Lookups'!$B$24, 2, FALSE),"-")</f>
        <v/>
      </c>
      <c r="G58" s="16">
        <f>IFERROR('New Sites'!G58*VLOOKUP('Lookups'!$A$9, 'Lookups'!$A$9:'Lookups'!$B$24, 2, FALSE)+((SQRT((1/('Total Sites'!G58/Area!G58))/2)*1000)*'New Sites'!G58*VLOOKUP('Lookups'!$A$10, 'Lookups'!$A$9:'Lookups'!$B$24, 2, FALSE))+'New Sites'!G58*VLOOKUP('Lookups'!$A$11, 'Lookups'!$A$9:'Lookups'!$B$24, 2, FALSE),"-")</f>
        <v/>
      </c>
      <c r="H58" s="16">
        <f>IFERROR('New Sites'!H58*VLOOKUP('Lookups'!$A$9, 'Lookups'!$A$9:'Lookups'!$B$24, 2, FALSE)+((SQRT((1/('Total Sites'!H58/Area!H58))/2)*1000)*'New Sites'!H58*VLOOKUP('Lookups'!$A$10, 'Lookups'!$A$9:'Lookups'!$B$24, 2, FALSE))+'New Sites'!H58*VLOOKUP('Lookups'!$A$11, 'Lookups'!$A$9:'Lookups'!$B$24, 2, FALSE),"-")</f>
        <v/>
      </c>
      <c r="I58" s="16">
        <f>IFERROR('New Sites'!I58*VLOOKUP('Lookups'!$A$9, 'Lookups'!$A$9:'Lookups'!$B$24, 2, FALSE)+((SQRT((1/('Total Sites'!I58/Area!I58))/2)*1000)*'New Sites'!I58*VLOOKUP('Lookups'!$A$10, 'Lookups'!$A$9:'Lookups'!$B$24, 2, FALSE))+'New Sites'!I58*VLOOKUP('Lookups'!$A$11, 'Lookups'!$A$9:'Lookups'!$B$24, 2, FALSE),"-")</f>
        <v/>
      </c>
      <c r="J58" s="16">
        <f>IFERROR('New Sites'!J58*VLOOKUP('Lookups'!$A$9, 'Lookups'!$A$9:'Lookups'!$B$24, 2, FALSE)+((SQRT((1/('Total Sites'!J58/Area!J58))/2)*1000)*'New Sites'!J58*VLOOKUP('Lookups'!$A$10, 'Lookups'!$A$9:'Lookups'!$B$24, 2, FALSE))+'New Sites'!J58*VLOOKUP('Lookups'!$A$11, 'Lookups'!$A$9:'Lookups'!$B$24, 2, FALSE),"-")</f>
        <v/>
      </c>
      <c r="K58" s="16">
        <f>IFERROR('New Sites'!K58*VLOOKUP('Lookups'!$A$9, 'Lookups'!$A$9:'Lookups'!$B$24, 2, FALSE)+((SQRT((1/('Total Sites'!K58/Area!K58))/2)*1000)*'New Sites'!K58*VLOOKUP('Lookups'!$A$10, 'Lookups'!$A$9:'Lookups'!$B$24, 2, FALSE))+'New Sites'!K58*VLOOKUP('Lookups'!$A$11, 'Lookups'!$A$9:'Lookups'!$B$24, 2, FALSE),"-")</f>
        <v/>
      </c>
      <c r="L58" s="16">
        <f>IFERROR('New Sites'!L58*VLOOKUP('Lookups'!$A$9, 'Lookups'!$A$9:'Lookups'!$B$24, 2, FALSE)+((SQRT((1/('Total Sites'!L58/Area!L58))/2)*1000)*'New Sites'!L58*VLOOKUP('Lookups'!$A$10, 'Lookups'!$A$9:'Lookups'!$B$24, 2, FALSE))+'New Sites'!L58*VLOOKUP('Lookups'!$A$11, 'Lookups'!$A$9:'Lookups'!$B$24, 2, FALSE),"-")</f>
        <v/>
      </c>
      <c r="M58" s="17">
        <f>IFERROR(SUMIF((C58:L58), "&lt;&gt;n/a")/1e9, "-")</f>
        <v/>
      </c>
      <c r="N58" s="24">
        <f>(M58*1e9)/Pop!M58</f>
        <v/>
      </c>
      <c r="O58" s="16">
        <f>IFERROR(INDEX(Options!$J$2:$J$1611,MATCH(A58, Options!$G$2:$G$1611,0)), )</f>
        <v/>
      </c>
      <c r="P58" s="16">
        <f>IFERROR(INDEX(Options!$I$2:$I$1611,MATCH(A58, Options!$G$2:$G$1611,0)), )</f>
        <v/>
      </c>
    </row>
    <row r="59">
      <c r="A59" s="16">
        <f>'New Sites'!A59</f>
        <v/>
      </c>
      <c r="B59" s="16">
        <f>'New Sites'!B59</f>
        <v/>
      </c>
      <c r="C59" s="16">
        <f>IFERROR('New Sites'!C59*VLOOKUP('Lookups'!$A$9, 'Lookups'!$A$9:'Lookups'!$B$24, 2, FALSE)+((SQRT((1/('Total Sites'!C59/Area!C59))/2)*1000)*'New Sites'!C59*VLOOKUP('Lookups'!$A$10, 'Lookups'!$A$9:'Lookups'!$B$24, 2, FALSE))+'New Sites'!C59*VLOOKUP('Lookups'!$A$11, 'Lookups'!$A$9:'Lookups'!$B$24, 2, FALSE),"-")</f>
        <v/>
      </c>
      <c r="D59" s="16">
        <f>IFERROR('New Sites'!D59*VLOOKUP('Lookups'!$A$9, 'Lookups'!$A$9:'Lookups'!$B$24, 2, FALSE)+((SQRT((1/('Total Sites'!D59/Area!D59))/2)*1000)*'New Sites'!D59*VLOOKUP('Lookups'!$A$10, 'Lookups'!$A$9:'Lookups'!$B$24, 2, FALSE))+'New Sites'!D59*VLOOKUP('Lookups'!$A$11, 'Lookups'!$A$9:'Lookups'!$B$24, 2, FALSE),"-")</f>
        <v/>
      </c>
      <c r="E59" s="16">
        <f>IFERROR('New Sites'!E59*VLOOKUP('Lookups'!$A$9, 'Lookups'!$A$9:'Lookups'!$B$24, 2, FALSE)+((SQRT((1/('Total Sites'!E59/Area!E59))/2)*1000)*'New Sites'!E59*VLOOKUP('Lookups'!$A$10, 'Lookups'!$A$9:'Lookups'!$B$24, 2, FALSE))+'New Sites'!E59*VLOOKUP('Lookups'!$A$11, 'Lookups'!$A$9:'Lookups'!$B$24, 2, FALSE),"-")</f>
        <v/>
      </c>
      <c r="F59" s="16">
        <f>IFERROR('New Sites'!F59*VLOOKUP('Lookups'!$A$9, 'Lookups'!$A$9:'Lookups'!$B$24, 2, FALSE)+((SQRT((1/('Total Sites'!F59/Area!F59))/2)*1000)*'New Sites'!F59*VLOOKUP('Lookups'!$A$10, 'Lookups'!$A$9:'Lookups'!$B$24, 2, FALSE))+'New Sites'!F59*VLOOKUP('Lookups'!$A$11, 'Lookups'!$A$9:'Lookups'!$B$24, 2, FALSE),"-")</f>
        <v/>
      </c>
      <c r="G59" s="16">
        <f>IFERROR('New Sites'!G59*VLOOKUP('Lookups'!$A$9, 'Lookups'!$A$9:'Lookups'!$B$24, 2, FALSE)+((SQRT((1/('Total Sites'!G59/Area!G59))/2)*1000)*'New Sites'!G59*VLOOKUP('Lookups'!$A$10, 'Lookups'!$A$9:'Lookups'!$B$24, 2, FALSE))+'New Sites'!G59*VLOOKUP('Lookups'!$A$11, 'Lookups'!$A$9:'Lookups'!$B$24, 2, FALSE),"-")</f>
        <v/>
      </c>
      <c r="H59" s="16">
        <f>IFERROR('New Sites'!H59*VLOOKUP('Lookups'!$A$9, 'Lookups'!$A$9:'Lookups'!$B$24, 2, FALSE)+((SQRT((1/('Total Sites'!H59/Area!H59))/2)*1000)*'New Sites'!H59*VLOOKUP('Lookups'!$A$10, 'Lookups'!$A$9:'Lookups'!$B$24, 2, FALSE))+'New Sites'!H59*VLOOKUP('Lookups'!$A$11, 'Lookups'!$A$9:'Lookups'!$B$24, 2, FALSE),"-")</f>
        <v/>
      </c>
      <c r="I59" s="16">
        <f>IFERROR('New Sites'!I59*VLOOKUP('Lookups'!$A$9, 'Lookups'!$A$9:'Lookups'!$B$24, 2, FALSE)+((SQRT((1/('Total Sites'!I59/Area!I59))/2)*1000)*'New Sites'!I59*VLOOKUP('Lookups'!$A$10, 'Lookups'!$A$9:'Lookups'!$B$24, 2, FALSE))+'New Sites'!I59*VLOOKUP('Lookups'!$A$11, 'Lookups'!$A$9:'Lookups'!$B$24, 2, FALSE),"-")</f>
        <v/>
      </c>
      <c r="J59" s="16">
        <f>IFERROR('New Sites'!J59*VLOOKUP('Lookups'!$A$9, 'Lookups'!$A$9:'Lookups'!$B$24, 2, FALSE)+((SQRT((1/('Total Sites'!J59/Area!J59))/2)*1000)*'New Sites'!J59*VLOOKUP('Lookups'!$A$10, 'Lookups'!$A$9:'Lookups'!$B$24, 2, FALSE))+'New Sites'!J59*VLOOKUP('Lookups'!$A$11, 'Lookups'!$A$9:'Lookups'!$B$24, 2, FALSE),"-")</f>
        <v/>
      </c>
      <c r="K59" s="16">
        <f>IFERROR('New Sites'!K59*VLOOKUP('Lookups'!$A$9, 'Lookups'!$A$9:'Lookups'!$B$24, 2, FALSE)+((SQRT((1/('Total Sites'!K59/Area!K59))/2)*1000)*'New Sites'!K59*VLOOKUP('Lookups'!$A$10, 'Lookups'!$A$9:'Lookups'!$B$24, 2, FALSE))+'New Sites'!K59*VLOOKUP('Lookups'!$A$11, 'Lookups'!$A$9:'Lookups'!$B$24, 2, FALSE),"-")</f>
        <v/>
      </c>
      <c r="L59" s="16">
        <f>IFERROR('New Sites'!L59*VLOOKUP('Lookups'!$A$9, 'Lookups'!$A$9:'Lookups'!$B$24, 2, FALSE)+((SQRT((1/('Total Sites'!L59/Area!L59))/2)*1000)*'New Sites'!L59*VLOOKUP('Lookups'!$A$10, 'Lookups'!$A$9:'Lookups'!$B$24, 2, FALSE))+'New Sites'!L59*VLOOKUP('Lookups'!$A$11, 'Lookups'!$A$9:'Lookups'!$B$24, 2, FALSE),"-")</f>
        <v/>
      </c>
      <c r="M59" s="17">
        <f>IFERROR(SUMIF((C59:L59), "&lt;&gt;n/a")/1e9, "-")</f>
        <v/>
      </c>
      <c r="N59" s="24">
        <f>(M59*1e9)/Pop!M59</f>
        <v/>
      </c>
      <c r="O59" s="16">
        <f>IFERROR(INDEX(Options!$J$2:$J$1611,MATCH(A59, Options!$G$2:$G$1611,0)), )</f>
        <v/>
      </c>
      <c r="P59" s="16">
        <f>IFERROR(INDEX(Options!$I$2:$I$1611,MATCH(A59, Options!$G$2:$G$1611,0)), )</f>
        <v/>
      </c>
    </row>
    <row r="60">
      <c r="A60" s="16">
        <f>'New Sites'!A60</f>
        <v/>
      </c>
      <c r="B60" s="16">
        <f>'New Sites'!B60</f>
        <v/>
      </c>
      <c r="C60" s="16">
        <f>IFERROR('New Sites'!C60*VLOOKUP('Lookups'!$A$9, 'Lookups'!$A$9:'Lookups'!$B$24, 2, FALSE)+((SQRT((1/('Total Sites'!C60/Area!C60))/2)*1000)*'New Sites'!C60*VLOOKUP('Lookups'!$A$10, 'Lookups'!$A$9:'Lookups'!$B$24, 2, FALSE))+'New Sites'!C60*VLOOKUP('Lookups'!$A$11, 'Lookups'!$A$9:'Lookups'!$B$24, 2, FALSE),"-")</f>
        <v/>
      </c>
      <c r="D60" s="16">
        <f>IFERROR('New Sites'!D60*VLOOKUP('Lookups'!$A$9, 'Lookups'!$A$9:'Lookups'!$B$24, 2, FALSE)+((SQRT((1/('Total Sites'!D60/Area!D60))/2)*1000)*'New Sites'!D60*VLOOKUP('Lookups'!$A$10, 'Lookups'!$A$9:'Lookups'!$B$24, 2, FALSE))+'New Sites'!D60*VLOOKUP('Lookups'!$A$11, 'Lookups'!$A$9:'Lookups'!$B$24, 2, FALSE),"-")</f>
        <v/>
      </c>
      <c r="E60" s="16">
        <f>IFERROR('New Sites'!E60*VLOOKUP('Lookups'!$A$9, 'Lookups'!$A$9:'Lookups'!$B$24, 2, FALSE)+((SQRT((1/('Total Sites'!E60/Area!E60))/2)*1000)*'New Sites'!E60*VLOOKUP('Lookups'!$A$10, 'Lookups'!$A$9:'Lookups'!$B$24, 2, FALSE))+'New Sites'!E60*VLOOKUP('Lookups'!$A$11, 'Lookups'!$A$9:'Lookups'!$B$24, 2, FALSE),"-")</f>
        <v/>
      </c>
      <c r="F60" s="16">
        <f>IFERROR('New Sites'!F60*VLOOKUP('Lookups'!$A$9, 'Lookups'!$A$9:'Lookups'!$B$24, 2, FALSE)+((SQRT((1/('Total Sites'!F60/Area!F60))/2)*1000)*'New Sites'!F60*VLOOKUP('Lookups'!$A$10, 'Lookups'!$A$9:'Lookups'!$B$24, 2, FALSE))+'New Sites'!F60*VLOOKUP('Lookups'!$A$11, 'Lookups'!$A$9:'Lookups'!$B$24, 2, FALSE),"-")</f>
        <v/>
      </c>
      <c r="G60" s="16">
        <f>IFERROR('New Sites'!G60*VLOOKUP('Lookups'!$A$9, 'Lookups'!$A$9:'Lookups'!$B$24, 2, FALSE)+((SQRT((1/('Total Sites'!G60/Area!G60))/2)*1000)*'New Sites'!G60*VLOOKUP('Lookups'!$A$10, 'Lookups'!$A$9:'Lookups'!$B$24, 2, FALSE))+'New Sites'!G60*VLOOKUP('Lookups'!$A$11, 'Lookups'!$A$9:'Lookups'!$B$24, 2, FALSE),"-")</f>
        <v/>
      </c>
      <c r="H60" s="16">
        <f>IFERROR('New Sites'!H60*VLOOKUP('Lookups'!$A$9, 'Lookups'!$A$9:'Lookups'!$B$24, 2, FALSE)+((SQRT((1/('Total Sites'!H60/Area!H60))/2)*1000)*'New Sites'!H60*VLOOKUP('Lookups'!$A$10, 'Lookups'!$A$9:'Lookups'!$B$24, 2, FALSE))+'New Sites'!H60*VLOOKUP('Lookups'!$A$11, 'Lookups'!$A$9:'Lookups'!$B$24, 2, FALSE),"-")</f>
        <v/>
      </c>
      <c r="I60" s="16">
        <f>IFERROR('New Sites'!I60*VLOOKUP('Lookups'!$A$9, 'Lookups'!$A$9:'Lookups'!$B$24, 2, FALSE)+((SQRT((1/('Total Sites'!I60/Area!I60))/2)*1000)*'New Sites'!I60*VLOOKUP('Lookups'!$A$10, 'Lookups'!$A$9:'Lookups'!$B$24, 2, FALSE))+'New Sites'!I60*VLOOKUP('Lookups'!$A$11, 'Lookups'!$A$9:'Lookups'!$B$24, 2, FALSE),"-")</f>
        <v/>
      </c>
      <c r="J60" s="16">
        <f>IFERROR('New Sites'!J60*VLOOKUP('Lookups'!$A$9, 'Lookups'!$A$9:'Lookups'!$B$24, 2, FALSE)+((SQRT((1/('Total Sites'!J60/Area!J60))/2)*1000)*'New Sites'!J60*VLOOKUP('Lookups'!$A$10, 'Lookups'!$A$9:'Lookups'!$B$24, 2, FALSE))+'New Sites'!J60*VLOOKUP('Lookups'!$A$11, 'Lookups'!$A$9:'Lookups'!$B$24, 2, FALSE),"-")</f>
        <v/>
      </c>
      <c r="K60" s="16">
        <f>IFERROR('New Sites'!K60*VLOOKUP('Lookups'!$A$9, 'Lookups'!$A$9:'Lookups'!$B$24, 2, FALSE)+((SQRT((1/('Total Sites'!K60/Area!K60))/2)*1000)*'New Sites'!K60*VLOOKUP('Lookups'!$A$10, 'Lookups'!$A$9:'Lookups'!$B$24, 2, FALSE))+'New Sites'!K60*VLOOKUP('Lookups'!$A$11, 'Lookups'!$A$9:'Lookups'!$B$24, 2, FALSE),"-")</f>
        <v/>
      </c>
      <c r="L60" s="16">
        <f>IFERROR('New Sites'!L60*VLOOKUP('Lookups'!$A$9, 'Lookups'!$A$9:'Lookups'!$B$24, 2, FALSE)+((SQRT((1/('Total Sites'!L60/Area!L60))/2)*1000)*'New Sites'!L60*VLOOKUP('Lookups'!$A$10, 'Lookups'!$A$9:'Lookups'!$B$24, 2, FALSE))+'New Sites'!L60*VLOOKUP('Lookups'!$A$11, 'Lookups'!$A$9:'Lookups'!$B$24, 2, FALSE),"-")</f>
        <v/>
      </c>
      <c r="M60" s="17">
        <f>IFERROR(SUMIF((C60:L60), "&lt;&gt;n/a")/1e9, "-")</f>
        <v/>
      </c>
      <c r="N60" s="24">
        <f>(M60*1e9)/Pop!M60</f>
        <v/>
      </c>
      <c r="O60" s="16">
        <f>IFERROR(INDEX(Options!$J$2:$J$1611,MATCH(A60, Options!$G$2:$G$1611,0)), )</f>
        <v/>
      </c>
      <c r="P60" s="16">
        <f>IFERROR(INDEX(Options!$I$2:$I$1611,MATCH(A60, Options!$G$2:$G$1611,0)), )</f>
        <v/>
      </c>
    </row>
    <row r="61">
      <c r="A61" s="16">
        <f>'New Sites'!A61</f>
        <v/>
      </c>
      <c r="B61" s="16">
        <f>'New Sites'!B61</f>
        <v/>
      </c>
      <c r="C61" s="16">
        <f>IFERROR('New Sites'!C61*VLOOKUP('Lookups'!$A$9, 'Lookups'!$A$9:'Lookups'!$B$24, 2, FALSE)+((SQRT((1/('Total Sites'!C61/Area!C61))/2)*1000)*'New Sites'!C61*VLOOKUP('Lookups'!$A$10, 'Lookups'!$A$9:'Lookups'!$B$24, 2, FALSE))+'New Sites'!C61*VLOOKUP('Lookups'!$A$11, 'Lookups'!$A$9:'Lookups'!$B$24, 2, FALSE),"-")</f>
        <v/>
      </c>
      <c r="D61" s="16">
        <f>IFERROR('New Sites'!D61*VLOOKUP('Lookups'!$A$9, 'Lookups'!$A$9:'Lookups'!$B$24, 2, FALSE)+((SQRT((1/('Total Sites'!D61/Area!D61))/2)*1000)*'New Sites'!D61*VLOOKUP('Lookups'!$A$10, 'Lookups'!$A$9:'Lookups'!$B$24, 2, FALSE))+'New Sites'!D61*VLOOKUP('Lookups'!$A$11, 'Lookups'!$A$9:'Lookups'!$B$24, 2, FALSE),"-")</f>
        <v/>
      </c>
      <c r="E61" s="16">
        <f>IFERROR('New Sites'!E61*VLOOKUP('Lookups'!$A$9, 'Lookups'!$A$9:'Lookups'!$B$24, 2, FALSE)+((SQRT((1/('Total Sites'!E61/Area!E61))/2)*1000)*'New Sites'!E61*VLOOKUP('Lookups'!$A$10, 'Lookups'!$A$9:'Lookups'!$B$24, 2, FALSE))+'New Sites'!E61*VLOOKUP('Lookups'!$A$11, 'Lookups'!$A$9:'Lookups'!$B$24, 2, FALSE),"-")</f>
        <v/>
      </c>
      <c r="F61" s="16">
        <f>IFERROR('New Sites'!F61*VLOOKUP('Lookups'!$A$9, 'Lookups'!$A$9:'Lookups'!$B$24, 2, FALSE)+((SQRT((1/('Total Sites'!F61/Area!F61))/2)*1000)*'New Sites'!F61*VLOOKUP('Lookups'!$A$10, 'Lookups'!$A$9:'Lookups'!$B$24, 2, FALSE))+'New Sites'!F61*VLOOKUP('Lookups'!$A$11, 'Lookups'!$A$9:'Lookups'!$B$24, 2, FALSE),"-")</f>
        <v/>
      </c>
      <c r="G61" s="16">
        <f>IFERROR('New Sites'!G61*VLOOKUP('Lookups'!$A$9, 'Lookups'!$A$9:'Lookups'!$B$24, 2, FALSE)+((SQRT((1/('Total Sites'!G61/Area!G61))/2)*1000)*'New Sites'!G61*VLOOKUP('Lookups'!$A$10, 'Lookups'!$A$9:'Lookups'!$B$24, 2, FALSE))+'New Sites'!G61*VLOOKUP('Lookups'!$A$11, 'Lookups'!$A$9:'Lookups'!$B$24, 2, FALSE),"-")</f>
        <v/>
      </c>
      <c r="H61" s="16">
        <f>IFERROR('New Sites'!H61*VLOOKUP('Lookups'!$A$9, 'Lookups'!$A$9:'Lookups'!$B$24, 2, FALSE)+((SQRT((1/('Total Sites'!H61/Area!H61))/2)*1000)*'New Sites'!H61*VLOOKUP('Lookups'!$A$10, 'Lookups'!$A$9:'Lookups'!$B$24, 2, FALSE))+'New Sites'!H61*VLOOKUP('Lookups'!$A$11, 'Lookups'!$A$9:'Lookups'!$B$24, 2, FALSE),"-")</f>
        <v/>
      </c>
      <c r="I61" s="16">
        <f>IFERROR('New Sites'!I61*VLOOKUP('Lookups'!$A$9, 'Lookups'!$A$9:'Lookups'!$B$24, 2, FALSE)+((SQRT((1/('Total Sites'!I61/Area!I61))/2)*1000)*'New Sites'!I61*VLOOKUP('Lookups'!$A$10, 'Lookups'!$A$9:'Lookups'!$B$24, 2, FALSE))+'New Sites'!I61*VLOOKUP('Lookups'!$A$11, 'Lookups'!$A$9:'Lookups'!$B$24, 2, FALSE),"-")</f>
        <v/>
      </c>
      <c r="J61" s="16">
        <f>IFERROR('New Sites'!J61*VLOOKUP('Lookups'!$A$9, 'Lookups'!$A$9:'Lookups'!$B$24, 2, FALSE)+((SQRT((1/('Total Sites'!J61/Area!J61))/2)*1000)*'New Sites'!J61*VLOOKUP('Lookups'!$A$10, 'Lookups'!$A$9:'Lookups'!$B$24, 2, FALSE))+'New Sites'!J61*VLOOKUP('Lookups'!$A$11, 'Lookups'!$A$9:'Lookups'!$B$24, 2, FALSE),"-")</f>
        <v/>
      </c>
      <c r="K61" s="16">
        <f>IFERROR('New Sites'!K61*VLOOKUP('Lookups'!$A$9, 'Lookups'!$A$9:'Lookups'!$B$24, 2, FALSE)+((SQRT((1/('Total Sites'!K61/Area!K61))/2)*1000)*'New Sites'!K61*VLOOKUP('Lookups'!$A$10, 'Lookups'!$A$9:'Lookups'!$B$24, 2, FALSE))+'New Sites'!K61*VLOOKUP('Lookups'!$A$11, 'Lookups'!$A$9:'Lookups'!$B$24, 2, FALSE),"-")</f>
        <v/>
      </c>
      <c r="L61" s="16">
        <f>IFERROR('New Sites'!L61*VLOOKUP('Lookups'!$A$9, 'Lookups'!$A$9:'Lookups'!$B$24, 2, FALSE)+((SQRT((1/('Total Sites'!L61/Area!L61))/2)*1000)*'New Sites'!L61*VLOOKUP('Lookups'!$A$10, 'Lookups'!$A$9:'Lookups'!$B$24, 2, FALSE))+'New Sites'!L61*VLOOKUP('Lookups'!$A$11, 'Lookups'!$A$9:'Lookups'!$B$24, 2, FALSE),"-")</f>
        <v/>
      </c>
      <c r="M61" s="17">
        <f>IFERROR(SUMIF((C61:L61), "&lt;&gt;n/a")/1e9, "-")</f>
        <v/>
      </c>
      <c r="N61" s="24">
        <f>(M61*1e9)/Pop!M61</f>
        <v/>
      </c>
      <c r="O61" s="16">
        <f>IFERROR(INDEX(Options!$J$2:$J$1611,MATCH(A61, Options!$G$2:$G$1611,0)), )</f>
        <v/>
      </c>
      <c r="P61" s="16">
        <f>IFERROR(INDEX(Options!$I$2:$I$1611,MATCH(A61, Options!$G$2:$G$1611,0)), )</f>
        <v/>
      </c>
    </row>
    <row r="62">
      <c r="A62" s="16">
        <f>'New Sites'!A62</f>
        <v/>
      </c>
      <c r="B62" s="16">
        <f>'New Sites'!B62</f>
        <v/>
      </c>
      <c r="C62" s="16">
        <f>IFERROR('New Sites'!C62*VLOOKUP('Lookups'!$A$9, 'Lookups'!$A$9:'Lookups'!$B$24, 2, FALSE)+((SQRT((1/('Total Sites'!C62/Area!C62))/2)*1000)*'New Sites'!C62*VLOOKUP('Lookups'!$A$10, 'Lookups'!$A$9:'Lookups'!$B$24, 2, FALSE))+'New Sites'!C62*VLOOKUP('Lookups'!$A$11, 'Lookups'!$A$9:'Lookups'!$B$24, 2, FALSE),"-")</f>
        <v/>
      </c>
      <c r="D62" s="16">
        <f>IFERROR('New Sites'!D62*VLOOKUP('Lookups'!$A$9, 'Lookups'!$A$9:'Lookups'!$B$24, 2, FALSE)+((SQRT((1/('Total Sites'!D62/Area!D62))/2)*1000)*'New Sites'!D62*VLOOKUP('Lookups'!$A$10, 'Lookups'!$A$9:'Lookups'!$B$24, 2, FALSE))+'New Sites'!D62*VLOOKUP('Lookups'!$A$11, 'Lookups'!$A$9:'Lookups'!$B$24, 2, FALSE),"-")</f>
        <v/>
      </c>
      <c r="E62" s="16">
        <f>IFERROR('New Sites'!E62*VLOOKUP('Lookups'!$A$9, 'Lookups'!$A$9:'Lookups'!$B$24, 2, FALSE)+((SQRT((1/('Total Sites'!E62/Area!E62))/2)*1000)*'New Sites'!E62*VLOOKUP('Lookups'!$A$10, 'Lookups'!$A$9:'Lookups'!$B$24, 2, FALSE))+'New Sites'!E62*VLOOKUP('Lookups'!$A$11, 'Lookups'!$A$9:'Lookups'!$B$24, 2, FALSE),"-")</f>
        <v/>
      </c>
      <c r="F62" s="16">
        <f>IFERROR('New Sites'!F62*VLOOKUP('Lookups'!$A$9, 'Lookups'!$A$9:'Lookups'!$B$24, 2, FALSE)+((SQRT((1/('Total Sites'!F62/Area!F62))/2)*1000)*'New Sites'!F62*VLOOKUP('Lookups'!$A$10, 'Lookups'!$A$9:'Lookups'!$B$24, 2, FALSE))+'New Sites'!F62*VLOOKUP('Lookups'!$A$11, 'Lookups'!$A$9:'Lookups'!$B$24, 2, FALSE),"-")</f>
        <v/>
      </c>
      <c r="G62" s="16">
        <f>IFERROR('New Sites'!G62*VLOOKUP('Lookups'!$A$9, 'Lookups'!$A$9:'Lookups'!$B$24, 2, FALSE)+((SQRT((1/('Total Sites'!G62/Area!G62))/2)*1000)*'New Sites'!G62*VLOOKUP('Lookups'!$A$10, 'Lookups'!$A$9:'Lookups'!$B$24, 2, FALSE))+'New Sites'!G62*VLOOKUP('Lookups'!$A$11, 'Lookups'!$A$9:'Lookups'!$B$24, 2, FALSE),"-")</f>
        <v/>
      </c>
      <c r="H62" s="16">
        <f>IFERROR('New Sites'!H62*VLOOKUP('Lookups'!$A$9, 'Lookups'!$A$9:'Lookups'!$B$24, 2, FALSE)+((SQRT((1/('Total Sites'!H62/Area!H62))/2)*1000)*'New Sites'!H62*VLOOKUP('Lookups'!$A$10, 'Lookups'!$A$9:'Lookups'!$B$24, 2, FALSE))+'New Sites'!H62*VLOOKUP('Lookups'!$A$11, 'Lookups'!$A$9:'Lookups'!$B$24, 2, FALSE),"-")</f>
        <v/>
      </c>
      <c r="I62" s="16">
        <f>IFERROR('New Sites'!I62*VLOOKUP('Lookups'!$A$9, 'Lookups'!$A$9:'Lookups'!$B$24, 2, FALSE)+((SQRT((1/('Total Sites'!I62/Area!I62))/2)*1000)*'New Sites'!I62*VLOOKUP('Lookups'!$A$10, 'Lookups'!$A$9:'Lookups'!$B$24, 2, FALSE))+'New Sites'!I62*VLOOKUP('Lookups'!$A$11, 'Lookups'!$A$9:'Lookups'!$B$24, 2, FALSE),"-")</f>
        <v/>
      </c>
      <c r="J62" s="16">
        <f>IFERROR('New Sites'!J62*VLOOKUP('Lookups'!$A$9, 'Lookups'!$A$9:'Lookups'!$B$24, 2, FALSE)+((SQRT((1/('Total Sites'!J62/Area!J62))/2)*1000)*'New Sites'!J62*VLOOKUP('Lookups'!$A$10, 'Lookups'!$A$9:'Lookups'!$B$24, 2, FALSE))+'New Sites'!J62*VLOOKUP('Lookups'!$A$11, 'Lookups'!$A$9:'Lookups'!$B$24, 2, FALSE),"-")</f>
        <v/>
      </c>
      <c r="K62" s="16">
        <f>IFERROR('New Sites'!K62*VLOOKUP('Lookups'!$A$9, 'Lookups'!$A$9:'Lookups'!$B$24, 2, FALSE)+((SQRT((1/('Total Sites'!K62/Area!K62))/2)*1000)*'New Sites'!K62*VLOOKUP('Lookups'!$A$10, 'Lookups'!$A$9:'Lookups'!$B$24, 2, FALSE))+'New Sites'!K62*VLOOKUP('Lookups'!$A$11, 'Lookups'!$A$9:'Lookups'!$B$24, 2, FALSE),"-")</f>
        <v/>
      </c>
      <c r="L62" s="16">
        <f>IFERROR('New Sites'!L62*VLOOKUP('Lookups'!$A$9, 'Lookups'!$A$9:'Lookups'!$B$24, 2, FALSE)+((SQRT((1/('Total Sites'!L62/Area!L62))/2)*1000)*'New Sites'!L62*VLOOKUP('Lookups'!$A$10, 'Lookups'!$A$9:'Lookups'!$B$24, 2, FALSE))+'New Sites'!L62*VLOOKUP('Lookups'!$A$11, 'Lookups'!$A$9:'Lookups'!$B$24, 2, FALSE),"-")</f>
        <v/>
      </c>
      <c r="M62" s="17">
        <f>IFERROR(SUMIF((C62:L62), "&lt;&gt;n/a")/1e9, "-")</f>
        <v/>
      </c>
      <c r="N62" s="24">
        <f>(M62*1e9)/Pop!M62</f>
        <v/>
      </c>
      <c r="O62" s="16">
        <f>IFERROR(INDEX(Options!$J$2:$J$1611,MATCH(A62, Options!$G$2:$G$1611,0)), )</f>
        <v/>
      </c>
      <c r="P62" s="16">
        <f>IFERROR(INDEX(Options!$I$2:$I$1611,MATCH(A62, Options!$G$2:$G$1611,0)), )</f>
        <v/>
      </c>
    </row>
    <row r="63">
      <c r="A63" s="16">
        <f>'New Sites'!A63</f>
        <v/>
      </c>
      <c r="B63" s="16">
        <f>'New Sites'!B63</f>
        <v/>
      </c>
      <c r="C63" s="16">
        <f>IFERROR('New Sites'!C63*VLOOKUP('Lookups'!$A$9, 'Lookups'!$A$9:'Lookups'!$B$24, 2, FALSE)+((SQRT((1/('Total Sites'!C63/Area!C63))/2)*1000)*'New Sites'!C63*VLOOKUP('Lookups'!$A$10, 'Lookups'!$A$9:'Lookups'!$B$24, 2, FALSE))+'New Sites'!C63*VLOOKUP('Lookups'!$A$11, 'Lookups'!$A$9:'Lookups'!$B$24, 2, FALSE),"-")</f>
        <v/>
      </c>
      <c r="D63" s="16">
        <f>IFERROR('New Sites'!D63*VLOOKUP('Lookups'!$A$9, 'Lookups'!$A$9:'Lookups'!$B$24, 2, FALSE)+((SQRT((1/('Total Sites'!D63/Area!D63))/2)*1000)*'New Sites'!D63*VLOOKUP('Lookups'!$A$10, 'Lookups'!$A$9:'Lookups'!$B$24, 2, FALSE))+'New Sites'!D63*VLOOKUP('Lookups'!$A$11, 'Lookups'!$A$9:'Lookups'!$B$24, 2, FALSE),"-")</f>
        <v/>
      </c>
      <c r="E63" s="16">
        <f>IFERROR('New Sites'!E63*VLOOKUP('Lookups'!$A$9, 'Lookups'!$A$9:'Lookups'!$B$24, 2, FALSE)+((SQRT((1/('Total Sites'!E63/Area!E63))/2)*1000)*'New Sites'!E63*VLOOKUP('Lookups'!$A$10, 'Lookups'!$A$9:'Lookups'!$B$24, 2, FALSE))+'New Sites'!E63*VLOOKUP('Lookups'!$A$11, 'Lookups'!$A$9:'Lookups'!$B$24, 2, FALSE),"-")</f>
        <v/>
      </c>
      <c r="F63" s="16">
        <f>IFERROR('New Sites'!F63*VLOOKUP('Lookups'!$A$9, 'Lookups'!$A$9:'Lookups'!$B$24, 2, FALSE)+((SQRT((1/('Total Sites'!F63/Area!F63))/2)*1000)*'New Sites'!F63*VLOOKUP('Lookups'!$A$10, 'Lookups'!$A$9:'Lookups'!$B$24, 2, FALSE))+'New Sites'!F63*VLOOKUP('Lookups'!$A$11, 'Lookups'!$A$9:'Lookups'!$B$24, 2, FALSE),"-")</f>
        <v/>
      </c>
      <c r="G63" s="16">
        <f>IFERROR('New Sites'!G63*VLOOKUP('Lookups'!$A$9, 'Lookups'!$A$9:'Lookups'!$B$24, 2, FALSE)+((SQRT((1/('Total Sites'!G63/Area!G63))/2)*1000)*'New Sites'!G63*VLOOKUP('Lookups'!$A$10, 'Lookups'!$A$9:'Lookups'!$B$24, 2, FALSE))+'New Sites'!G63*VLOOKUP('Lookups'!$A$11, 'Lookups'!$A$9:'Lookups'!$B$24, 2, FALSE),"-")</f>
        <v/>
      </c>
      <c r="H63" s="16">
        <f>IFERROR('New Sites'!H63*VLOOKUP('Lookups'!$A$9, 'Lookups'!$A$9:'Lookups'!$B$24, 2, FALSE)+((SQRT((1/('Total Sites'!H63/Area!H63))/2)*1000)*'New Sites'!H63*VLOOKUP('Lookups'!$A$10, 'Lookups'!$A$9:'Lookups'!$B$24, 2, FALSE))+'New Sites'!H63*VLOOKUP('Lookups'!$A$11, 'Lookups'!$A$9:'Lookups'!$B$24, 2, FALSE),"-")</f>
        <v/>
      </c>
      <c r="I63" s="16">
        <f>IFERROR('New Sites'!I63*VLOOKUP('Lookups'!$A$9, 'Lookups'!$A$9:'Lookups'!$B$24, 2, FALSE)+((SQRT((1/('Total Sites'!I63/Area!I63))/2)*1000)*'New Sites'!I63*VLOOKUP('Lookups'!$A$10, 'Lookups'!$A$9:'Lookups'!$B$24, 2, FALSE))+'New Sites'!I63*VLOOKUP('Lookups'!$A$11, 'Lookups'!$A$9:'Lookups'!$B$24, 2, FALSE),"-")</f>
        <v/>
      </c>
      <c r="J63" s="16">
        <f>IFERROR('New Sites'!J63*VLOOKUP('Lookups'!$A$9, 'Lookups'!$A$9:'Lookups'!$B$24, 2, FALSE)+((SQRT((1/('Total Sites'!J63/Area!J63))/2)*1000)*'New Sites'!J63*VLOOKUP('Lookups'!$A$10, 'Lookups'!$A$9:'Lookups'!$B$24, 2, FALSE))+'New Sites'!J63*VLOOKUP('Lookups'!$A$11, 'Lookups'!$A$9:'Lookups'!$B$24, 2, FALSE),"-")</f>
        <v/>
      </c>
      <c r="K63" s="16">
        <f>IFERROR('New Sites'!K63*VLOOKUP('Lookups'!$A$9, 'Lookups'!$A$9:'Lookups'!$B$24, 2, FALSE)+((SQRT((1/('Total Sites'!K63/Area!K63))/2)*1000)*'New Sites'!K63*VLOOKUP('Lookups'!$A$10, 'Lookups'!$A$9:'Lookups'!$B$24, 2, FALSE))+'New Sites'!K63*VLOOKUP('Lookups'!$A$11, 'Lookups'!$A$9:'Lookups'!$B$24, 2, FALSE),"-")</f>
        <v/>
      </c>
      <c r="L63" s="16">
        <f>IFERROR('New Sites'!L63*VLOOKUP('Lookups'!$A$9, 'Lookups'!$A$9:'Lookups'!$B$24, 2, FALSE)+((SQRT((1/('Total Sites'!L63/Area!L63))/2)*1000)*'New Sites'!L63*VLOOKUP('Lookups'!$A$10, 'Lookups'!$A$9:'Lookups'!$B$24, 2, FALSE))+'New Sites'!L63*VLOOKUP('Lookups'!$A$11, 'Lookups'!$A$9:'Lookups'!$B$24, 2, FALSE),"-")</f>
        <v/>
      </c>
      <c r="M63" s="17">
        <f>IFERROR(SUMIF((C63:L63), "&lt;&gt;n/a")/1e9, "-")</f>
        <v/>
      </c>
      <c r="N63" s="24">
        <f>(M63*1e9)/Pop!M63</f>
        <v/>
      </c>
      <c r="O63" s="16">
        <f>IFERROR(INDEX(Options!$J$2:$J$1611,MATCH(A63, Options!$G$2:$G$1611,0)), )</f>
        <v/>
      </c>
      <c r="P63" s="16">
        <f>IFERROR(INDEX(Options!$I$2:$I$1611,MATCH(A63, Options!$G$2:$G$1611,0)), )</f>
        <v/>
      </c>
    </row>
    <row r="64">
      <c r="A64" s="16">
        <f>'New Sites'!A64</f>
        <v/>
      </c>
      <c r="B64" s="16">
        <f>'New Sites'!B64</f>
        <v/>
      </c>
      <c r="C64" s="16">
        <f>IFERROR('New Sites'!C64*VLOOKUP('Lookups'!$A$9, 'Lookups'!$A$9:'Lookups'!$B$24, 2, FALSE)+((SQRT((1/('Total Sites'!C64/Area!C64))/2)*1000)*'New Sites'!C64*VLOOKUP('Lookups'!$A$10, 'Lookups'!$A$9:'Lookups'!$B$24, 2, FALSE))+'New Sites'!C64*VLOOKUP('Lookups'!$A$11, 'Lookups'!$A$9:'Lookups'!$B$24, 2, FALSE),"-")</f>
        <v/>
      </c>
      <c r="D64" s="16">
        <f>IFERROR('New Sites'!D64*VLOOKUP('Lookups'!$A$9, 'Lookups'!$A$9:'Lookups'!$B$24, 2, FALSE)+((SQRT((1/('Total Sites'!D64/Area!D64))/2)*1000)*'New Sites'!D64*VLOOKUP('Lookups'!$A$10, 'Lookups'!$A$9:'Lookups'!$B$24, 2, FALSE))+'New Sites'!D64*VLOOKUP('Lookups'!$A$11, 'Lookups'!$A$9:'Lookups'!$B$24, 2, FALSE),"-")</f>
        <v/>
      </c>
      <c r="E64" s="16">
        <f>IFERROR('New Sites'!E64*VLOOKUP('Lookups'!$A$9, 'Lookups'!$A$9:'Lookups'!$B$24, 2, FALSE)+((SQRT((1/('Total Sites'!E64/Area!E64))/2)*1000)*'New Sites'!E64*VLOOKUP('Lookups'!$A$10, 'Lookups'!$A$9:'Lookups'!$B$24, 2, FALSE))+'New Sites'!E64*VLOOKUP('Lookups'!$A$11, 'Lookups'!$A$9:'Lookups'!$B$24, 2, FALSE),"-")</f>
        <v/>
      </c>
      <c r="F64" s="16">
        <f>IFERROR('New Sites'!F64*VLOOKUP('Lookups'!$A$9, 'Lookups'!$A$9:'Lookups'!$B$24, 2, FALSE)+((SQRT((1/('Total Sites'!F64/Area!F64))/2)*1000)*'New Sites'!F64*VLOOKUP('Lookups'!$A$10, 'Lookups'!$A$9:'Lookups'!$B$24, 2, FALSE))+'New Sites'!F64*VLOOKUP('Lookups'!$A$11, 'Lookups'!$A$9:'Lookups'!$B$24, 2, FALSE),"-")</f>
        <v/>
      </c>
      <c r="G64" s="16">
        <f>IFERROR('New Sites'!G64*VLOOKUP('Lookups'!$A$9, 'Lookups'!$A$9:'Lookups'!$B$24, 2, FALSE)+((SQRT((1/('Total Sites'!G64/Area!G64))/2)*1000)*'New Sites'!G64*VLOOKUP('Lookups'!$A$10, 'Lookups'!$A$9:'Lookups'!$B$24, 2, FALSE))+'New Sites'!G64*VLOOKUP('Lookups'!$A$11, 'Lookups'!$A$9:'Lookups'!$B$24, 2, FALSE),"-")</f>
        <v/>
      </c>
      <c r="H64" s="16">
        <f>IFERROR('New Sites'!H64*VLOOKUP('Lookups'!$A$9, 'Lookups'!$A$9:'Lookups'!$B$24, 2, FALSE)+((SQRT((1/('Total Sites'!H64/Area!H64))/2)*1000)*'New Sites'!H64*VLOOKUP('Lookups'!$A$10, 'Lookups'!$A$9:'Lookups'!$B$24, 2, FALSE))+'New Sites'!H64*VLOOKUP('Lookups'!$A$11, 'Lookups'!$A$9:'Lookups'!$B$24, 2, FALSE),"-")</f>
        <v/>
      </c>
      <c r="I64" s="16">
        <f>IFERROR('New Sites'!I64*VLOOKUP('Lookups'!$A$9, 'Lookups'!$A$9:'Lookups'!$B$24, 2, FALSE)+((SQRT((1/('Total Sites'!I64/Area!I64))/2)*1000)*'New Sites'!I64*VLOOKUP('Lookups'!$A$10, 'Lookups'!$A$9:'Lookups'!$B$24, 2, FALSE))+'New Sites'!I64*VLOOKUP('Lookups'!$A$11, 'Lookups'!$A$9:'Lookups'!$B$24, 2, FALSE),"-")</f>
        <v/>
      </c>
      <c r="J64" s="16">
        <f>IFERROR('New Sites'!J64*VLOOKUP('Lookups'!$A$9, 'Lookups'!$A$9:'Lookups'!$B$24, 2, FALSE)+((SQRT((1/('Total Sites'!J64/Area!J64))/2)*1000)*'New Sites'!J64*VLOOKUP('Lookups'!$A$10, 'Lookups'!$A$9:'Lookups'!$B$24, 2, FALSE))+'New Sites'!J64*VLOOKUP('Lookups'!$A$11, 'Lookups'!$A$9:'Lookups'!$B$24, 2, FALSE),"-")</f>
        <v/>
      </c>
      <c r="K64" s="16">
        <f>IFERROR('New Sites'!K64*VLOOKUP('Lookups'!$A$9, 'Lookups'!$A$9:'Lookups'!$B$24, 2, FALSE)+((SQRT((1/('Total Sites'!K64/Area!K64))/2)*1000)*'New Sites'!K64*VLOOKUP('Lookups'!$A$10, 'Lookups'!$A$9:'Lookups'!$B$24, 2, FALSE))+'New Sites'!K64*VLOOKUP('Lookups'!$A$11, 'Lookups'!$A$9:'Lookups'!$B$24, 2, FALSE),"-")</f>
        <v/>
      </c>
      <c r="L64" s="16">
        <f>IFERROR('New Sites'!L64*VLOOKUP('Lookups'!$A$9, 'Lookups'!$A$9:'Lookups'!$B$24, 2, FALSE)+((SQRT((1/('Total Sites'!L64/Area!L64))/2)*1000)*'New Sites'!L64*VLOOKUP('Lookups'!$A$10, 'Lookups'!$A$9:'Lookups'!$B$24, 2, FALSE))+'New Sites'!L64*VLOOKUP('Lookups'!$A$11, 'Lookups'!$A$9:'Lookups'!$B$24, 2, FALSE),"-")</f>
        <v/>
      </c>
      <c r="M64" s="17">
        <f>IFERROR(SUMIF((C64:L64), "&lt;&gt;n/a")/1e9, "-")</f>
        <v/>
      </c>
      <c r="N64" s="24">
        <f>(M64*1e9)/Pop!M64</f>
        <v/>
      </c>
      <c r="O64" s="16">
        <f>IFERROR(INDEX(Options!$J$2:$J$1611,MATCH(A64, Options!$G$2:$G$1611,0)), )</f>
        <v/>
      </c>
      <c r="P64" s="16">
        <f>IFERROR(INDEX(Options!$I$2:$I$1611,MATCH(A64, Options!$G$2:$G$1611,0)), )</f>
        <v/>
      </c>
    </row>
    <row r="65">
      <c r="A65" s="16">
        <f>'New Sites'!A65</f>
        <v/>
      </c>
      <c r="B65" s="16">
        <f>'New Sites'!B65</f>
        <v/>
      </c>
      <c r="C65" s="16">
        <f>IFERROR('New Sites'!C65*VLOOKUP('Lookups'!$A$9, 'Lookups'!$A$9:'Lookups'!$B$24, 2, FALSE)+((SQRT((1/('Total Sites'!C65/Area!C65))/2)*1000)*'New Sites'!C65*VLOOKUP('Lookups'!$A$10, 'Lookups'!$A$9:'Lookups'!$B$24, 2, FALSE))+'New Sites'!C65*VLOOKUP('Lookups'!$A$11, 'Lookups'!$A$9:'Lookups'!$B$24, 2, FALSE),"-")</f>
        <v/>
      </c>
      <c r="D65" s="16">
        <f>IFERROR('New Sites'!D65*VLOOKUP('Lookups'!$A$9, 'Lookups'!$A$9:'Lookups'!$B$24, 2, FALSE)+((SQRT((1/('Total Sites'!D65/Area!D65))/2)*1000)*'New Sites'!D65*VLOOKUP('Lookups'!$A$10, 'Lookups'!$A$9:'Lookups'!$B$24, 2, FALSE))+'New Sites'!D65*VLOOKUP('Lookups'!$A$11, 'Lookups'!$A$9:'Lookups'!$B$24, 2, FALSE),"-")</f>
        <v/>
      </c>
      <c r="E65" s="16">
        <f>IFERROR('New Sites'!E65*VLOOKUP('Lookups'!$A$9, 'Lookups'!$A$9:'Lookups'!$B$24, 2, FALSE)+((SQRT((1/('Total Sites'!E65/Area!E65))/2)*1000)*'New Sites'!E65*VLOOKUP('Lookups'!$A$10, 'Lookups'!$A$9:'Lookups'!$B$24, 2, FALSE))+'New Sites'!E65*VLOOKUP('Lookups'!$A$11, 'Lookups'!$A$9:'Lookups'!$B$24, 2, FALSE),"-")</f>
        <v/>
      </c>
      <c r="F65" s="16">
        <f>IFERROR('New Sites'!F65*VLOOKUP('Lookups'!$A$9, 'Lookups'!$A$9:'Lookups'!$B$24, 2, FALSE)+((SQRT((1/('Total Sites'!F65/Area!F65))/2)*1000)*'New Sites'!F65*VLOOKUP('Lookups'!$A$10, 'Lookups'!$A$9:'Lookups'!$B$24, 2, FALSE))+'New Sites'!F65*VLOOKUP('Lookups'!$A$11, 'Lookups'!$A$9:'Lookups'!$B$24, 2, FALSE),"-")</f>
        <v/>
      </c>
      <c r="G65" s="16">
        <f>IFERROR('New Sites'!G65*VLOOKUP('Lookups'!$A$9, 'Lookups'!$A$9:'Lookups'!$B$24, 2, FALSE)+((SQRT((1/('Total Sites'!G65/Area!G65))/2)*1000)*'New Sites'!G65*VLOOKUP('Lookups'!$A$10, 'Lookups'!$A$9:'Lookups'!$B$24, 2, FALSE))+'New Sites'!G65*VLOOKUP('Lookups'!$A$11, 'Lookups'!$A$9:'Lookups'!$B$24, 2, FALSE),"-")</f>
        <v/>
      </c>
      <c r="H65" s="16">
        <f>IFERROR('New Sites'!H65*VLOOKUP('Lookups'!$A$9, 'Lookups'!$A$9:'Lookups'!$B$24, 2, FALSE)+((SQRT((1/('Total Sites'!H65/Area!H65))/2)*1000)*'New Sites'!H65*VLOOKUP('Lookups'!$A$10, 'Lookups'!$A$9:'Lookups'!$B$24, 2, FALSE))+'New Sites'!H65*VLOOKUP('Lookups'!$A$11, 'Lookups'!$A$9:'Lookups'!$B$24, 2, FALSE),"-")</f>
        <v/>
      </c>
      <c r="I65" s="16">
        <f>IFERROR('New Sites'!I65*VLOOKUP('Lookups'!$A$9, 'Lookups'!$A$9:'Lookups'!$B$24, 2, FALSE)+((SQRT((1/('Total Sites'!I65/Area!I65))/2)*1000)*'New Sites'!I65*VLOOKUP('Lookups'!$A$10, 'Lookups'!$A$9:'Lookups'!$B$24, 2, FALSE))+'New Sites'!I65*VLOOKUP('Lookups'!$A$11, 'Lookups'!$A$9:'Lookups'!$B$24, 2, FALSE),"-")</f>
        <v/>
      </c>
      <c r="J65" s="16">
        <f>IFERROR('New Sites'!J65*VLOOKUP('Lookups'!$A$9, 'Lookups'!$A$9:'Lookups'!$B$24, 2, FALSE)+((SQRT((1/('Total Sites'!J65/Area!J65))/2)*1000)*'New Sites'!J65*VLOOKUP('Lookups'!$A$10, 'Lookups'!$A$9:'Lookups'!$B$24, 2, FALSE))+'New Sites'!J65*VLOOKUP('Lookups'!$A$11, 'Lookups'!$A$9:'Lookups'!$B$24, 2, FALSE),"-")</f>
        <v/>
      </c>
      <c r="K65" s="16">
        <f>IFERROR('New Sites'!K65*VLOOKUP('Lookups'!$A$9, 'Lookups'!$A$9:'Lookups'!$B$24, 2, FALSE)+((SQRT((1/('Total Sites'!K65/Area!K65))/2)*1000)*'New Sites'!K65*VLOOKUP('Lookups'!$A$10, 'Lookups'!$A$9:'Lookups'!$B$24, 2, FALSE))+'New Sites'!K65*VLOOKUP('Lookups'!$A$11, 'Lookups'!$A$9:'Lookups'!$B$24, 2, FALSE),"-")</f>
        <v/>
      </c>
      <c r="L65" s="16">
        <f>IFERROR('New Sites'!L65*VLOOKUP('Lookups'!$A$9, 'Lookups'!$A$9:'Lookups'!$B$24, 2, FALSE)+((SQRT((1/('Total Sites'!L65/Area!L65))/2)*1000)*'New Sites'!L65*VLOOKUP('Lookups'!$A$10, 'Lookups'!$A$9:'Lookups'!$B$24, 2, FALSE))+'New Sites'!L65*VLOOKUP('Lookups'!$A$11, 'Lookups'!$A$9:'Lookups'!$B$24, 2, FALSE),"-")</f>
        <v/>
      </c>
      <c r="M65" s="17">
        <f>IFERROR(SUMIF((C65:L65), "&lt;&gt;n/a")/1e9, "-")</f>
        <v/>
      </c>
      <c r="N65" s="24">
        <f>(M65*1e9)/Pop!M65</f>
        <v/>
      </c>
      <c r="O65" s="16">
        <f>IFERROR(INDEX(Options!$J$2:$J$1611,MATCH(A65, Options!$G$2:$G$1611,0)), )</f>
        <v/>
      </c>
      <c r="P65" s="16">
        <f>IFERROR(INDEX(Options!$I$2:$I$1611,MATCH(A65, Options!$G$2:$G$1611,0)), )</f>
        <v/>
      </c>
    </row>
    <row r="66">
      <c r="A66" s="16">
        <f>'New Sites'!A66</f>
        <v/>
      </c>
      <c r="B66" s="16">
        <f>'New Sites'!B66</f>
        <v/>
      </c>
      <c r="C66" s="16">
        <f>IFERROR('New Sites'!C66*VLOOKUP('Lookups'!$A$9, 'Lookups'!$A$9:'Lookups'!$B$24, 2, FALSE)+((SQRT((1/('Total Sites'!C66/Area!C66))/2)*1000)*'New Sites'!C66*VLOOKUP('Lookups'!$A$10, 'Lookups'!$A$9:'Lookups'!$B$24, 2, FALSE))+'New Sites'!C66*VLOOKUP('Lookups'!$A$11, 'Lookups'!$A$9:'Lookups'!$B$24, 2, FALSE),"-")</f>
        <v/>
      </c>
      <c r="D66" s="16">
        <f>IFERROR('New Sites'!D66*VLOOKUP('Lookups'!$A$9, 'Lookups'!$A$9:'Lookups'!$B$24, 2, FALSE)+((SQRT((1/('Total Sites'!D66/Area!D66))/2)*1000)*'New Sites'!D66*VLOOKUP('Lookups'!$A$10, 'Lookups'!$A$9:'Lookups'!$B$24, 2, FALSE))+'New Sites'!D66*VLOOKUP('Lookups'!$A$11, 'Lookups'!$A$9:'Lookups'!$B$24, 2, FALSE),"-")</f>
        <v/>
      </c>
      <c r="E66" s="16">
        <f>IFERROR('New Sites'!E66*VLOOKUP('Lookups'!$A$9, 'Lookups'!$A$9:'Lookups'!$B$24, 2, FALSE)+((SQRT((1/('Total Sites'!E66/Area!E66))/2)*1000)*'New Sites'!E66*VLOOKUP('Lookups'!$A$10, 'Lookups'!$A$9:'Lookups'!$B$24, 2, FALSE))+'New Sites'!E66*VLOOKUP('Lookups'!$A$11, 'Lookups'!$A$9:'Lookups'!$B$24, 2, FALSE),"-")</f>
        <v/>
      </c>
      <c r="F66" s="16">
        <f>IFERROR('New Sites'!F66*VLOOKUP('Lookups'!$A$9, 'Lookups'!$A$9:'Lookups'!$B$24, 2, FALSE)+((SQRT((1/('Total Sites'!F66/Area!F66))/2)*1000)*'New Sites'!F66*VLOOKUP('Lookups'!$A$10, 'Lookups'!$A$9:'Lookups'!$B$24, 2, FALSE))+'New Sites'!F66*VLOOKUP('Lookups'!$A$11, 'Lookups'!$A$9:'Lookups'!$B$24, 2, FALSE),"-")</f>
        <v/>
      </c>
      <c r="G66" s="16">
        <f>IFERROR('New Sites'!G66*VLOOKUP('Lookups'!$A$9, 'Lookups'!$A$9:'Lookups'!$B$24, 2, FALSE)+((SQRT((1/('Total Sites'!G66/Area!G66))/2)*1000)*'New Sites'!G66*VLOOKUP('Lookups'!$A$10, 'Lookups'!$A$9:'Lookups'!$B$24, 2, FALSE))+'New Sites'!G66*VLOOKUP('Lookups'!$A$11, 'Lookups'!$A$9:'Lookups'!$B$24, 2, FALSE),"-")</f>
        <v/>
      </c>
      <c r="H66" s="16">
        <f>IFERROR('New Sites'!H66*VLOOKUP('Lookups'!$A$9, 'Lookups'!$A$9:'Lookups'!$B$24, 2, FALSE)+((SQRT((1/('Total Sites'!H66/Area!H66))/2)*1000)*'New Sites'!H66*VLOOKUP('Lookups'!$A$10, 'Lookups'!$A$9:'Lookups'!$B$24, 2, FALSE))+'New Sites'!H66*VLOOKUP('Lookups'!$A$11, 'Lookups'!$A$9:'Lookups'!$B$24, 2, FALSE),"-")</f>
        <v/>
      </c>
      <c r="I66" s="16">
        <f>IFERROR('New Sites'!I66*VLOOKUP('Lookups'!$A$9, 'Lookups'!$A$9:'Lookups'!$B$24, 2, FALSE)+((SQRT((1/('Total Sites'!I66/Area!I66))/2)*1000)*'New Sites'!I66*VLOOKUP('Lookups'!$A$10, 'Lookups'!$A$9:'Lookups'!$B$24, 2, FALSE))+'New Sites'!I66*VLOOKUP('Lookups'!$A$11, 'Lookups'!$A$9:'Lookups'!$B$24, 2, FALSE),"-")</f>
        <v/>
      </c>
      <c r="J66" s="16">
        <f>IFERROR('New Sites'!J66*VLOOKUP('Lookups'!$A$9, 'Lookups'!$A$9:'Lookups'!$B$24, 2, FALSE)+((SQRT((1/('Total Sites'!J66/Area!J66))/2)*1000)*'New Sites'!J66*VLOOKUP('Lookups'!$A$10, 'Lookups'!$A$9:'Lookups'!$B$24, 2, FALSE))+'New Sites'!J66*VLOOKUP('Lookups'!$A$11, 'Lookups'!$A$9:'Lookups'!$B$24, 2, FALSE),"-")</f>
        <v/>
      </c>
      <c r="K66" s="16">
        <f>IFERROR('New Sites'!K66*VLOOKUP('Lookups'!$A$9, 'Lookups'!$A$9:'Lookups'!$B$24, 2, FALSE)+((SQRT((1/('Total Sites'!K66/Area!K66))/2)*1000)*'New Sites'!K66*VLOOKUP('Lookups'!$A$10, 'Lookups'!$A$9:'Lookups'!$B$24, 2, FALSE))+'New Sites'!K66*VLOOKUP('Lookups'!$A$11, 'Lookups'!$A$9:'Lookups'!$B$24, 2, FALSE),"-")</f>
        <v/>
      </c>
      <c r="L66" s="16">
        <f>IFERROR('New Sites'!L66*VLOOKUP('Lookups'!$A$9, 'Lookups'!$A$9:'Lookups'!$B$24, 2, FALSE)+((SQRT((1/('Total Sites'!L66/Area!L66))/2)*1000)*'New Sites'!L66*VLOOKUP('Lookups'!$A$10, 'Lookups'!$A$9:'Lookups'!$B$24, 2, FALSE))+'New Sites'!L66*VLOOKUP('Lookups'!$A$11, 'Lookups'!$A$9:'Lookups'!$B$24, 2, FALSE),"-")</f>
        <v/>
      </c>
      <c r="M66" s="17">
        <f>IFERROR(SUMIF((C66:L66), "&lt;&gt;n/a")/1e9, "-")</f>
        <v/>
      </c>
      <c r="N66" s="24">
        <f>(M66*1e9)/Pop!M66</f>
        <v/>
      </c>
      <c r="O66" s="16">
        <f>IFERROR(INDEX(Options!$J$2:$J$1611,MATCH(A66, Options!$G$2:$G$1611,0)), )</f>
        <v/>
      </c>
      <c r="P66" s="16">
        <f>IFERROR(INDEX(Options!$I$2:$I$1611,MATCH(A66, Options!$G$2:$G$1611,0)), )</f>
        <v/>
      </c>
    </row>
    <row r="67">
      <c r="A67" s="16">
        <f>'New Sites'!A67</f>
        <v/>
      </c>
      <c r="B67" s="16">
        <f>'New Sites'!B67</f>
        <v/>
      </c>
      <c r="C67" s="16">
        <f>IFERROR('New Sites'!C67*VLOOKUP('Lookups'!$A$9, 'Lookups'!$A$9:'Lookups'!$B$24, 2, FALSE)+((SQRT((1/('Total Sites'!C67/Area!C67))/2)*1000)*'New Sites'!C67*VLOOKUP('Lookups'!$A$10, 'Lookups'!$A$9:'Lookups'!$B$24, 2, FALSE))+'New Sites'!C67*VLOOKUP('Lookups'!$A$11, 'Lookups'!$A$9:'Lookups'!$B$24, 2, FALSE),"-")</f>
        <v/>
      </c>
      <c r="D67" s="16">
        <f>IFERROR('New Sites'!D67*VLOOKUP('Lookups'!$A$9, 'Lookups'!$A$9:'Lookups'!$B$24, 2, FALSE)+((SQRT((1/('Total Sites'!D67/Area!D67))/2)*1000)*'New Sites'!D67*VLOOKUP('Lookups'!$A$10, 'Lookups'!$A$9:'Lookups'!$B$24, 2, FALSE))+'New Sites'!D67*VLOOKUP('Lookups'!$A$11, 'Lookups'!$A$9:'Lookups'!$B$24, 2, FALSE),"-")</f>
        <v/>
      </c>
      <c r="E67" s="16">
        <f>IFERROR('New Sites'!E67*VLOOKUP('Lookups'!$A$9, 'Lookups'!$A$9:'Lookups'!$B$24, 2, FALSE)+((SQRT((1/('Total Sites'!E67/Area!E67))/2)*1000)*'New Sites'!E67*VLOOKUP('Lookups'!$A$10, 'Lookups'!$A$9:'Lookups'!$B$24, 2, FALSE))+'New Sites'!E67*VLOOKUP('Lookups'!$A$11, 'Lookups'!$A$9:'Lookups'!$B$24, 2, FALSE),"-")</f>
        <v/>
      </c>
      <c r="F67" s="16">
        <f>IFERROR('New Sites'!F67*VLOOKUP('Lookups'!$A$9, 'Lookups'!$A$9:'Lookups'!$B$24, 2, FALSE)+((SQRT((1/('Total Sites'!F67/Area!F67))/2)*1000)*'New Sites'!F67*VLOOKUP('Lookups'!$A$10, 'Lookups'!$A$9:'Lookups'!$B$24, 2, FALSE))+'New Sites'!F67*VLOOKUP('Lookups'!$A$11, 'Lookups'!$A$9:'Lookups'!$B$24, 2, FALSE),"-")</f>
        <v/>
      </c>
      <c r="G67" s="16">
        <f>IFERROR('New Sites'!G67*VLOOKUP('Lookups'!$A$9, 'Lookups'!$A$9:'Lookups'!$B$24, 2, FALSE)+((SQRT((1/('Total Sites'!G67/Area!G67))/2)*1000)*'New Sites'!G67*VLOOKUP('Lookups'!$A$10, 'Lookups'!$A$9:'Lookups'!$B$24, 2, FALSE))+'New Sites'!G67*VLOOKUP('Lookups'!$A$11, 'Lookups'!$A$9:'Lookups'!$B$24, 2, FALSE),"-")</f>
        <v/>
      </c>
      <c r="H67" s="16">
        <f>IFERROR('New Sites'!H67*VLOOKUP('Lookups'!$A$9, 'Lookups'!$A$9:'Lookups'!$B$24, 2, FALSE)+((SQRT((1/('Total Sites'!H67/Area!H67))/2)*1000)*'New Sites'!H67*VLOOKUP('Lookups'!$A$10, 'Lookups'!$A$9:'Lookups'!$B$24, 2, FALSE))+'New Sites'!H67*VLOOKUP('Lookups'!$A$11, 'Lookups'!$A$9:'Lookups'!$B$24, 2, FALSE),"-")</f>
        <v/>
      </c>
      <c r="I67" s="16">
        <f>IFERROR('New Sites'!I67*VLOOKUP('Lookups'!$A$9, 'Lookups'!$A$9:'Lookups'!$B$24, 2, FALSE)+((SQRT((1/('Total Sites'!I67/Area!I67))/2)*1000)*'New Sites'!I67*VLOOKUP('Lookups'!$A$10, 'Lookups'!$A$9:'Lookups'!$B$24, 2, FALSE))+'New Sites'!I67*VLOOKUP('Lookups'!$A$11, 'Lookups'!$A$9:'Lookups'!$B$24, 2, FALSE),"-")</f>
        <v/>
      </c>
      <c r="J67" s="16">
        <f>IFERROR('New Sites'!J67*VLOOKUP('Lookups'!$A$9, 'Lookups'!$A$9:'Lookups'!$B$24, 2, FALSE)+((SQRT((1/('Total Sites'!J67/Area!J67))/2)*1000)*'New Sites'!J67*VLOOKUP('Lookups'!$A$10, 'Lookups'!$A$9:'Lookups'!$B$24, 2, FALSE))+'New Sites'!J67*VLOOKUP('Lookups'!$A$11, 'Lookups'!$A$9:'Lookups'!$B$24, 2, FALSE),"-")</f>
        <v/>
      </c>
      <c r="K67" s="16">
        <f>IFERROR('New Sites'!K67*VLOOKUP('Lookups'!$A$9, 'Lookups'!$A$9:'Lookups'!$B$24, 2, FALSE)+((SQRT((1/('Total Sites'!K67/Area!K67))/2)*1000)*'New Sites'!K67*VLOOKUP('Lookups'!$A$10, 'Lookups'!$A$9:'Lookups'!$B$24, 2, FALSE))+'New Sites'!K67*VLOOKUP('Lookups'!$A$11, 'Lookups'!$A$9:'Lookups'!$B$24, 2, FALSE),"-")</f>
        <v/>
      </c>
      <c r="L67" s="16">
        <f>IFERROR('New Sites'!L67*VLOOKUP('Lookups'!$A$9, 'Lookups'!$A$9:'Lookups'!$B$24, 2, FALSE)+((SQRT((1/('Total Sites'!L67/Area!L67))/2)*1000)*'New Sites'!L67*VLOOKUP('Lookups'!$A$10, 'Lookups'!$A$9:'Lookups'!$B$24, 2, FALSE))+'New Sites'!L67*VLOOKUP('Lookups'!$A$11, 'Lookups'!$A$9:'Lookups'!$B$24, 2, FALSE),"-")</f>
        <v/>
      </c>
      <c r="M67" s="17">
        <f>IFERROR(SUMIF((C67:L67), "&lt;&gt;n/a")/1e9, "-")</f>
        <v/>
      </c>
      <c r="N67" s="24">
        <f>(M67*1e9)/Pop!M67</f>
        <v/>
      </c>
      <c r="O67" s="16">
        <f>IFERROR(INDEX(Options!$J$2:$J$1611,MATCH(A67, Options!$G$2:$G$1611,0)), )</f>
        <v/>
      </c>
      <c r="P67" s="16">
        <f>IFERROR(INDEX(Options!$I$2:$I$1611,MATCH(A67, Options!$G$2:$G$1611,0)), )</f>
        <v/>
      </c>
    </row>
    <row r="68">
      <c r="A68" s="16">
        <f>'New Sites'!A68</f>
        <v/>
      </c>
      <c r="B68" s="16">
        <f>'New Sites'!B68</f>
        <v/>
      </c>
      <c r="C68" s="16">
        <f>IFERROR('New Sites'!C68*VLOOKUP('Lookups'!$A$9, 'Lookups'!$A$9:'Lookups'!$B$24, 2, FALSE)+((SQRT((1/('Total Sites'!C68/Area!C68))/2)*1000)*'New Sites'!C68*VLOOKUP('Lookups'!$A$10, 'Lookups'!$A$9:'Lookups'!$B$24, 2, FALSE))+'New Sites'!C68*VLOOKUP('Lookups'!$A$11, 'Lookups'!$A$9:'Lookups'!$B$24, 2, FALSE),"-")</f>
        <v/>
      </c>
      <c r="D68" s="16">
        <f>IFERROR('New Sites'!D68*VLOOKUP('Lookups'!$A$9, 'Lookups'!$A$9:'Lookups'!$B$24, 2, FALSE)+((SQRT((1/('Total Sites'!D68/Area!D68))/2)*1000)*'New Sites'!D68*VLOOKUP('Lookups'!$A$10, 'Lookups'!$A$9:'Lookups'!$B$24, 2, FALSE))+'New Sites'!D68*VLOOKUP('Lookups'!$A$11, 'Lookups'!$A$9:'Lookups'!$B$24, 2, FALSE),"-")</f>
        <v/>
      </c>
      <c r="E68" s="16">
        <f>IFERROR('New Sites'!E68*VLOOKUP('Lookups'!$A$9, 'Lookups'!$A$9:'Lookups'!$B$24, 2, FALSE)+((SQRT((1/('Total Sites'!E68/Area!E68))/2)*1000)*'New Sites'!E68*VLOOKUP('Lookups'!$A$10, 'Lookups'!$A$9:'Lookups'!$B$24, 2, FALSE))+'New Sites'!E68*VLOOKUP('Lookups'!$A$11, 'Lookups'!$A$9:'Lookups'!$B$24, 2, FALSE),"-")</f>
        <v/>
      </c>
      <c r="F68" s="16">
        <f>IFERROR('New Sites'!F68*VLOOKUP('Lookups'!$A$9, 'Lookups'!$A$9:'Lookups'!$B$24, 2, FALSE)+((SQRT((1/('Total Sites'!F68/Area!F68))/2)*1000)*'New Sites'!F68*VLOOKUP('Lookups'!$A$10, 'Lookups'!$A$9:'Lookups'!$B$24, 2, FALSE))+'New Sites'!F68*VLOOKUP('Lookups'!$A$11, 'Lookups'!$A$9:'Lookups'!$B$24, 2, FALSE),"-")</f>
        <v/>
      </c>
      <c r="G68" s="16">
        <f>IFERROR('New Sites'!G68*VLOOKUP('Lookups'!$A$9, 'Lookups'!$A$9:'Lookups'!$B$24, 2, FALSE)+((SQRT((1/('Total Sites'!G68/Area!G68))/2)*1000)*'New Sites'!G68*VLOOKUP('Lookups'!$A$10, 'Lookups'!$A$9:'Lookups'!$B$24, 2, FALSE))+'New Sites'!G68*VLOOKUP('Lookups'!$A$11, 'Lookups'!$A$9:'Lookups'!$B$24, 2, FALSE),"-")</f>
        <v/>
      </c>
      <c r="H68" s="16">
        <f>IFERROR('New Sites'!H68*VLOOKUP('Lookups'!$A$9, 'Lookups'!$A$9:'Lookups'!$B$24, 2, FALSE)+((SQRT((1/('Total Sites'!H68/Area!H68))/2)*1000)*'New Sites'!H68*VLOOKUP('Lookups'!$A$10, 'Lookups'!$A$9:'Lookups'!$B$24, 2, FALSE))+'New Sites'!H68*VLOOKUP('Lookups'!$A$11, 'Lookups'!$A$9:'Lookups'!$B$24, 2, FALSE),"-")</f>
        <v/>
      </c>
      <c r="I68" s="16">
        <f>IFERROR('New Sites'!I68*VLOOKUP('Lookups'!$A$9, 'Lookups'!$A$9:'Lookups'!$B$24, 2, FALSE)+((SQRT((1/('Total Sites'!I68/Area!I68))/2)*1000)*'New Sites'!I68*VLOOKUP('Lookups'!$A$10, 'Lookups'!$A$9:'Lookups'!$B$24, 2, FALSE))+'New Sites'!I68*VLOOKUP('Lookups'!$A$11, 'Lookups'!$A$9:'Lookups'!$B$24, 2, FALSE),"-")</f>
        <v/>
      </c>
      <c r="J68" s="16">
        <f>IFERROR('New Sites'!J68*VLOOKUP('Lookups'!$A$9, 'Lookups'!$A$9:'Lookups'!$B$24, 2, FALSE)+((SQRT((1/('Total Sites'!J68/Area!J68))/2)*1000)*'New Sites'!J68*VLOOKUP('Lookups'!$A$10, 'Lookups'!$A$9:'Lookups'!$B$24, 2, FALSE))+'New Sites'!J68*VLOOKUP('Lookups'!$A$11, 'Lookups'!$A$9:'Lookups'!$B$24, 2, FALSE),"-")</f>
        <v/>
      </c>
      <c r="K68" s="16">
        <f>IFERROR('New Sites'!K68*VLOOKUP('Lookups'!$A$9, 'Lookups'!$A$9:'Lookups'!$B$24, 2, FALSE)+((SQRT((1/('Total Sites'!K68/Area!K68))/2)*1000)*'New Sites'!K68*VLOOKUP('Lookups'!$A$10, 'Lookups'!$A$9:'Lookups'!$B$24, 2, FALSE))+'New Sites'!K68*VLOOKUP('Lookups'!$A$11, 'Lookups'!$A$9:'Lookups'!$B$24, 2, FALSE),"-")</f>
        <v/>
      </c>
      <c r="L68" s="16">
        <f>IFERROR('New Sites'!L68*VLOOKUP('Lookups'!$A$9, 'Lookups'!$A$9:'Lookups'!$B$24, 2, FALSE)+((SQRT((1/('Total Sites'!L68/Area!L68))/2)*1000)*'New Sites'!L68*VLOOKUP('Lookups'!$A$10, 'Lookups'!$A$9:'Lookups'!$B$24, 2, FALSE))+'New Sites'!L68*VLOOKUP('Lookups'!$A$11, 'Lookups'!$A$9:'Lookups'!$B$24, 2, FALSE),"-")</f>
        <v/>
      </c>
      <c r="M68" s="17">
        <f>IFERROR(SUMIF((C68:L68), "&lt;&gt;n/a")/1e9, "-")</f>
        <v/>
      </c>
      <c r="N68" s="24">
        <f>(M68*1e9)/Pop!M68</f>
        <v/>
      </c>
      <c r="O68" s="16">
        <f>IFERROR(INDEX(Options!$J$2:$J$1611,MATCH(A68, Options!$G$2:$G$1611,0)), )</f>
        <v/>
      </c>
      <c r="P68" s="16">
        <f>IFERROR(INDEX(Options!$I$2:$I$1611,MATCH(A68, Options!$G$2:$G$1611,0)), )</f>
        <v/>
      </c>
    </row>
    <row r="69">
      <c r="A69" s="16">
        <f>'New Sites'!A69</f>
        <v/>
      </c>
      <c r="B69" s="16">
        <f>'New Sites'!B69</f>
        <v/>
      </c>
      <c r="C69" s="16">
        <f>IFERROR('New Sites'!C69*VLOOKUP('Lookups'!$A$9, 'Lookups'!$A$9:'Lookups'!$B$24, 2, FALSE)+((SQRT((1/('Total Sites'!C69/Area!C69))/2)*1000)*'New Sites'!C69*VLOOKUP('Lookups'!$A$10, 'Lookups'!$A$9:'Lookups'!$B$24, 2, FALSE))+'New Sites'!C69*VLOOKUP('Lookups'!$A$11, 'Lookups'!$A$9:'Lookups'!$B$24, 2, FALSE),"-")</f>
        <v/>
      </c>
      <c r="D69" s="16">
        <f>IFERROR('New Sites'!D69*VLOOKUP('Lookups'!$A$9, 'Lookups'!$A$9:'Lookups'!$B$24, 2, FALSE)+((SQRT((1/('Total Sites'!D69/Area!D69))/2)*1000)*'New Sites'!D69*VLOOKUP('Lookups'!$A$10, 'Lookups'!$A$9:'Lookups'!$B$24, 2, FALSE))+'New Sites'!D69*VLOOKUP('Lookups'!$A$11, 'Lookups'!$A$9:'Lookups'!$B$24, 2, FALSE),"-")</f>
        <v/>
      </c>
      <c r="E69" s="16">
        <f>IFERROR('New Sites'!E69*VLOOKUP('Lookups'!$A$9, 'Lookups'!$A$9:'Lookups'!$B$24, 2, FALSE)+((SQRT((1/('Total Sites'!E69/Area!E69))/2)*1000)*'New Sites'!E69*VLOOKUP('Lookups'!$A$10, 'Lookups'!$A$9:'Lookups'!$B$24, 2, FALSE))+'New Sites'!E69*VLOOKUP('Lookups'!$A$11, 'Lookups'!$A$9:'Lookups'!$B$24, 2, FALSE),"-")</f>
        <v/>
      </c>
      <c r="F69" s="16">
        <f>IFERROR('New Sites'!F69*VLOOKUP('Lookups'!$A$9, 'Lookups'!$A$9:'Lookups'!$B$24, 2, FALSE)+((SQRT((1/('Total Sites'!F69/Area!F69))/2)*1000)*'New Sites'!F69*VLOOKUP('Lookups'!$A$10, 'Lookups'!$A$9:'Lookups'!$B$24, 2, FALSE))+'New Sites'!F69*VLOOKUP('Lookups'!$A$11, 'Lookups'!$A$9:'Lookups'!$B$24, 2, FALSE),"-")</f>
        <v/>
      </c>
      <c r="G69" s="16">
        <f>IFERROR('New Sites'!G69*VLOOKUP('Lookups'!$A$9, 'Lookups'!$A$9:'Lookups'!$B$24, 2, FALSE)+((SQRT((1/('Total Sites'!G69/Area!G69))/2)*1000)*'New Sites'!G69*VLOOKUP('Lookups'!$A$10, 'Lookups'!$A$9:'Lookups'!$B$24, 2, FALSE))+'New Sites'!G69*VLOOKUP('Lookups'!$A$11, 'Lookups'!$A$9:'Lookups'!$B$24, 2, FALSE),"-")</f>
        <v/>
      </c>
      <c r="H69" s="16">
        <f>IFERROR('New Sites'!H69*VLOOKUP('Lookups'!$A$9, 'Lookups'!$A$9:'Lookups'!$B$24, 2, FALSE)+((SQRT((1/('Total Sites'!H69/Area!H69))/2)*1000)*'New Sites'!H69*VLOOKUP('Lookups'!$A$10, 'Lookups'!$A$9:'Lookups'!$B$24, 2, FALSE))+'New Sites'!H69*VLOOKUP('Lookups'!$A$11, 'Lookups'!$A$9:'Lookups'!$B$24, 2, FALSE),"-")</f>
        <v/>
      </c>
      <c r="I69" s="16">
        <f>IFERROR('New Sites'!I69*VLOOKUP('Lookups'!$A$9, 'Lookups'!$A$9:'Lookups'!$B$24, 2, FALSE)+((SQRT((1/('Total Sites'!I69/Area!I69))/2)*1000)*'New Sites'!I69*VLOOKUP('Lookups'!$A$10, 'Lookups'!$A$9:'Lookups'!$B$24, 2, FALSE))+'New Sites'!I69*VLOOKUP('Lookups'!$A$11, 'Lookups'!$A$9:'Lookups'!$B$24, 2, FALSE),"-")</f>
        <v/>
      </c>
      <c r="J69" s="16">
        <f>IFERROR('New Sites'!J69*VLOOKUP('Lookups'!$A$9, 'Lookups'!$A$9:'Lookups'!$B$24, 2, FALSE)+((SQRT((1/('Total Sites'!J69/Area!J69))/2)*1000)*'New Sites'!J69*VLOOKUP('Lookups'!$A$10, 'Lookups'!$A$9:'Lookups'!$B$24, 2, FALSE))+'New Sites'!J69*VLOOKUP('Lookups'!$A$11, 'Lookups'!$A$9:'Lookups'!$B$24, 2, FALSE),"-")</f>
        <v/>
      </c>
      <c r="K69" s="16">
        <f>IFERROR('New Sites'!K69*VLOOKUP('Lookups'!$A$9, 'Lookups'!$A$9:'Lookups'!$B$24, 2, FALSE)+((SQRT((1/('Total Sites'!K69/Area!K69))/2)*1000)*'New Sites'!K69*VLOOKUP('Lookups'!$A$10, 'Lookups'!$A$9:'Lookups'!$B$24, 2, FALSE))+'New Sites'!K69*VLOOKUP('Lookups'!$A$11, 'Lookups'!$A$9:'Lookups'!$B$24, 2, FALSE),"-")</f>
        <v/>
      </c>
      <c r="L69" s="16">
        <f>IFERROR('New Sites'!L69*VLOOKUP('Lookups'!$A$9, 'Lookups'!$A$9:'Lookups'!$B$24, 2, FALSE)+((SQRT((1/('Total Sites'!L69/Area!L69))/2)*1000)*'New Sites'!L69*VLOOKUP('Lookups'!$A$10, 'Lookups'!$A$9:'Lookups'!$B$24, 2, FALSE))+'New Sites'!L69*VLOOKUP('Lookups'!$A$11, 'Lookups'!$A$9:'Lookups'!$B$24, 2, FALSE),"-")</f>
        <v/>
      </c>
      <c r="M69" s="17">
        <f>IFERROR(SUMIF((C69:L69), "&lt;&gt;n/a")/1e9, "-")</f>
        <v/>
      </c>
      <c r="N69" s="24">
        <f>(M69*1e9)/Pop!M69</f>
        <v/>
      </c>
      <c r="O69" s="16">
        <f>IFERROR(INDEX(Options!$J$2:$J$1611,MATCH(A69, Options!$G$2:$G$1611,0)), )</f>
        <v/>
      </c>
      <c r="P69" s="16">
        <f>IFERROR(INDEX(Options!$I$2:$I$1611,MATCH(A69, Options!$G$2:$G$1611,0)), )</f>
        <v/>
      </c>
    </row>
    <row r="70">
      <c r="A70" s="16">
        <f>'New Sites'!A70</f>
        <v/>
      </c>
      <c r="B70" s="16">
        <f>'New Sites'!B70</f>
        <v/>
      </c>
      <c r="C70" s="16">
        <f>IFERROR('New Sites'!C70*VLOOKUP('Lookups'!$A$9, 'Lookups'!$A$9:'Lookups'!$B$24, 2, FALSE)+((SQRT((1/('Total Sites'!C70/Area!C70))/2)*1000)*'New Sites'!C70*VLOOKUP('Lookups'!$A$10, 'Lookups'!$A$9:'Lookups'!$B$24, 2, FALSE))+'New Sites'!C70*VLOOKUP('Lookups'!$A$11, 'Lookups'!$A$9:'Lookups'!$B$24, 2, FALSE),"-")</f>
        <v/>
      </c>
      <c r="D70" s="16">
        <f>IFERROR('New Sites'!D70*VLOOKUP('Lookups'!$A$9, 'Lookups'!$A$9:'Lookups'!$B$24, 2, FALSE)+((SQRT((1/('Total Sites'!D70/Area!D70))/2)*1000)*'New Sites'!D70*VLOOKUP('Lookups'!$A$10, 'Lookups'!$A$9:'Lookups'!$B$24, 2, FALSE))+'New Sites'!D70*VLOOKUP('Lookups'!$A$11, 'Lookups'!$A$9:'Lookups'!$B$24, 2, FALSE),"-")</f>
        <v/>
      </c>
      <c r="E70" s="16">
        <f>IFERROR('New Sites'!E70*VLOOKUP('Lookups'!$A$9, 'Lookups'!$A$9:'Lookups'!$B$24, 2, FALSE)+((SQRT((1/('Total Sites'!E70/Area!E70))/2)*1000)*'New Sites'!E70*VLOOKUP('Lookups'!$A$10, 'Lookups'!$A$9:'Lookups'!$B$24, 2, FALSE))+'New Sites'!E70*VLOOKUP('Lookups'!$A$11, 'Lookups'!$A$9:'Lookups'!$B$24, 2, FALSE),"-")</f>
        <v/>
      </c>
      <c r="F70" s="16">
        <f>IFERROR('New Sites'!F70*VLOOKUP('Lookups'!$A$9, 'Lookups'!$A$9:'Lookups'!$B$24, 2, FALSE)+((SQRT((1/('Total Sites'!F70/Area!F70))/2)*1000)*'New Sites'!F70*VLOOKUP('Lookups'!$A$10, 'Lookups'!$A$9:'Lookups'!$B$24, 2, FALSE))+'New Sites'!F70*VLOOKUP('Lookups'!$A$11, 'Lookups'!$A$9:'Lookups'!$B$24, 2, FALSE),"-")</f>
        <v/>
      </c>
      <c r="G70" s="16">
        <f>IFERROR('New Sites'!G70*VLOOKUP('Lookups'!$A$9, 'Lookups'!$A$9:'Lookups'!$B$24, 2, FALSE)+((SQRT((1/('Total Sites'!G70/Area!G70))/2)*1000)*'New Sites'!G70*VLOOKUP('Lookups'!$A$10, 'Lookups'!$A$9:'Lookups'!$B$24, 2, FALSE))+'New Sites'!G70*VLOOKUP('Lookups'!$A$11, 'Lookups'!$A$9:'Lookups'!$B$24, 2, FALSE),"-")</f>
        <v/>
      </c>
      <c r="H70" s="16">
        <f>IFERROR('New Sites'!H70*VLOOKUP('Lookups'!$A$9, 'Lookups'!$A$9:'Lookups'!$B$24, 2, FALSE)+((SQRT((1/('Total Sites'!H70/Area!H70))/2)*1000)*'New Sites'!H70*VLOOKUP('Lookups'!$A$10, 'Lookups'!$A$9:'Lookups'!$B$24, 2, FALSE))+'New Sites'!H70*VLOOKUP('Lookups'!$A$11, 'Lookups'!$A$9:'Lookups'!$B$24, 2, FALSE),"-")</f>
        <v/>
      </c>
      <c r="I70" s="16">
        <f>IFERROR('New Sites'!I70*VLOOKUP('Lookups'!$A$9, 'Lookups'!$A$9:'Lookups'!$B$24, 2, FALSE)+((SQRT((1/('Total Sites'!I70/Area!I70))/2)*1000)*'New Sites'!I70*VLOOKUP('Lookups'!$A$10, 'Lookups'!$A$9:'Lookups'!$B$24, 2, FALSE))+'New Sites'!I70*VLOOKUP('Lookups'!$A$11, 'Lookups'!$A$9:'Lookups'!$B$24, 2, FALSE),"-")</f>
        <v/>
      </c>
      <c r="J70" s="16">
        <f>IFERROR('New Sites'!J70*VLOOKUP('Lookups'!$A$9, 'Lookups'!$A$9:'Lookups'!$B$24, 2, FALSE)+((SQRT((1/('Total Sites'!J70/Area!J70))/2)*1000)*'New Sites'!J70*VLOOKUP('Lookups'!$A$10, 'Lookups'!$A$9:'Lookups'!$B$24, 2, FALSE))+'New Sites'!J70*VLOOKUP('Lookups'!$A$11, 'Lookups'!$A$9:'Lookups'!$B$24, 2, FALSE),"-")</f>
        <v/>
      </c>
      <c r="K70" s="16">
        <f>IFERROR('New Sites'!K70*VLOOKUP('Lookups'!$A$9, 'Lookups'!$A$9:'Lookups'!$B$24, 2, FALSE)+((SQRT((1/('Total Sites'!K70/Area!K70))/2)*1000)*'New Sites'!K70*VLOOKUP('Lookups'!$A$10, 'Lookups'!$A$9:'Lookups'!$B$24, 2, FALSE))+'New Sites'!K70*VLOOKUP('Lookups'!$A$11, 'Lookups'!$A$9:'Lookups'!$B$24, 2, FALSE),"-")</f>
        <v/>
      </c>
      <c r="L70" s="16">
        <f>IFERROR('New Sites'!L70*VLOOKUP('Lookups'!$A$9, 'Lookups'!$A$9:'Lookups'!$B$24, 2, FALSE)+((SQRT((1/('Total Sites'!L70/Area!L70))/2)*1000)*'New Sites'!L70*VLOOKUP('Lookups'!$A$10, 'Lookups'!$A$9:'Lookups'!$B$24, 2, FALSE))+'New Sites'!L70*VLOOKUP('Lookups'!$A$11, 'Lookups'!$A$9:'Lookups'!$B$24, 2, FALSE),"-")</f>
        <v/>
      </c>
      <c r="M70" s="17">
        <f>IFERROR(SUMIF((C70:L70), "&lt;&gt;n/a")/1e9, "-")</f>
        <v/>
      </c>
      <c r="N70" s="24">
        <f>(M70*1e9)/Pop!M70</f>
        <v/>
      </c>
      <c r="O70" s="16">
        <f>IFERROR(INDEX(Options!$J$2:$J$1611,MATCH(A70, Options!$G$2:$G$1611,0)), )</f>
        <v/>
      </c>
      <c r="P70" s="16">
        <f>IFERROR(INDEX(Options!$I$2:$I$1611,MATCH(A70, Options!$G$2:$G$1611,0)), )</f>
        <v/>
      </c>
    </row>
    <row r="71">
      <c r="A71" s="16">
        <f>'New Sites'!A71</f>
        <v/>
      </c>
      <c r="B71" s="16">
        <f>'New Sites'!B71</f>
        <v/>
      </c>
      <c r="C71" s="16">
        <f>IFERROR('New Sites'!C71*VLOOKUP('Lookups'!$A$9, 'Lookups'!$A$9:'Lookups'!$B$24, 2, FALSE)+((SQRT((1/('Total Sites'!C71/Area!C71))/2)*1000)*'New Sites'!C71*VLOOKUP('Lookups'!$A$10, 'Lookups'!$A$9:'Lookups'!$B$24, 2, FALSE))+'New Sites'!C71*VLOOKUP('Lookups'!$A$11, 'Lookups'!$A$9:'Lookups'!$B$24, 2, FALSE),"-")</f>
        <v/>
      </c>
      <c r="D71" s="16">
        <f>IFERROR('New Sites'!D71*VLOOKUP('Lookups'!$A$9, 'Lookups'!$A$9:'Lookups'!$B$24, 2, FALSE)+((SQRT((1/('Total Sites'!D71/Area!D71))/2)*1000)*'New Sites'!D71*VLOOKUP('Lookups'!$A$10, 'Lookups'!$A$9:'Lookups'!$B$24, 2, FALSE))+'New Sites'!D71*VLOOKUP('Lookups'!$A$11, 'Lookups'!$A$9:'Lookups'!$B$24, 2, FALSE),"-")</f>
        <v/>
      </c>
      <c r="E71" s="16">
        <f>IFERROR('New Sites'!E71*VLOOKUP('Lookups'!$A$9, 'Lookups'!$A$9:'Lookups'!$B$24, 2, FALSE)+((SQRT((1/('Total Sites'!E71/Area!E71))/2)*1000)*'New Sites'!E71*VLOOKUP('Lookups'!$A$10, 'Lookups'!$A$9:'Lookups'!$B$24, 2, FALSE))+'New Sites'!E71*VLOOKUP('Lookups'!$A$11, 'Lookups'!$A$9:'Lookups'!$B$24, 2, FALSE),"-")</f>
        <v/>
      </c>
      <c r="F71" s="16">
        <f>IFERROR('New Sites'!F71*VLOOKUP('Lookups'!$A$9, 'Lookups'!$A$9:'Lookups'!$B$24, 2, FALSE)+((SQRT((1/('Total Sites'!F71/Area!F71))/2)*1000)*'New Sites'!F71*VLOOKUP('Lookups'!$A$10, 'Lookups'!$A$9:'Lookups'!$B$24, 2, FALSE))+'New Sites'!F71*VLOOKUP('Lookups'!$A$11, 'Lookups'!$A$9:'Lookups'!$B$24, 2, FALSE),"-")</f>
        <v/>
      </c>
      <c r="G71" s="16">
        <f>IFERROR('New Sites'!G71*VLOOKUP('Lookups'!$A$9, 'Lookups'!$A$9:'Lookups'!$B$24, 2, FALSE)+((SQRT((1/('Total Sites'!G71/Area!G71))/2)*1000)*'New Sites'!G71*VLOOKUP('Lookups'!$A$10, 'Lookups'!$A$9:'Lookups'!$B$24, 2, FALSE))+'New Sites'!G71*VLOOKUP('Lookups'!$A$11, 'Lookups'!$A$9:'Lookups'!$B$24, 2, FALSE),"-")</f>
        <v/>
      </c>
      <c r="H71" s="16">
        <f>IFERROR('New Sites'!H71*VLOOKUP('Lookups'!$A$9, 'Lookups'!$A$9:'Lookups'!$B$24, 2, FALSE)+((SQRT((1/('Total Sites'!H71/Area!H71))/2)*1000)*'New Sites'!H71*VLOOKUP('Lookups'!$A$10, 'Lookups'!$A$9:'Lookups'!$B$24, 2, FALSE))+'New Sites'!H71*VLOOKUP('Lookups'!$A$11, 'Lookups'!$A$9:'Lookups'!$B$24, 2, FALSE),"-")</f>
        <v/>
      </c>
      <c r="I71" s="16">
        <f>IFERROR('New Sites'!I71*VLOOKUP('Lookups'!$A$9, 'Lookups'!$A$9:'Lookups'!$B$24, 2, FALSE)+((SQRT((1/('Total Sites'!I71/Area!I71))/2)*1000)*'New Sites'!I71*VLOOKUP('Lookups'!$A$10, 'Lookups'!$A$9:'Lookups'!$B$24, 2, FALSE))+'New Sites'!I71*VLOOKUP('Lookups'!$A$11, 'Lookups'!$A$9:'Lookups'!$B$24, 2, FALSE),"-")</f>
        <v/>
      </c>
      <c r="J71" s="16">
        <f>IFERROR('New Sites'!J71*VLOOKUP('Lookups'!$A$9, 'Lookups'!$A$9:'Lookups'!$B$24, 2, FALSE)+((SQRT((1/('Total Sites'!J71/Area!J71))/2)*1000)*'New Sites'!J71*VLOOKUP('Lookups'!$A$10, 'Lookups'!$A$9:'Lookups'!$B$24, 2, FALSE))+'New Sites'!J71*VLOOKUP('Lookups'!$A$11, 'Lookups'!$A$9:'Lookups'!$B$24, 2, FALSE),"-")</f>
        <v/>
      </c>
      <c r="K71" s="16">
        <f>IFERROR('New Sites'!K71*VLOOKUP('Lookups'!$A$9, 'Lookups'!$A$9:'Lookups'!$B$24, 2, FALSE)+((SQRT((1/('Total Sites'!K71/Area!K71))/2)*1000)*'New Sites'!K71*VLOOKUP('Lookups'!$A$10, 'Lookups'!$A$9:'Lookups'!$B$24, 2, FALSE))+'New Sites'!K71*VLOOKUP('Lookups'!$A$11, 'Lookups'!$A$9:'Lookups'!$B$24, 2, FALSE),"-")</f>
        <v/>
      </c>
      <c r="L71" s="16">
        <f>IFERROR('New Sites'!L71*VLOOKUP('Lookups'!$A$9, 'Lookups'!$A$9:'Lookups'!$B$24, 2, FALSE)+((SQRT((1/('Total Sites'!L71/Area!L71))/2)*1000)*'New Sites'!L71*VLOOKUP('Lookups'!$A$10, 'Lookups'!$A$9:'Lookups'!$B$24, 2, FALSE))+'New Sites'!L71*VLOOKUP('Lookups'!$A$11, 'Lookups'!$A$9:'Lookups'!$B$24, 2, FALSE),"-")</f>
        <v/>
      </c>
      <c r="M71" s="17">
        <f>IFERROR(SUMIF((C71:L71), "&lt;&gt;n/a")/1e9, "-")</f>
        <v/>
      </c>
      <c r="N71" s="24">
        <f>(M71*1e9)/Pop!M71</f>
        <v/>
      </c>
      <c r="O71" s="16">
        <f>IFERROR(INDEX(Options!$J$2:$J$1611,MATCH(A71, Options!$G$2:$G$1611,0)), )</f>
        <v/>
      </c>
      <c r="P71" s="16">
        <f>IFERROR(INDEX(Options!$I$2:$I$1611,MATCH(A71, Options!$G$2:$G$1611,0)), )</f>
        <v/>
      </c>
    </row>
    <row r="72">
      <c r="A72" s="16">
        <f>'New Sites'!A72</f>
        <v/>
      </c>
      <c r="B72" s="16">
        <f>'New Sites'!B72</f>
        <v/>
      </c>
      <c r="C72" s="16">
        <f>IFERROR('New Sites'!C72*VLOOKUP('Lookups'!$A$9, 'Lookups'!$A$9:'Lookups'!$B$24, 2, FALSE)+((SQRT((1/('Total Sites'!C72/Area!C72))/2)*1000)*'New Sites'!C72*VLOOKUP('Lookups'!$A$10, 'Lookups'!$A$9:'Lookups'!$B$24, 2, FALSE))+'New Sites'!C72*VLOOKUP('Lookups'!$A$11, 'Lookups'!$A$9:'Lookups'!$B$24, 2, FALSE),"-")</f>
        <v/>
      </c>
      <c r="D72" s="16">
        <f>IFERROR('New Sites'!D72*VLOOKUP('Lookups'!$A$9, 'Lookups'!$A$9:'Lookups'!$B$24, 2, FALSE)+((SQRT((1/('Total Sites'!D72/Area!D72))/2)*1000)*'New Sites'!D72*VLOOKUP('Lookups'!$A$10, 'Lookups'!$A$9:'Lookups'!$B$24, 2, FALSE))+'New Sites'!D72*VLOOKUP('Lookups'!$A$11, 'Lookups'!$A$9:'Lookups'!$B$24, 2, FALSE),"-")</f>
        <v/>
      </c>
      <c r="E72" s="16">
        <f>IFERROR('New Sites'!E72*VLOOKUP('Lookups'!$A$9, 'Lookups'!$A$9:'Lookups'!$B$24, 2, FALSE)+((SQRT((1/('Total Sites'!E72/Area!E72))/2)*1000)*'New Sites'!E72*VLOOKUP('Lookups'!$A$10, 'Lookups'!$A$9:'Lookups'!$B$24, 2, FALSE))+'New Sites'!E72*VLOOKUP('Lookups'!$A$11, 'Lookups'!$A$9:'Lookups'!$B$24, 2, FALSE),"-")</f>
        <v/>
      </c>
      <c r="F72" s="16">
        <f>IFERROR('New Sites'!F72*VLOOKUP('Lookups'!$A$9, 'Lookups'!$A$9:'Lookups'!$B$24, 2, FALSE)+((SQRT((1/('Total Sites'!F72/Area!F72))/2)*1000)*'New Sites'!F72*VLOOKUP('Lookups'!$A$10, 'Lookups'!$A$9:'Lookups'!$B$24, 2, FALSE))+'New Sites'!F72*VLOOKUP('Lookups'!$A$11, 'Lookups'!$A$9:'Lookups'!$B$24, 2, FALSE),"-")</f>
        <v/>
      </c>
      <c r="G72" s="16">
        <f>IFERROR('New Sites'!G72*VLOOKUP('Lookups'!$A$9, 'Lookups'!$A$9:'Lookups'!$B$24, 2, FALSE)+((SQRT((1/('Total Sites'!G72/Area!G72))/2)*1000)*'New Sites'!G72*VLOOKUP('Lookups'!$A$10, 'Lookups'!$A$9:'Lookups'!$B$24, 2, FALSE))+'New Sites'!G72*VLOOKUP('Lookups'!$A$11, 'Lookups'!$A$9:'Lookups'!$B$24, 2, FALSE),"-")</f>
        <v/>
      </c>
      <c r="H72" s="16">
        <f>IFERROR('New Sites'!H72*VLOOKUP('Lookups'!$A$9, 'Lookups'!$A$9:'Lookups'!$B$24, 2, FALSE)+((SQRT((1/('Total Sites'!H72/Area!H72))/2)*1000)*'New Sites'!H72*VLOOKUP('Lookups'!$A$10, 'Lookups'!$A$9:'Lookups'!$B$24, 2, FALSE))+'New Sites'!H72*VLOOKUP('Lookups'!$A$11, 'Lookups'!$A$9:'Lookups'!$B$24, 2, FALSE),"-")</f>
        <v/>
      </c>
      <c r="I72" s="16">
        <f>IFERROR('New Sites'!I72*VLOOKUP('Lookups'!$A$9, 'Lookups'!$A$9:'Lookups'!$B$24, 2, FALSE)+((SQRT((1/('Total Sites'!I72/Area!I72))/2)*1000)*'New Sites'!I72*VLOOKUP('Lookups'!$A$10, 'Lookups'!$A$9:'Lookups'!$B$24, 2, FALSE))+'New Sites'!I72*VLOOKUP('Lookups'!$A$11, 'Lookups'!$A$9:'Lookups'!$B$24, 2, FALSE),"-")</f>
        <v/>
      </c>
      <c r="J72" s="16">
        <f>IFERROR('New Sites'!J72*VLOOKUP('Lookups'!$A$9, 'Lookups'!$A$9:'Lookups'!$B$24, 2, FALSE)+((SQRT((1/('Total Sites'!J72/Area!J72))/2)*1000)*'New Sites'!J72*VLOOKUP('Lookups'!$A$10, 'Lookups'!$A$9:'Lookups'!$B$24, 2, FALSE))+'New Sites'!J72*VLOOKUP('Lookups'!$A$11, 'Lookups'!$A$9:'Lookups'!$B$24, 2, FALSE),"-")</f>
        <v/>
      </c>
      <c r="K72" s="16">
        <f>IFERROR('New Sites'!K72*VLOOKUP('Lookups'!$A$9, 'Lookups'!$A$9:'Lookups'!$B$24, 2, FALSE)+((SQRT((1/('Total Sites'!K72/Area!K72))/2)*1000)*'New Sites'!K72*VLOOKUP('Lookups'!$A$10, 'Lookups'!$A$9:'Lookups'!$B$24, 2, FALSE))+'New Sites'!K72*VLOOKUP('Lookups'!$A$11, 'Lookups'!$A$9:'Lookups'!$B$24, 2, FALSE),"-")</f>
        <v/>
      </c>
      <c r="L72" s="16">
        <f>IFERROR('New Sites'!L72*VLOOKUP('Lookups'!$A$9, 'Lookups'!$A$9:'Lookups'!$B$24, 2, FALSE)+((SQRT((1/('Total Sites'!L72/Area!L72))/2)*1000)*'New Sites'!L72*VLOOKUP('Lookups'!$A$10, 'Lookups'!$A$9:'Lookups'!$B$24, 2, FALSE))+'New Sites'!L72*VLOOKUP('Lookups'!$A$11, 'Lookups'!$A$9:'Lookups'!$B$24, 2, FALSE),"-")</f>
        <v/>
      </c>
      <c r="M72" s="17">
        <f>IFERROR(SUMIF((C72:L72), "&lt;&gt;n/a")/1e9, "-")</f>
        <v/>
      </c>
      <c r="N72" s="24">
        <f>(M72*1e9)/Pop!M72</f>
        <v/>
      </c>
      <c r="O72" s="16">
        <f>IFERROR(INDEX(Options!$J$2:$J$1611,MATCH(A72, Options!$G$2:$G$1611,0)), )</f>
        <v/>
      </c>
      <c r="P72" s="16">
        <f>IFERROR(INDEX(Options!$I$2:$I$1611,MATCH(A72, Options!$G$2:$G$1611,0)), )</f>
        <v/>
      </c>
    </row>
    <row r="73">
      <c r="A73" s="16">
        <f>'New Sites'!A73</f>
        <v/>
      </c>
      <c r="B73" s="16">
        <f>'New Sites'!B73</f>
        <v/>
      </c>
      <c r="C73" s="16">
        <f>IFERROR('New Sites'!C73*VLOOKUP('Lookups'!$A$9, 'Lookups'!$A$9:'Lookups'!$B$24, 2, FALSE)+((SQRT((1/('Total Sites'!C73/Area!C73))/2)*1000)*'New Sites'!C73*VLOOKUP('Lookups'!$A$10, 'Lookups'!$A$9:'Lookups'!$B$24, 2, FALSE))+'New Sites'!C73*VLOOKUP('Lookups'!$A$11, 'Lookups'!$A$9:'Lookups'!$B$24, 2, FALSE),"-")</f>
        <v/>
      </c>
      <c r="D73" s="16">
        <f>IFERROR('New Sites'!D73*VLOOKUP('Lookups'!$A$9, 'Lookups'!$A$9:'Lookups'!$B$24, 2, FALSE)+((SQRT((1/('Total Sites'!D73/Area!D73))/2)*1000)*'New Sites'!D73*VLOOKUP('Lookups'!$A$10, 'Lookups'!$A$9:'Lookups'!$B$24, 2, FALSE))+'New Sites'!D73*VLOOKUP('Lookups'!$A$11, 'Lookups'!$A$9:'Lookups'!$B$24, 2, FALSE),"-")</f>
        <v/>
      </c>
      <c r="E73" s="16">
        <f>IFERROR('New Sites'!E73*VLOOKUP('Lookups'!$A$9, 'Lookups'!$A$9:'Lookups'!$B$24, 2, FALSE)+((SQRT((1/('Total Sites'!E73/Area!E73))/2)*1000)*'New Sites'!E73*VLOOKUP('Lookups'!$A$10, 'Lookups'!$A$9:'Lookups'!$B$24, 2, FALSE))+'New Sites'!E73*VLOOKUP('Lookups'!$A$11, 'Lookups'!$A$9:'Lookups'!$B$24, 2, FALSE),"-")</f>
        <v/>
      </c>
      <c r="F73" s="16">
        <f>IFERROR('New Sites'!F73*VLOOKUP('Lookups'!$A$9, 'Lookups'!$A$9:'Lookups'!$B$24, 2, FALSE)+((SQRT((1/('Total Sites'!F73/Area!F73))/2)*1000)*'New Sites'!F73*VLOOKUP('Lookups'!$A$10, 'Lookups'!$A$9:'Lookups'!$B$24, 2, FALSE))+'New Sites'!F73*VLOOKUP('Lookups'!$A$11, 'Lookups'!$A$9:'Lookups'!$B$24, 2, FALSE),"-")</f>
        <v/>
      </c>
      <c r="G73" s="16">
        <f>IFERROR('New Sites'!G73*VLOOKUP('Lookups'!$A$9, 'Lookups'!$A$9:'Lookups'!$B$24, 2, FALSE)+((SQRT((1/('Total Sites'!G73/Area!G73))/2)*1000)*'New Sites'!G73*VLOOKUP('Lookups'!$A$10, 'Lookups'!$A$9:'Lookups'!$B$24, 2, FALSE))+'New Sites'!G73*VLOOKUP('Lookups'!$A$11, 'Lookups'!$A$9:'Lookups'!$B$24, 2, FALSE),"-")</f>
        <v/>
      </c>
      <c r="H73" s="16">
        <f>IFERROR('New Sites'!H73*VLOOKUP('Lookups'!$A$9, 'Lookups'!$A$9:'Lookups'!$B$24, 2, FALSE)+((SQRT((1/('Total Sites'!H73/Area!H73))/2)*1000)*'New Sites'!H73*VLOOKUP('Lookups'!$A$10, 'Lookups'!$A$9:'Lookups'!$B$24, 2, FALSE))+'New Sites'!H73*VLOOKUP('Lookups'!$A$11, 'Lookups'!$A$9:'Lookups'!$B$24, 2, FALSE),"-")</f>
        <v/>
      </c>
      <c r="I73" s="16">
        <f>IFERROR('New Sites'!I73*VLOOKUP('Lookups'!$A$9, 'Lookups'!$A$9:'Lookups'!$B$24, 2, FALSE)+((SQRT((1/('Total Sites'!I73/Area!I73))/2)*1000)*'New Sites'!I73*VLOOKUP('Lookups'!$A$10, 'Lookups'!$A$9:'Lookups'!$B$24, 2, FALSE))+'New Sites'!I73*VLOOKUP('Lookups'!$A$11, 'Lookups'!$A$9:'Lookups'!$B$24, 2, FALSE),"-")</f>
        <v/>
      </c>
      <c r="J73" s="16">
        <f>IFERROR('New Sites'!J73*VLOOKUP('Lookups'!$A$9, 'Lookups'!$A$9:'Lookups'!$B$24, 2, FALSE)+((SQRT((1/('Total Sites'!J73/Area!J73))/2)*1000)*'New Sites'!J73*VLOOKUP('Lookups'!$A$10, 'Lookups'!$A$9:'Lookups'!$B$24, 2, FALSE))+'New Sites'!J73*VLOOKUP('Lookups'!$A$11, 'Lookups'!$A$9:'Lookups'!$B$24, 2, FALSE),"-")</f>
        <v/>
      </c>
      <c r="K73" s="16">
        <f>IFERROR('New Sites'!K73*VLOOKUP('Lookups'!$A$9, 'Lookups'!$A$9:'Lookups'!$B$24, 2, FALSE)+((SQRT((1/('Total Sites'!K73/Area!K73))/2)*1000)*'New Sites'!K73*VLOOKUP('Lookups'!$A$10, 'Lookups'!$A$9:'Lookups'!$B$24, 2, FALSE))+'New Sites'!K73*VLOOKUP('Lookups'!$A$11, 'Lookups'!$A$9:'Lookups'!$B$24, 2, FALSE),"-")</f>
        <v/>
      </c>
      <c r="L73" s="16">
        <f>IFERROR('New Sites'!L73*VLOOKUP('Lookups'!$A$9, 'Lookups'!$A$9:'Lookups'!$B$24, 2, FALSE)+((SQRT((1/('Total Sites'!L73/Area!L73))/2)*1000)*'New Sites'!L73*VLOOKUP('Lookups'!$A$10, 'Lookups'!$A$9:'Lookups'!$B$24, 2, FALSE))+'New Sites'!L73*VLOOKUP('Lookups'!$A$11, 'Lookups'!$A$9:'Lookups'!$B$24, 2, FALSE),"-")</f>
        <v/>
      </c>
      <c r="M73" s="17">
        <f>IFERROR(SUMIF((C73:L73), "&lt;&gt;n/a")/1e9, "-")</f>
        <v/>
      </c>
      <c r="N73" s="24">
        <f>(M73*1e9)/Pop!M73</f>
        <v/>
      </c>
      <c r="O73" s="16">
        <f>IFERROR(INDEX(Options!$J$2:$J$1611,MATCH(A73, Options!$G$2:$G$1611,0)), )</f>
        <v/>
      </c>
      <c r="P73" s="16">
        <f>IFERROR(INDEX(Options!$I$2:$I$1611,MATCH(A73, Options!$G$2:$G$1611,0)), )</f>
        <v/>
      </c>
    </row>
    <row r="74">
      <c r="A74" s="16">
        <f>'New Sites'!A74</f>
        <v/>
      </c>
      <c r="B74" s="16">
        <f>'New Sites'!B74</f>
        <v/>
      </c>
      <c r="C74" s="16">
        <f>IFERROR('New Sites'!C74*VLOOKUP('Lookups'!$A$9, 'Lookups'!$A$9:'Lookups'!$B$24, 2, FALSE)+((SQRT((1/('Total Sites'!C74/Area!C74))/2)*1000)*'New Sites'!C74*VLOOKUP('Lookups'!$A$10, 'Lookups'!$A$9:'Lookups'!$B$24, 2, FALSE))+'New Sites'!C74*VLOOKUP('Lookups'!$A$11, 'Lookups'!$A$9:'Lookups'!$B$24, 2, FALSE),"-")</f>
        <v/>
      </c>
      <c r="D74" s="16">
        <f>IFERROR('New Sites'!D74*VLOOKUP('Lookups'!$A$9, 'Lookups'!$A$9:'Lookups'!$B$24, 2, FALSE)+((SQRT((1/('Total Sites'!D74/Area!D74))/2)*1000)*'New Sites'!D74*VLOOKUP('Lookups'!$A$10, 'Lookups'!$A$9:'Lookups'!$B$24, 2, FALSE))+'New Sites'!D74*VLOOKUP('Lookups'!$A$11, 'Lookups'!$A$9:'Lookups'!$B$24, 2, FALSE),"-")</f>
        <v/>
      </c>
      <c r="E74" s="16">
        <f>IFERROR('New Sites'!E74*VLOOKUP('Lookups'!$A$9, 'Lookups'!$A$9:'Lookups'!$B$24, 2, FALSE)+((SQRT((1/('Total Sites'!E74/Area!E74))/2)*1000)*'New Sites'!E74*VLOOKUP('Lookups'!$A$10, 'Lookups'!$A$9:'Lookups'!$B$24, 2, FALSE))+'New Sites'!E74*VLOOKUP('Lookups'!$A$11, 'Lookups'!$A$9:'Lookups'!$B$24, 2, FALSE),"-")</f>
        <v/>
      </c>
      <c r="F74" s="16">
        <f>IFERROR('New Sites'!F74*VLOOKUP('Lookups'!$A$9, 'Lookups'!$A$9:'Lookups'!$B$24, 2, FALSE)+((SQRT((1/('Total Sites'!F74/Area!F74))/2)*1000)*'New Sites'!F74*VLOOKUP('Lookups'!$A$10, 'Lookups'!$A$9:'Lookups'!$B$24, 2, FALSE))+'New Sites'!F74*VLOOKUP('Lookups'!$A$11, 'Lookups'!$A$9:'Lookups'!$B$24, 2, FALSE),"-")</f>
        <v/>
      </c>
      <c r="G74" s="16">
        <f>IFERROR('New Sites'!G74*VLOOKUP('Lookups'!$A$9, 'Lookups'!$A$9:'Lookups'!$B$24, 2, FALSE)+((SQRT((1/('Total Sites'!G74/Area!G74))/2)*1000)*'New Sites'!G74*VLOOKUP('Lookups'!$A$10, 'Lookups'!$A$9:'Lookups'!$B$24, 2, FALSE))+'New Sites'!G74*VLOOKUP('Lookups'!$A$11, 'Lookups'!$A$9:'Lookups'!$B$24, 2, FALSE),"-")</f>
        <v/>
      </c>
      <c r="H74" s="16">
        <f>IFERROR('New Sites'!H74*VLOOKUP('Lookups'!$A$9, 'Lookups'!$A$9:'Lookups'!$B$24, 2, FALSE)+((SQRT((1/('Total Sites'!H74/Area!H74))/2)*1000)*'New Sites'!H74*VLOOKUP('Lookups'!$A$10, 'Lookups'!$A$9:'Lookups'!$B$24, 2, FALSE))+'New Sites'!H74*VLOOKUP('Lookups'!$A$11, 'Lookups'!$A$9:'Lookups'!$B$24, 2, FALSE),"-")</f>
        <v/>
      </c>
      <c r="I74" s="16">
        <f>IFERROR('New Sites'!I74*VLOOKUP('Lookups'!$A$9, 'Lookups'!$A$9:'Lookups'!$B$24, 2, FALSE)+((SQRT((1/('Total Sites'!I74/Area!I74))/2)*1000)*'New Sites'!I74*VLOOKUP('Lookups'!$A$10, 'Lookups'!$A$9:'Lookups'!$B$24, 2, FALSE))+'New Sites'!I74*VLOOKUP('Lookups'!$A$11, 'Lookups'!$A$9:'Lookups'!$B$24, 2, FALSE),"-")</f>
        <v/>
      </c>
      <c r="J74" s="16">
        <f>IFERROR('New Sites'!J74*VLOOKUP('Lookups'!$A$9, 'Lookups'!$A$9:'Lookups'!$B$24, 2, FALSE)+((SQRT((1/('Total Sites'!J74/Area!J74))/2)*1000)*'New Sites'!J74*VLOOKUP('Lookups'!$A$10, 'Lookups'!$A$9:'Lookups'!$B$24, 2, FALSE))+'New Sites'!J74*VLOOKUP('Lookups'!$A$11, 'Lookups'!$A$9:'Lookups'!$B$24, 2, FALSE),"-")</f>
        <v/>
      </c>
      <c r="K74" s="16">
        <f>IFERROR('New Sites'!K74*VLOOKUP('Lookups'!$A$9, 'Lookups'!$A$9:'Lookups'!$B$24, 2, FALSE)+((SQRT((1/('Total Sites'!K74/Area!K74))/2)*1000)*'New Sites'!K74*VLOOKUP('Lookups'!$A$10, 'Lookups'!$A$9:'Lookups'!$B$24, 2, FALSE))+'New Sites'!K74*VLOOKUP('Lookups'!$A$11, 'Lookups'!$A$9:'Lookups'!$B$24, 2, FALSE),"-")</f>
        <v/>
      </c>
      <c r="L74" s="16">
        <f>IFERROR('New Sites'!L74*VLOOKUP('Lookups'!$A$9, 'Lookups'!$A$9:'Lookups'!$B$24, 2, FALSE)+((SQRT((1/('Total Sites'!L74/Area!L74))/2)*1000)*'New Sites'!L74*VLOOKUP('Lookups'!$A$10, 'Lookups'!$A$9:'Lookups'!$B$24, 2, FALSE))+'New Sites'!L74*VLOOKUP('Lookups'!$A$11, 'Lookups'!$A$9:'Lookups'!$B$24, 2, FALSE),"-")</f>
        <v/>
      </c>
      <c r="M74" s="17">
        <f>IFERROR(SUMIF((C74:L74), "&lt;&gt;n/a")/1e9, "-")</f>
        <v/>
      </c>
      <c r="N74" s="24">
        <f>(M74*1e9)/Pop!M74</f>
        <v/>
      </c>
      <c r="O74" s="16">
        <f>IFERROR(INDEX(Options!$J$2:$J$1611,MATCH(A74, Options!$G$2:$G$1611,0)), )</f>
        <v/>
      </c>
      <c r="P74" s="16">
        <f>IFERROR(INDEX(Options!$I$2:$I$1611,MATCH(A74, Options!$G$2:$G$1611,0)), )</f>
        <v/>
      </c>
    </row>
    <row r="75">
      <c r="A75" s="16">
        <f>'New Sites'!A75</f>
        <v/>
      </c>
      <c r="B75" s="16">
        <f>'New Sites'!B75</f>
        <v/>
      </c>
      <c r="C75" s="16">
        <f>IFERROR('New Sites'!C75*VLOOKUP('Lookups'!$A$9, 'Lookups'!$A$9:'Lookups'!$B$24, 2, FALSE)+((SQRT((1/('Total Sites'!C75/Area!C75))/2)*1000)*'New Sites'!C75*VLOOKUP('Lookups'!$A$10, 'Lookups'!$A$9:'Lookups'!$B$24, 2, FALSE))+'New Sites'!C75*VLOOKUP('Lookups'!$A$11, 'Lookups'!$A$9:'Lookups'!$B$24, 2, FALSE),"-")</f>
        <v/>
      </c>
      <c r="D75" s="16">
        <f>IFERROR('New Sites'!D75*VLOOKUP('Lookups'!$A$9, 'Lookups'!$A$9:'Lookups'!$B$24, 2, FALSE)+((SQRT((1/('Total Sites'!D75/Area!D75))/2)*1000)*'New Sites'!D75*VLOOKUP('Lookups'!$A$10, 'Lookups'!$A$9:'Lookups'!$B$24, 2, FALSE))+'New Sites'!D75*VLOOKUP('Lookups'!$A$11, 'Lookups'!$A$9:'Lookups'!$B$24, 2, FALSE),"-")</f>
        <v/>
      </c>
      <c r="E75" s="16">
        <f>IFERROR('New Sites'!E75*VLOOKUP('Lookups'!$A$9, 'Lookups'!$A$9:'Lookups'!$B$24, 2, FALSE)+((SQRT((1/('Total Sites'!E75/Area!E75))/2)*1000)*'New Sites'!E75*VLOOKUP('Lookups'!$A$10, 'Lookups'!$A$9:'Lookups'!$B$24, 2, FALSE))+'New Sites'!E75*VLOOKUP('Lookups'!$A$11, 'Lookups'!$A$9:'Lookups'!$B$24, 2, FALSE),"-")</f>
        <v/>
      </c>
      <c r="F75" s="16">
        <f>IFERROR('New Sites'!F75*VLOOKUP('Lookups'!$A$9, 'Lookups'!$A$9:'Lookups'!$B$24, 2, FALSE)+((SQRT((1/('Total Sites'!F75/Area!F75))/2)*1000)*'New Sites'!F75*VLOOKUP('Lookups'!$A$10, 'Lookups'!$A$9:'Lookups'!$B$24, 2, FALSE))+'New Sites'!F75*VLOOKUP('Lookups'!$A$11, 'Lookups'!$A$9:'Lookups'!$B$24, 2, FALSE),"-")</f>
        <v/>
      </c>
      <c r="G75" s="16">
        <f>IFERROR('New Sites'!G75*VLOOKUP('Lookups'!$A$9, 'Lookups'!$A$9:'Lookups'!$B$24, 2, FALSE)+((SQRT((1/('Total Sites'!G75/Area!G75))/2)*1000)*'New Sites'!G75*VLOOKUP('Lookups'!$A$10, 'Lookups'!$A$9:'Lookups'!$B$24, 2, FALSE))+'New Sites'!G75*VLOOKUP('Lookups'!$A$11, 'Lookups'!$A$9:'Lookups'!$B$24, 2, FALSE),"-")</f>
        <v/>
      </c>
      <c r="H75" s="16">
        <f>IFERROR('New Sites'!H75*VLOOKUP('Lookups'!$A$9, 'Lookups'!$A$9:'Lookups'!$B$24, 2, FALSE)+((SQRT((1/('Total Sites'!H75/Area!H75))/2)*1000)*'New Sites'!H75*VLOOKUP('Lookups'!$A$10, 'Lookups'!$A$9:'Lookups'!$B$24, 2, FALSE))+'New Sites'!H75*VLOOKUP('Lookups'!$A$11, 'Lookups'!$A$9:'Lookups'!$B$24, 2, FALSE),"-")</f>
        <v/>
      </c>
      <c r="I75" s="16">
        <f>IFERROR('New Sites'!I75*VLOOKUP('Lookups'!$A$9, 'Lookups'!$A$9:'Lookups'!$B$24, 2, FALSE)+((SQRT((1/('Total Sites'!I75/Area!I75))/2)*1000)*'New Sites'!I75*VLOOKUP('Lookups'!$A$10, 'Lookups'!$A$9:'Lookups'!$B$24, 2, FALSE))+'New Sites'!I75*VLOOKUP('Lookups'!$A$11, 'Lookups'!$A$9:'Lookups'!$B$24, 2, FALSE),"-")</f>
        <v/>
      </c>
      <c r="J75" s="16">
        <f>IFERROR('New Sites'!J75*VLOOKUP('Lookups'!$A$9, 'Lookups'!$A$9:'Lookups'!$B$24, 2, FALSE)+((SQRT((1/('Total Sites'!J75/Area!J75))/2)*1000)*'New Sites'!J75*VLOOKUP('Lookups'!$A$10, 'Lookups'!$A$9:'Lookups'!$B$24, 2, FALSE))+'New Sites'!J75*VLOOKUP('Lookups'!$A$11, 'Lookups'!$A$9:'Lookups'!$B$24, 2, FALSE),"-")</f>
        <v/>
      </c>
      <c r="K75" s="16">
        <f>IFERROR('New Sites'!K75*VLOOKUP('Lookups'!$A$9, 'Lookups'!$A$9:'Lookups'!$B$24, 2, FALSE)+((SQRT((1/('Total Sites'!K75/Area!K75))/2)*1000)*'New Sites'!K75*VLOOKUP('Lookups'!$A$10, 'Lookups'!$A$9:'Lookups'!$B$24, 2, FALSE))+'New Sites'!K75*VLOOKUP('Lookups'!$A$11, 'Lookups'!$A$9:'Lookups'!$B$24, 2, FALSE),"-")</f>
        <v/>
      </c>
      <c r="L75" s="16">
        <f>IFERROR('New Sites'!L75*VLOOKUP('Lookups'!$A$9, 'Lookups'!$A$9:'Lookups'!$B$24, 2, FALSE)+((SQRT((1/('Total Sites'!L75/Area!L75))/2)*1000)*'New Sites'!L75*VLOOKUP('Lookups'!$A$10, 'Lookups'!$A$9:'Lookups'!$B$24, 2, FALSE))+'New Sites'!L75*VLOOKUP('Lookups'!$A$11, 'Lookups'!$A$9:'Lookups'!$B$24, 2, FALSE),"-")</f>
        <v/>
      </c>
      <c r="M75" s="17">
        <f>IFERROR(SUMIF((C75:L75), "&lt;&gt;n/a")/1e9, "-")</f>
        <v/>
      </c>
      <c r="N75" s="24">
        <f>(M75*1e9)/Pop!M75</f>
        <v/>
      </c>
      <c r="O75" s="16">
        <f>IFERROR(INDEX(Options!$J$2:$J$1611,MATCH(A75, Options!$G$2:$G$1611,0)), )</f>
        <v/>
      </c>
      <c r="P75" s="16">
        <f>IFERROR(INDEX(Options!$I$2:$I$1611,MATCH(A75, Options!$G$2:$G$1611,0)), )</f>
        <v/>
      </c>
    </row>
    <row r="76">
      <c r="A76" s="16">
        <f>'New Sites'!A76</f>
        <v/>
      </c>
      <c r="B76" s="16">
        <f>'New Sites'!B76</f>
        <v/>
      </c>
      <c r="C76" s="16">
        <f>IFERROR('New Sites'!C76*VLOOKUP('Lookups'!$A$9, 'Lookups'!$A$9:'Lookups'!$B$24, 2, FALSE)+((SQRT((1/('Total Sites'!C76/Area!C76))/2)*1000)*'New Sites'!C76*VLOOKUP('Lookups'!$A$10, 'Lookups'!$A$9:'Lookups'!$B$24, 2, FALSE))+'New Sites'!C76*VLOOKUP('Lookups'!$A$11, 'Lookups'!$A$9:'Lookups'!$B$24, 2, FALSE),"-")</f>
        <v/>
      </c>
      <c r="D76" s="16">
        <f>IFERROR('New Sites'!D76*VLOOKUP('Lookups'!$A$9, 'Lookups'!$A$9:'Lookups'!$B$24, 2, FALSE)+((SQRT((1/('Total Sites'!D76/Area!D76))/2)*1000)*'New Sites'!D76*VLOOKUP('Lookups'!$A$10, 'Lookups'!$A$9:'Lookups'!$B$24, 2, FALSE))+'New Sites'!D76*VLOOKUP('Lookups'!$A$11, 'Lookups'!$A$9:'Lookups'!$B$24, 2, FALSE),"-")</f>
        <v/>
      </c>
      <c r="E76" s="16">
        <f>IFERROR('New Sites'!E76*VLOOKUP('Lookups'!$A$9, 'Lookups'!$A$9:'Lookups'!$B$24, 2, FALSE)+((SQRT((1/('Total Sites'!E76/Area!E76))/2)*1000)*'New Sites'!E76*VLOOKUP('Lookups'!$A$10, 'Lookups'!$A$9:'Lookups'!$B$24, 2, FALSE))+'New Sites'!E76*VLOOKUP('Lookups'!$A$11, 'Lookups'!$A$9:'Lookups'!$B$24, 2, FALSE),"-")</f>
        <v/>
      </c>
      <c r="F76" s="16">
        <f>IFERROR('New Sites'!F76*VLOOKUP('Lookups'!$A$9, 'Lookups'!$A$9:'Lookups'!$B$24, 2, FALSE)+((SQRT((1/('Total Sites'!F76/Area!F76))/2)*1000)*'New Sites'!F76*VLOOKUP('Lookups'!$A$10, 'Lookups'!$A$9:'Lookups'!$B$24, 2, FALSE))+'New Sites'!F76*VLOOKUP('Lookups'!$A$11, 'Lookups'!$A$9:'Lookups'!$B$24, 2, FALSE),"-")</f>
        <v/>
      </c>
      <c r="G76" s="16">
        <f>IFERROR('New Sites'!G76*VLOOKUP('Lookups'!$A$9, 'Lookups'!$A$9:'Lookups'!$B$24, 2, FALSE)+((SQRT((1/('Total Sites'!G76/Area!G76))/2)*1000)*'New Sites'!G76*VLOOKUP('Lookups'!$A$10, 'Lookups'!$A$9:'Lookups'!$B$24, 2, FALSE))+'New Sites'!G76*VLOOKUP('Lookups'!$A$11, 'Lookups'!$A$9:'Lookups'!$B$24, 2, FALSE),"-")</f>
        <v/>
      </c>
      <c r="H76" s="16">
        <f>IFERROR('New Sites'!H76*VLOOKUP('Lookups'!$A$9, 'Lookups'!$A$9:'Lookups'!$B$24, 2, FALSE)+((SQRT((1/('Total Sites'!H76/Area!H76))/2)*1000)*'New Sites'!H76*VLOOKUP('Lookups'!$A$10, 'Lookups'!$A$9:'Lookups'!$B$24, 2, FALSE))+'New Sites'!H76*VLOOKUP('Lookups'!$A$11, 'Lookups'!$A$9:'Lookups'!$B$24, 2, FALSE),"-")</f>
        <v/>
      </c>
      <c r="I76" s="16">
        <f>IFERROR('New Sites'!I76*VLOOKUP('Lookups'!$A$9, 'Lookups'!$A$9:'Lookups'!$B$24, 2, FALSE)+((SQRT((1/('Total Sites'!I76/Area!I76))/2)*1000)*'New Sites'!I76*VLOOKUP('Lookups'!$A$10, 'Lookups'!$A$9:'Lookups'!$B$24, 2, FALSE))+'New Sites'!I76*VLOOKUP('Lookups'!$A$11, 'Lookups'!$A$9:'Lookups'!$B$24, 2, FALSE),"-")</f>
        <v/>
      </c>
      <c r="J76" s="16">
        <f>IFERROR('New Sites'!J76*VLOOKUP('Lookups'!$A$9, 'Lookups'!$A$9:'Lookups'!$B$24, 2, FALSE)+((SQRT((1/('Total Sites'!J76/Area!J76))/2)*1000)*'New Sites'!J76*VLOOKUP('Lookups'!$A$10, 'Lookups'!$A$9:'Lookups'!$B$24, 2, FALSE))+'New Sites'!J76*VLOOKUP('Lookups'!$A$11, 'Lookups'!$A$9:'Lookups'!$B$24, 2, FALSE),"-")</f>
        <v/>
      </c>
      <c r="K76" s="16">
        <f>IFERROR('New Sites'!K76*VLOOKUP('Lookups'!$A$9, 'Lookups'!$A$9:'Lookups'!$B$24, 2, FALSE)+((SQRT((1/('Total Sites'!K76/Area!K76))/2)*1000)*'New Sites'!K76*VLOOKUP('Lookups'!$A$10, 'Lookups'!$A$9:'Lookups'!$B$24, 2, FALSE))+'New Sites'!K76*VLOOKUP('Lookups'!$A$11, 'Lookups'!$A$9:'Lookups'!$B$24, 2, FALSE),"-")</f>
        <v/>
      </c>
      <c r="L76" s="16">
        <f>IFERROR('New Sites'!L76*VLOOKUP('Lookups'!$A$9, 'Lookups'!$A$9:'Lookups'!$B$24, 2, FALSE)+((SQRT((1/('Total Sites'!L76/Area!L76))/2)*1000)*'New Sites'!L76*VLOOKUP('Lookups'!$A$10, 'Lookups'!$A$9:'Lookups'!$B$24, 2, FALSE))+'New Sites'!L76*VLOOKUP('Lookups'!$A$11, 'Lookups'!$A$9:'Lookups'!$B$24, 2, FALSE),"-")</f>
        <v/>
      </c>
      <c r="M76" s="17">
        <f>IFERROR(SUMIF((C76:L76), "&lt;&gt;n/a")/1e9, "-")</f>
        <v/>
      </c>
      <c r="N76" s="24">
        <f>(M76*1e9)/Pop!M76</f>
        <v/>
      </c>
      <c r="O76" s="16">
        <f>IFERROR(INDEX(Options!$J$2:$J$1611,MATCH(A76, Options!$G$2:$G$1611,0)), )</f>
        <v/>
      </c>
      <c r="P76" s="16">
        <f>IFERROR(INDEX(Options!$I$2:$I$1611,MATCH(A76, Options!$G$2:$G$1611,0)), )</f>
        <v/>
      </c>
    </row>
    <row r="77">
      <c r="A77" s="16">
        <f>'New Sites'!A77</f>
        <v/>
      </c>
      <c r="B77" s="16">
        <f>'New Sites'!B77</f>
        <v/>
      </c>
      <c r="C77" s="16">
        <f>IFERROR('New Sites'!C77*VLOOKUP('Lookups'!$A$9, 'Lookups'!$A$9:'Lookups'!$B$24, 2, FALSE)+((SQRT((1/('Total Sites'!C77/Area!C77))/2)*1000)*'New Sites'!C77*VLOOKUP('Lookups'!$A$10, 'Lookups'!$A$9:'Lookups'!$B$24, 2, FALSE))+'New Sites'!C77*VLOOKUP('Lookups'!$A$11, 'Lookups'!$A$9:'Lookups'!$B$24, 2, FALSE),"-")</f>
        <v/>
      </c>
      <c r="D77" s="16">
        <f>IFERROR('New Sites'!D77*VLOOKUP('Lookups'!$A$9, 'Lookups'!$A$9:'Lookups'!$B$24, 2, FALSE)+((SQRT((1/('Total Sites'!D77/Area!D77))/2)*1000)*'New Sites'!D77*VLOOKUP('Lookups'!$A$10, 'Lookups'!$A$9:'Lookups'!$B$24, 2, FALSE))+'New Sites'!D77*VLOOKUP('Lookups'!$A$11, 'Lookups'!$A$9:'Lookups'!$B$24, 2, FALSE),"-")</f>
        <v/>
      </c>
      <c r="E77" s="16">
        <f>IFERROR('New Sites'!E77*VLOOKUP('Lookups'!$A$9, 'Lookups'!$A$9:'Lookups'!$B$24, 2, FALSE)+((SQRT((1/('Total Sites'!E77/Area!E77))/2)*1000)*'New Sites'!E77*VLOOKUP('Lookups'!$A$10, 'Lookups'!$A$9:'Lookups'!$B$24, 2, FALSE))+'New Sites'!E77*VLOOKUP('Lookups'!$A$11, 'Lookups'!$A$9:'Lookups'!$B$24, 2, FALSE),"-")</f>
        <v/>
      </c>
      <c r="F77" s="16">
        <f>IFERROR('New Sites'!F77*VLOOKUP('Lookups'!$A$9, 'Lookups'!$A$9:'Lookups'!$B$24, 2, FALSE)+((SQRT((1/('Total Sites'!F77/Area!F77))/2)*1000)*'New Sites'!F77*VLOOKUP('Lookups'!$A$10, 'Lookups'!$A$9:'Lookups'!$B$24, 2, FALSE))+'New Sites'!F77*VLOOKUP('Lookups'!$A$11, 'Lookups'!$A$9:'Lookups'!$B$24, 2, FALSE),"-")</f>
        <v/>
      </c>
      <c r="G77" s="16">
        <f>IFERROR('New Sites'!G77*VLOOKUP('Lookups'!$A$9, 'Lookups'!$A$9:'Lookups'!$B$24, 2, FALSE)+((SQRT((1/('Total Sites'!G77/Area!G77))/2)*1000)*'New Sites'!G77*VLOOKUP('Lookups'!$A$10, 'Lookups'!$A$9:'Lookups'!$B$24, 2, FALSE))+'New Sites'!G77*VLOOKUP('Lookups'!$A$11, 'Lookups'!$A$9:'Lookups'!$B$24, 2, FALSE),"-")</f>
        <v/>
      </c>
      <c r="H77" s="16">
        <f>IFERROR('New Sites'!H77*VLOOKUP('Lookups'!$A$9, 'Lookups'!$A$9:'Lookups'!$B$24, 2, FALSE)+((SQRT((1/('Total Sites'!H77/Area!H77))/2)*1000)*'New Sites'!H77*VLOOKUP('Lookups'!$A$10, 'Lookups'!$A$9:'Lookups'!$B$24, 2, FALSE))+'New Sites'!H77*VLOOKUP('Lookups'!$A$11, 'Lookups'!$A$9:'Lookups'!$B$24, 2, FALSE),"-")</f>
        <v/>
      </c>
      <c r="I77" s="16">
        <f>IFERROR('New Sites'!I77*VLOOKUP('Lookups'!$A$9, 'Lookups'!$A$9:'Lookups'!$B$24, 2, FALSE)+((SQRT((1/('Total Sites'!I77/Area!I77))/2)*1000)*'New Sites'!I77*VLOOKUP('Lookups'!$A$10, 'Lookups'!$A$9:'Lookups'!$B$24, 2, FALSE))+'New Sites'!I77*VLOOKUP('Lookups'!$A$11, 'Lookups'!$A$9:'Lookups'!$B$24, 2, FALSE),"-")</f>
        <v/>
      </c>
      <c r="J77" s="16">
        <f>IFERROR('New Sites'!J77*VLOOKUP('Lookups'!$A$9, 'Lookups'!$A$9:'Lookups'!$B$24, 2, FALSE)+((SQRT((1/('Total Sites'!J77/Area!J77))/2)*1000)*'New Sites'!J77*VLOOKUP('Lookups'!$A$10, 'Lookups'!$A$9:'Lookups'!$B$24, 2, FALSE))+'New Sites'!J77*VLOOKUP('Lookups'!$A$11, 'Lookups'!$A$9:'Lookups'!$B$24, 2, FALSE),"-")</f>
        <v/>
      </c>
      <c r="K77" s="16">
        <f>IFERROR('New Sites'!K77*VLOOKUP('Lookups'!$A$9, 'Lookups'!$A$9:'Lookups'!$B$24, 2, FALSE)+((SQRT((1/('Total Sites'!K77/Area!K77))/2)*1000)*'New Sites'!K77*VLOOKUP('Lookups'!$A$10, 'Lookups'!$A$9:'Lookups'!$B$24, 2, FALSE))+'New Sites'!K77*VLOOKUP('Lookups'!$A$11, 'Lookups'!$A$9:'Lookups'!$B$24, 2, FALSE),"-")</f>
        <v/>
      </c>
      <c r="L77" s="16">
        <f>IFERROR('New Sites'!L77*VLOOKUP('Lookups'!$A$9, 'Lookups'!$A$9:'Lookups'!$B$24, 2, FALSE)+((SQRT((1/('Total Sites'!L77/Area!L77))/2)*1000)*'New Sites'!L77*VLOOKUP('Lookups'!$A$10, 'Lookups'!$A$9:'Lookups'!$B$24, 2, FALSE))+'New Sites'!L77*VLOOKUP('Lookups'!$A$11, 'Lookups'!$A$9:'Lookups'!$B$24, 2, FALSE),"-")</f>
        <v/>
      </c>
      <c r="M77" s="17">
        <f>IFERROR(SUMIF((C77:L77), "&lt;&gt;n/a")/1e9, "-")</f>
        <v/>
      </c>
      <c r="N77" s="24">
        <f>(M77*1e9)/Pop!M77</f>
        <v/>
      </c>
      <c r="O77" s="16">
        <f>IFERROR(INDEX(Options!$J$2:$J$1611,MATCH(A77, Options!$G$2:$G$1611,0)), )</f>
        <v/>
      </c>
      <c r="P77" s="16">
        <f>IFERROR(INDEX(Options!$I$2:$I$1611,MATCH(A77, Options!$G$2:$G$1611,0)), )</f>
        <v/>
      </c>
    </row>
    <row r="78">
      <c r="A78" s="16">
        <f>'New Sites'!A78</f>
        <v/>
      </c>
      <c r="B78" s="16">
        <f>'New Sites'!B78</f>
        <v/>
      </c>
      <c r="C78" s="16">
        <f>IFERROR('New Sites'!C78*VLOOKUP('Lookups'!$A$9, 'Lookups'!$A$9:'Lookups'!$B$24, 2, FALSE)+((SQRT((1/('Total Sites'!C78/Area!C78))/2)*1000)*'New Sites'!C78*VLOOKUP('Lookups'!$A$10, 'Lookups'!$A$9:'Lookups'!$B$24, 2, FALSE))+'New Sites'!C78*VLOOKUP('Lookups'!$A$11, 'Lookups'!$A$9:'Lookups'!$B$24, 2, FALSE),"-")</f>
        <v/>
      </c>
      <c r="D78" s="16">
        <f>IFERROR('New Sites'!D78*VLOOKUP('Lookups'!$A$9, 'Lookups'!$A$9:'Lookups'!$B$24, 2, FALSE)+((SQRT((1/('Total Sites'!D78/Area!D78))/2)*1000)*'New Sites'!D78*VLOOKUP('Lookups'!$A$10, 'Lookups'!$A$9:'Lookups'!$B$24, 2, FALSE))+'New Sites'!D78*VLOOKUP('Lookups'!$A$11, 'Lookups'!$A$9:'Lookups'!$B$24, 2, FALSE),"-")</f>
        <v/>
      </c>
      <c r="E78" s="16">
        <f>IFERROR('New Sites'!E78*VLOOKUP('Lookups'!$A$9, 'Lookups'!$A$9:'Lookups'!$B$24, 2, FALSE)+((SQRT((1/('Total Sites'!E78/Area!E78))/2)*1000)*'New Sites'!E78*VLOOKUP('Lookups'!$A$10, 'Lookups'!$A$9:'Lookups'!$B$24, 2, FALSE))+'New Sites'!E78*VLOOKUP('Lookups'!$A$11, 'Lookups'!$A$9:'Lookups'!$B$24, 2, FALSE),"-")</f>
        <v/>
      </c>
      <c r="F78" s="16">
        <f>IFERROR('New Sites'!F78*VLOOKUP('Lookups'!$A$9, 'Lookups'!$A$9:'Lookups'!$B$24, 2, FALSE)+((SQRT((1/('Total Sites'!F78/Area!F78))/2)*1000)*'New Sites'!F78*VLOOKUP('Lookups'!$A$10, 'Lookups'!$A$9:'Lookups'!$B$24, 2, FALSE))+'New Sites'!F78*VLOOKUP('Lookups'!$A$11, 'Lookups'!$A$9:'Lookups'!$B$24, 2, FALSE),"-")</f>
        <v/>
      </c>
      <c r="G78" s="16">
        <f>IFERROR('New Sites'!G78*VLOOKUP('Lookups'!$A$9, 'Lookups'!$A$9:'Lookups'!$B$24, 2, FALSE)+((SQRT((1/('Total Sites'!G78/Area!G78))/2)*1000)*'New Sites'!G78*VLOOKUP('Lookups'!$A$10, 'Lookups'!$A$9:'Lookups'!$B$24, 2, FALSE))+'New Sites'!G78*VLOOKUP('Lookups'!$A$11, 'Lookups'!$A$9:'Lookups'!$B$24, 2, FALSE),"-")</f>
        <v/>
      </c>
      <c r="H78" s="16">
        <f>IFERROR('New Sites'!H78*VLOOKUP('Lookups'!$A$9, 'Lookups'!$A$9:'Lookups'!$B$24, 2, FALSE)+((SQRT((1/('Total Sites'!H78/Area!H78))/2)*1000)*'New Sites'!H78*VLOOKUP('Lookups'!$A$10, 'Lookups'!$A$9:'Lookups'!$B$24, 2, FALSE))+'New Sites'!H78*VLOOKUP('Lookups'!$A$11, 'Lookups'!$A$9:'Lookups'!$B$24, 2, FALSE),"-")</f>
        <v/>
      </c>
      <c r="I78" s="16">
        <f>IFERROR('New Sites'!I78*VLOOKUP('Lookups'!$A$9, 'Lookups'!$A$9:'Lookups'!$B$24, 2, FALSE)+((SQRT((1/('Total Sites'!I78/Area!I78))/2)*1000)*'New Sites'!I78*VLOOKUP('Lookups'!$A$10, 'Lookups'!$A$9:'Lookups'!$B$24, 2, FALSE))+'New Sites'!I78*VLOOKUP('Lookups'!$A$11, 'Lookups'!$A$9:'Lookups'!$B$24, 2, FALSE),"-")</f>
        <v/>
      </c>
      <c r="J78" s="16">
        <f>IFERROR('New Sites'!J78*VLOOKUP('Lookups'!$A$9, 'Lookups'!$A$9:'Lookups'!$B$24, 2, FALSE)+((SQRT((1/('Total Sites'!J78/Area!J78))/2)*1000)*'New Sites'!J78*VLOOKUP('Lookups'!$A$10, 'Lookups'!$A$9:'Lookups'!$B$24, 2, FALSE))+'New Sites'!J78*VLOOKUP('Lookups'!$A$11, 'Lookups'!$A$9:'Lookups'!$B$24, 2, FALSE),"-")</f>
        <v/>
      </c>
      <c r="K78" s="16">
        <f>IFERROR('New Sites'!K78*VLOOKUP('Lookups'!$A$9, 'Lookups'!$A$9:'Lookups'!$B$24, 2, FALSE)+((SQRT((1/('Total Sites'!K78/Area!K78))/2)*1000)*'New Sites'!K78*VLOOKUP('Lookups'!$A$10, 'Lookups'!$A$9:'Lookups'!$B$24, 2, FALSE))+'New Sites'!K78*VLOOKUP('Lookups'!$A$11, 'Lookups'!$A$9:'Lookups'!$B$24, 2, FALSE),"-")</f>
        <v/>
      </c>
      <c r="L78" s="16">
        <f>IFERROR('New Sites'!L78*VLOOKUP('Lookups'!$A$9, 'Lookups'!$A$9:'Lookups'!$B$24, 2, FALSE)+((SQRT((1/('Total Sites'!L78/Area!L78))/2)*1000)*'New Sites'!L78*VLOOKUP('Lookups'!$A$10, 'Lookups'!$A$9:'Lookups'!$B$24, 2, FALSE))+'New Sites'!L78*VLOOKUP('Lookups'!$A$11, 'Lookups'!$A$9:'Lookups'!$B$24, 2, FALSE),"-")</f>
        <v/>
      </c>
      <c r="M78" s="17">
        <f>IFERROR(SUMIF((C78:L78), "&lt;&gt;n/a")/1e9, "-")</f>
        <v/>
      </c>
      <c r="N78" s="24">
        <f>(M78*1e9)/Pop!M78</f>
        <v/>
      </c>
      <c r="O78" s="16">
        <f>IFERROR(INDEX(Options!$J$2:$J$1611,MATCH(A78, Options!$G$2:$G$1611,0)), )</f>
        <v/>
      </c>
      <c r="P78" s="16">
        <f>IFERROR(INDEX(Options!$I$2:$I$1611,MATCH(A78, Options!$G$2:$G$1611,0)), )</f>
        <v/>
      </c>
    </row>
    <row r="79">
      <c r="A79" s="16">
        <f>'New Sites'!A79</f>
        <v/>
      </c>
      <c r="B79" s="16">
        <f>'New Sites'!B79</f>
        <v/>
      </c>
      <c r="C79" s="16">
        <f>IFERROR('New Sites'!C79*VLOOKUP('Lookups'!$A$9, 'Lookups'!$A$9:'Lookups'!$B$24, 2, FALSE)+((SQRT((1/('Total Sites'!C79/Area!C79))/2)*1000)*'New Sites'!C79*VLOOKUP('Lookups'!$A$10, 'Lookups'!$A$9:'Lookups'!$B$24, 2, FALSE))+'New Sites'!C79*VLOOKUP('Lookups'!$A$11, 'Lookups'!$A$9:'Lookups'!$B$24, 2, FALSE),"-")</f>
        <v/>
      </c>
      <c r="D79" s="16">
        <f>IFERROR('New Sites'!D79*VLOOKUP('Lookups'!$A$9, 'Lookups'!$A$9:'Lookups'!$B$24, 2, FALSE)+((SQRT((1/('Total Sites'!D79/Area!D79))/2)*1000)*'New Sites'!D79*VLOOKUP('Lookups'!$A$10, 'Lookups'!$A$9:'Lookups'!$B$24, 2, FALSE))+'New Sites'!D79*VLOOKUP('Lookups'!$A$11, 'Lookups'!$A$9:'Lookups'!$B$24, 2, FALSE),"-")</f>
        <v/>
      </c>
      <c r="E79" s="16">
        <f>IFERROR('New Sites'!E79*VLOOKUP('Lookups'!$A$9, 'Lookups'!$A$9:'Lookups'!$B$24, 2, FALSE)+((SQRT((1/('Total Sites'!E79/Area!E79))/2)*1000)*'New Sites'!E79*VLOOKUP('Lookups'!$A$10, 'Lookups'!$A$9:'Lookups'!$B$24, 2, FALSE))+'New Sites'!E79*VLOOKUP('Lookups'!$A$11, 'Lookups'!$A$9:'Lookups'!$B$24, 2, FALSE),"-")</f>
        <v/>
      </c>
      <c r="F79" s="16">
        <f>IFERROR('New Sites'!F79*VLOOKUP('Lookups'!$A$9, 'Lookups'!$A$9:'Lookups'!$B$24, 2, FALSE)+((SQRT((1/('Total Sites'!F79/Area!F79))/2)*1000)*'New Sites'!F79*VLOOKUP('Lookups'!$A$10, 'Lookups'!$A$9:'Lookups'!$B$24, 2, FALSE))+'New Sites'!F79*VLOOKUP('Lookups'!$A$11, 'Lookups'!$A$9:'Lookups'!$B$24, 2, FALSE),"-")</f>
        <v/>
      </c>
      <c r="G79" s="16">
        <f>IFERROR('New Sites'!G79*VLOOKUP('Lookups'!$A$9, 'Lookups'!$A$9:'Lookups'!$B$24, 2, FALSE)+((SQRT((1/('Total Sites'!G79/Area!G79))/2)*1000)*'New Sites'!G79*VLOOKUP('Lookups'!$A$10, 'Lookups'!$A$9:'Lookups'!$B$24, 2, FALSE))+'New Sites'!G79*VLOOKUP('Lookups'!$A$11, 'Lookups'!$A$9:'Lookups'!$B$24, 2, FALSE),"-")</f>
        <v/>
      </c>
      <c r="H79" s="16">
        <f>IFERROR('New Sites'!H79*VLOOKUP('Lookups'!$A$9, 'Lookups'!$A$9:'Lookups'!$B$24, 2, FALSE)+((SQRT((1/('Total Sites'!H79/Area!H79))/2)*1000)*'New Sites'!H79*VLOOKUP('Lookups'!$A$10, 'Lookups'!$A$9:'Lookups'!$B$24, 2, FALSE))+'New Sites'!H79*VLOOKUP('Lookups'!$A$11, 'Lookups'!$A$9:'Lookups'!$B$24, 2, FALSE),"-")</f>
        <v/>
      </c>
      <c r="I79" s="16">
        <f>IFERROR('New Sites'!I79*VLOOKUP('Lookups'!$A$9, 'Lookups'!$A$9:'Lookups'!$B$24, 2, FALSE)+((SQRT((1/('Total Sites'!I79/Area!I79))/2)*1000)*'New Sites'!I79*VLOOKUP('Lookups'!$A$10, 'Lookups'!$A$9:'Lookups'!$B$24, 2, FALSE))+'New Sites'!I79*VLOOKUP('Lookups'!$A$11, 'Lookups'!$A$9:'Lookups'!$B$24, 2, FALSE),"-")</f>
        <v/>
      </c>
      <c r="J79" s="16">
        <f>IFERROR('New Sites'!J79*VLOOKUP('Lookups'!$A$9, 'Lookups'!$A$9:'Lookups'!$B$24, 2, FALSE)+((SQRT((1/('Total Sites'!J79/Area!J79))/2)*1000)*'New Sites'!J79*VLOOKUP('Lookups'!$A$10, 'Lookups'!$A$9:'Lookups'!$B$24, 2, FALSE))+'New Sites'!J79*VLOOKUP('Lookups'!$A$11, 'Lookups'!$A$9:'Lookups'!$B$24, 2, FALSE),"-")</f>
        <v/>
      </c>
      <c r="K79" s="16">
        <f>IFERROR('New Sites'!K79*VLOOKUP('Lookups'!$A$9, 'Lookups'!$A$9:'Lookups'!$B$24, 2, FALSE)+((SQRT((1/('Total Sites'!K79/Area!K79))/2)*1000)*'New Sites'!K79*VLOOKUP('Lookups'!$A$10, 'Lookups'!$A$9:'Lookups'!$B$24, 2, FALSE))+'New Sites'!K79*VLOOKUP('Lookups'!$A$11, 'Lookups'!$A$9:'Lookups'!$B$24, 2, FALSE),"-")</f>
        <v/>
      </c>
      <c r="L79" s="16">
        <f>IFERROR('New Sites'!L79*VLOOKUP('Lookups'!$A$9, 'Lookups'!$A$9:'Lookups'!$B$24, 2, FALSE)+((SQRT((1/('Total Sites'!L79/Area!L79))/2)*1000)*'New Sites'!L79*VLOOKUP('Lookups'!$A$10, 'Lookups'!$A$9:'Lookups'!$B$24, 2, FALSE))+'New Sites'!L79*VLOOKUP('Lookups'!$A$11, 'Lookups'!$A$9:'Lookups'!$B$24, 2, FALSE),"-")</f>
        <v/>
      </c>
      <c r="M79" s="17">
        <f>IFERROR(SUMIF((C79:L79), "&lt;&gt;n/a")/1e9, "-")</f>
        <v/>
      </c>
      <c r="N79" s="24">
        <f>(M79*1e9)/Pop!M79</f>
        <v/>
      </c>
      <c r="O79" s="16">
        <f>IFERROR(INDEX(Options!$J$2:$J$1611,MATCH(A79, Options!$G$2:$G$1611,0)), )</f>
        <v/>
      </c>
      <c r="P79" s="16">
        <f>IFERROR(INDEX(Options!$I$2:$I$1611,MATCH(A79, Options!$G$2:$G$1611,0)), )</f>
        <v/>
      </c>
    </row>
    <row r="80">
      <c r="A80" s="16">
        <f>'New Sites'!A80</f>
        <v/>
      </c>
      <c r="B80" s="16">
        <f>'New Sites'!B80</f>
        <v/>
      </c>
      <c r="C80" s="16">
        <f>IFERROR('New Sites'!C80*VLOOKUP('Lookups'!$A$9, 'Lookups'!$A$9:'Lookups'!$B$24, 2, FALSE)+((SQRT((1/('Total Sites'!C80/Area!C80))/2)*1000)*'New Sites'!C80*VLOOKUP('Lookups'!$A$10, 'Lookups'!$A$9:'Lookups'!$B$24, 2, FALSE))+'New Sites'!C80*VLOOKUP('Lookups'!$A$11, 'Lookups'!$A$9:'Lookups'!$B$24, 2, FALSE),"-")</f>
        <v/>
      </c>
      <c r="D80" s="16">
        <f>IFERROR('New Sites'!D80*VLOOKUP('Lookups'!$A$9, 'Lookups'!$A$9:'Lookups'!$B$24, 2, FALSE)+((SQRT((1/('Total Sites'!D80/Area!D80))/2)*1000)*'New Sites'!D80*VLOOKUP('Lookups'!$A$10, 'Lookups'!$A$9:'Lookups'!$B$24, 2, FALSE))+'New Sites'!D80*VLOOKUP('Lookups'!$A$11, 'Lookups'!$A$9:'Lookups'!$B$24, 2, FALSE),"-")</f>
        <v/>
      </c>
      <c r="E80" s="16">
        <f>IFERROR('New Sites'!E80*VLOOKUP('Lookups'!$A$9, 'Lookups'!$A$9:'Lookups'!$B$24, 2, FALSE)+((SQRT((1/('Total Sites'!E80/Area!E80))/2)*1000)*'New Sites'!E80*VLOOKUP('Lookups'!$A$10, 'Lookups'!$A$9:'Lookups'!$B$24, 2, FALSE))+'New Sites'!E80*VLOOKUP('Lookups'!$A$11, 'Lookups'!$A$9:'Lookups'!$B$24, 2, FALSE),"-")</f>
        <v/>
      </c>
      <c r="F80" s="16">
        <f>IFERROR('New Sites'!F80*VLOOKUP('Lookups'!$A$9, 'Lookups'!$A$9:'Lookups'!$B$24, 2, FALSE)+((SQRT((1/('Total Sites'!F80/Area!F80))/2)*1000)*'New Sites'!F80*VLOOKUP('Lookups'!$A$10, 'Lookups'!$A$9:'Lookups'!$B$24, 2, FALSE))+'New Sites'!F80*VLOOKUP('Lookups'!$A$11, 'Lookups'!$A$9:'Lookups'!$B$24, 2, FALSE),"-")</f>
        <v/>
      </c>
      <c r="G80" s="16">
        <f>IFERROR('New Sites'!G80*VLOOKUP('Lookups'!$A$9, 'Lookups'!$A$9:'Lookups'!$B$24, 2, FALSE)+((SQRT((1/('Total Sites'!G80/Area!G80))/2)*1000)*'New Sites'!G80*VLOOKUP('Lookups'!$A$10, 'Lookups'!$A$9:'Lookups'!$B$24, 2, FALSE))+'New Sites'!G80*VLOOKUP('Lookups'!$A$11, 'Lookups'!$A$9:'Lookups'!$B$24, 2, FALSE),"-")</f>
        <v/>
      </c>
      <c r="H80" s="16">
        <f>IFERROR('New Sites'!H80*VLOOKUP('Lookups'!$A$9, 'Lookups'!$A$9:'Lookups'!$B$24, 2, FALSE)+((SQRT((1/('Total Sites'!H80/Area!H80))/2)*1000)*'New Sites'!H80*VLOOKUP('Lookups'!$A$10, 'Lookups'!$A$9:'Lookups'!$B$24, 2, FALSE))+'New Sites'!H80*VLOOKUP('Lookups'!$A$11, 'Lookups'!$A$9:'Lookups'!$B$24, 2, FALSE),"-")</f>
        <v/>
      </c>
      <c r="I80" s="16">
        <f>IFERROR('New Sites'!I80*VLOOKUP('Lookups'!$A$9, 'Lookups'!$A$9:'Lookups'!$B$24, 2, FALSE)+((SQRT((1/('Total Sites'!I80/Area!I80))/2)*1000)*'New Sites'!I80*VLOOKUP('Lookups'!$A$10, 'Lookups'!$A$9:'Lookups'!$B$24, 2, FALSE))+'New Sites'!I80*VLOOKUP('Lookups'!$A$11, 'Lookups'!$A$9:'Lookups'!$B$24, 2, FALSE),"-")</f>
        <v/>
      </c>
      <c r="J80" s="16">
        <f>IFERROR('New Sites'!J80*VLOOKUP('Lookups'!$A$9, 'Lookups'!$A$9:'Lookups'!$B$24, 2, FALSE)+((SQRT((1/('Total Sites'!J80/Area!J80))/2)*1000)*'New Sites'!J80*VLOOKUP('Lookups'!$A$10, 'Lookups'!$A$9:'Lookups'!$B$24, 2, FALSE))+'New Sites'!J80*VLOOKUP('Lookups'!$A$11, 'Lookups'!$A$9:'Lookups'!$B$24, 2, FALSE),"-")</f>
        <v/>
      </c>
      <c r="K80" s="16">
        <f>IFERROR('New Sites'!K80*VLOOKUP('Lookups'!$A$9, 'Lookups'!$A$9:'Lookups'!$B$24, 2, FALSE)+((SQRT((1/('Total Sites'!K80/Area!K80))/2)*1000)*'New Sites'!K80*VLOOKUP('Lookups'!$A$10, 'Lookups'!$A$9:'Lookups'!$B$24, 2, FALSE))+'New Sites'!K80*VLOOKUP('Lookups'!$A$11, 'Lookups'!$A$9:'Lookups'!$B$24, 2, FALSE),"-")</f>
        <v/>
      </c>
      <c r="L80" s="16">
        <f>IFERROR('New Sites'!L80*VLOOKUP('Lookups'!$A$9, 'Lookups'!$A$9:'Lookups'!$B$24, 2, FALSE)+((SQRT((1/('Total Sites'!L80/Area!L80))/2)*1000)*'New Sites'!L80*VLOOKUP('Lookups'!$A$10, 'Lookups'!$A$9:'Lookups'!$B$24, 2, FALSE))+'New Sites'!L80*VLOOKUP('Lookups'!$A$11, 'Lookups'!$A$9:'Lookups'!$B$24, 2, FALSE),"-")</f>
        <v/>
      </c>
      <c r="M80" s="17">
        <f>IFERROR(SUMIF((C80:L80), "&lt;&gt;n/a")/1e9, "-")</f>
        <v/>
      </c>
      <c r="N80" s="24">
        <f>(M80*1e9)/Pop!M80</f>
        <v/>
      </c>
      <c r="O80" s="16">
        <f>IFERROR(INDEX(Options!$J$2:$J$1611,MATCH(A80, Options!$G$2:$G$1611,0)), )</f>
        <v/>
      </c>
      <c r="P80" s="16">
        <f>IFERROR(INDEX(Options!$I$2:$I$1611,MATCH(A80, Options!$G$2:$G$1611,0)), )</f>
        <v/>
      </c>
    </row>
    <row r="81">
      <c r="A81" s="16">
        <f>'New Sites'!A81</f>
        <v/>
      </c>
      <c r="B81" s="16">
        <f>'New Sites'!B81</f>
        <v/>
      </c>
      <c r="C81" s="16">
        <f>IFERROR('New Sites'!C81*VLOOKUP('Lookups'!$A$9, 'Lookups'!$A$9:'Lookups'!$B$24, 2, FALSE)+((SQRT((1/('Total Sites'!C81/Area!C81))/2)*1000)*'New Sites'!C81*VLOOKUP('Lookups'!$A$10, 'Lookups'!$A$9:'Lookups'!$B$24, 2, FALSE))+'New Sites'!C81*VLOOKUP('Lookups'!$A$11, 'Lookups'!$A$9:'Lookups'!$B$24, 2, FALSE),"-")</f>
        <v/>
      </c>
      <c r="D81" s="16">
        <f>IFERROR('New Sites'!D81*VLOOKUP('Lookups'!$A$9, 'Lookups'!$A$9:'Lookups'!$B$24, 2, FALSE)+((SQRT((1/('Total Sites'!D81/Area!D81))/2)*1000)*'New Sites'!D81*VLOOKUP('Lookups'!$A$10, 'Lookups'!$A$9:'Lookups'!$B$24, 2, FALSE))+'New Sites'!D81*VLOOKUP('Lookups'!$A$11, 'Lookups'!$A$9:'Lookups'!$B$24, 2, FALSE),"-")</f>
        <v/>
      </c>
      <c r="E81" s="16">
        <f>IFERROR('New Sites'!E81*VLOOKUP('Lookups'!$A$9, 'Lookups'!$A$9:'Lookups'!$B$24, 2, FALSE)+((SQRT((1/('Total Sites'!E81/Area!E81))/2)*1000)*'New Sites'!E81*VLOOKUP('Lookups'!$A$10, 'Lookups'!$A$9:'Lookups'!$B$24, 2, FALSE))+'New Sites'!E81*VLOOKUP('Lookups'!$A$11, 'Lookups'!$A$9:'Lookups'!$B$24, 2, FALSE),"-")</f>
        <v/>
      </c>
      <c r="F81" s="16">
        <f>IFERROR('New Sites'!F81*VLOOKUP('Lookups'!$A$9, 'Lookups'!$A$9:'Lookups'!$B$24, 2, FALSE)+((SQRT((1/('Total Sites'!F81/Area!F81))/2)*1000)*'New Sites'!F81*VLOOKUP('Lookups'!$A$10, 'Lookups'!$A$9:'Lookups'!$B$24, 2, FALSE))+'New Sites'!F81*VLOOKUP('Lookups'!$A$11, 'Lookups'!$A$9:'Lookups'!$B$24, 2, FALSE),"-")</f>
        <v/>
      </c>
      <c r="G81" s="16">
        <f>IFERROR('New Sites'!G81*VLOOKUP('Lookups'!$A$9, 'Lookups'!$A$9:'Lookups'!$B$24, 2, FALSE)+((SQRT((1/('Total Sites'!G81/Area!G81))/2)*1000)*'New Sites'!G81*VLOOKUP('Lookups'!$A$10, 'Lookups'!$A$9:'Lookups'!$B$24, 2, FALSE))+'New Sites'!G81*VLOOKUP('Lookups'!$A$11, 'Lookups'!$A$9:'Lookups'!$B$24, 2, FALSE),"-")</f>
        <v/>
      </c>
      <c r="H81" s="16">
        <f>IFERROR('New Sites'!H81*VLOOKUP('Lookups'!$A$9, 'Lookups'!$A$9:'Lookups'!$B$24, 2, FALSE)+((SQRT((1/('Total Sites'!H81/Area!H81))/2)*1000)*'New Sites'!H81*VLOOKUP('Lookups'!$A$10, 'Lookups'!$A$9:'Lookups'!$B$24, 2, FALSE))+'New Sites'!H81*VLOOKUP('Lookups'!$A$11, 'Lookups'!$A$9:'Lookups'!$B$24, 2, FALSE),"-")</f>
        <v/>
      </c>
      <c r="I81" s="16">
        <f>IFERROR('New Sites'!I81*VLOOKUP('Lookups'!$A$9, 'Lookups'!$A$9:'Lookups'!$B$24, 2, FALSE)+((SQRT((1/('Total Sites'!I81/Area!I81))/2)*1000)*'New Sites'!I81*VLOOKUP('Lookups'!$A$10, 'Lookups'!$A$9:'Lookups'!$B$24, 2, FALSE))+'New Sites'!I81*VLOOKUP('Lookups'!$A$11, 'Lookups'!$A$9:'Lookups'!$B$24, 2, FALSE),"-")</f>
        <v/>
      </c>
      <c r="J81" s="16">
        <f>IFERROR('New Sites'!J81*VLOOKUP('Lookups'!$A$9, 'Lookups'!$A$9:'Lookups'!$B$24, 2, FALSE)+((SQRT((1/('Total Sites'!J81/Area!J81))/2)*1000)*'New Sites'!J81*VLOOKUP('Lookups'!$A$10, 'Lookups'!$A$9:'Lookups'!$B$24, 2, FALSE))+'New Sites'!J81*VLOOKUP('Lookups'!$A$11, 'Lookups'!$A$9:'Lookups'!$B$24, 2, FALSE),"-")</f>
        <v/>
      </c>
      <c r="K81" s="16">
        <f>IFERROR('New Sites'!K81*VLOOKUP('Lookups'!$A$9, 'Lookups'!$A$9:'Lookups'!$B$24, 2, FALSE)+((SQRT((1/('Total Sites'!K81/Area!K81))/2)*1000)*'New Sites'!K81*VLOOKUP('Lookups'!$A$10, 'Lookups'!$A$9:'Lookups'!$B$24, 2, FALSE))+'New Sites'!K81*VLOOKUP('Lookups'!$A$11, 'Lookups'!$A$9:'Lookups'!$B$24, 2, FALSE),"-")</f>
        <v/>
      </c>
      <c r="L81" s="16">
        <f>IFERROR('New Sites'!L81*VLOOKUP('Lookups'!$A$9, 'Lookups'!$A$9:'Lookups'!$B$24, 2, FALSE)+((SQRT((1/('Total Sites'!L81/Area!L81))/2)*1000)*'New Sites'!L81*VLOOKUP('Lookups'!$A$10, 'Lookups'!$A$9:'Lookups'!$B$24, 2, FALSE))+'New Sites'!L81*VLOOKUP('Lookups'!$A$11, 'Lookups'!$A$9:'Lookups'!$B$24, 2, FALSE),"-")</f>
        <v/>
      </c>
      <c r="M81" s="17">
        <f>IFERROR(SUMIF((C81:L81), "&lt;&gt;n/a")/1e9, "-")</f>
        <v/>
      </c>
      <c r="N81" s="24">
        <f>(M81*1e9)/Pop!M81</f>
        <v/>
      </c>
      <c r="O81" s="16">
        <f>IFERROR(INDEX(Options!$J$2:$J$1611,MATCH(A81, Options!$G$2:$G$1611,0)), )</f>
        <v/>
      </c>
      <c r="P81" s="16">
        <f>IFERROR(INDEX(Options!$I$2:$I$1611,MATCH(A81, Options!$G$2:$G$1611,0)), )</f>
        <v/>
      </c>
    </row>
    <row r="82">
      <c r="A82" s="16">
        <f>'New Sites'!A82</f>
        <v/>
      </c>
      <c r="B82" s="16">
        <f>'New Sites'!B82</f>
        <v/>
      </c>
      <c r="C82" s="16">
        <f>IFERROR('New Sites'!C82*VLOOKUP('Lookups'!$A$9, 'Lookups'!$A$9:'Lookups'!$B$24, 2, FALSE)+((SQRT((1/('Total Sites'!C82/Area!C82))/2)*1000)*'New Sites'!C82*VLOOKUP('Lookups'!$A$10, 'Lookups'!$A$9:'Lookups'!$B$24, 2, FALSE))+'New Sites'!C82*VLOOKUP('Lookups'!$A$11, 'Lookups'!$A$9:'Lookups'!$B$24, 2, FALSE),"-")</f>
        <v/>
      </c>
      <c r="D82" s="16">
        <f>IFERROR('New Sites'!D82*VLOOKUP('Lookups'!$A$9, 'Lookups'!$A$9:'Lookups'!$B$24, 2, FALSE)+((SQRT((1/('Total Sites'!D82/Area!D82))/2)*1000)*'New Sites'!D82*VLOOKUP('Lookups'!$A$10, 'Lookups'!$A$9:'Lookups'!$B$24, 2, FALSE))+'New Sites'!D82*VLOOKUP('Lookups'!$A$11, 'Lookups'!$A$9:'Lookups'!$B$24, 2, FALSE),"-")</f>
        <v/>
      </c>
      <c r="E82" s="16">
        <f>IFERROR('New Sites'!E82*VLOOKUP('Lookups'!$A$9, 'Lookups'!$A$9:'Lookups'!$B$24, 2, FALSE)+((SQRT((1/('Total Sites'!E82/Area!E82))/2)*1000)*'New Sites'!E82*VLOOKUP('Lookups'!$A$10, 'Lookups'!$A$9:'Lookups'!$B$24, 2, FALSE))+'New Sites'!E82*VLOOKUP('Lookups'!$A$11, 'Lookups'!$A$9:'Lookups'!$B$24, 2, FALSE),"-")</f>
        <v/>
      </c>
      <c r="F82" s="16">
        <f>IFERROR('New Sites'!F82*VLOOKUP('Lookups'!$A$9, 'Lookups'!$A$9:'Lookups'!$B$24, 2, FALSE)+((SQRT((1/('Total Sites'!F82/Area!F82))/2)*1000)*'New Sites'!F82*VLOOKUP('Lookups'!$A$10, 'Lookups'!$A$9:'Lookups'!$B$24, 2, FALSE))+'New Sites'!F82*VLOOKUP('Lookups'!$A$11, 'Lookups'!$A$9:'Lookups'!$B$24, 2, FALSE),"-")</f>
        <v/>
      </c>
      <c r="G82" s="16">
        <f>IFERROR('New Sites'!G82*VLOOKUP('Lookups'!$A$9, 'Lookups'!$A$9:'Lookups'!$B$24, 2, FALSE)+((SQRT((1/('Total Sites'!G82/Area!G82))/2)*1000)*'New Sites'!G82*VLOOKUP('Lookups'!$A$10, 'Lookups'!$A$9:'Lookups'!$B$24, 2, FALSE))+'New Sites'!G82*VLOOKUP('Lookups'!$A$11, 'Lookups'!$A$9:'Lookups'!$B$24, 2, FALSE),"-")</f>
        <v/>
      </c>
      <c r="H82" s="16">
        <f>IFERROR('New Sites'!H82*VLOOKUP('Lookups'!$A$9, 'Lookups'!$A$9:'Lookups'!$B$24, 2, FALSE)+((SQRT((1/('Total Sites'!H82/Area!H82))/2)*1000)*'New Sites'!H82*VLOOKUP('Lookups'!$A$10, 'Lookups'!$A$9:'Lookups'!$B$24, 2, FALSE))+'New Sites'!H82*VLOOKUP('Lookups'!$A$11, 'Lookups'!$A$9:'Lookups'!$B$24, 2, FALSE),"-")</f>
        <v/>
      </c>
      <c r="I82" s="16">
        <f>IFERROR('New Sites'!I82*VLOOKUP('Lookups'!$A$9, 'Lookups'!$A$9:'Lookups'!$B$24, 2, FALSE)+((SQRT((1/('Total Sites'!I82/Area!I82))/2)*1000)*'New Sites'!I82*VLOOKUP('Lookups'!$A$10, 'Lookups'!$A$9:'Lookups'!$B$24, 2, FALSE))+'New Sites'!I82*VLOOKUP('Lookups'!$A$11, 'Lookups'!$A$9:'Lookups'!$B$24, 2, FALSE),"-")</f>
        <v/>
      </c>
      <c r="J82" s="16">
        <f>IFERROR('New Sites'!J82*VLOOKUP('Lookups'!$A$9, 'Lookups'!$A$9:'Lookups'!$B$24, 2, FALSE)+((SQRT((1/('Total Sites'!J82/Area!J82))/2)*1000)*'New Sites'!J82*VLOOKUP('Lookups'!$A$10, 'Lookups'!$A$9:'Lookups'!$B$24, 2, FALSE))+'New Sites'!J82*VLOOKUP('Lookups'!$A$11, 'Lookups'!$A$9:'Lookups'!$B$24, 2, FALSE),"-")</f>
        <v/>
      </c>
      <c r="K82" s="16">
        <f>IFERROR('New Sites'!K82*VLOOKUP('Lookups'!$A$9, 'Lookups'!$A$9:'Lookups'!$B$24, 2, FALSE)+((SQRT((1/('Total Sites'!K82/Area!K82))/2)*1000)*'New Sites'!K82*VLOOKUP('Lookups'!$A$10, 'Lookups'!$A$9:'Lookups'!$B$24, 2, FALSE))+'New Sites'!K82*VLOOKUP('Lookups'!$A$11, 'Lookups'!$A$9:'Lookups'!$B$24, 2, FALSE),"-")</f>
        <v/>
      </c>
      <c r="L82" s="16">
        <f>IFERROR('New Sites'!L82*VLOOKUP('Lookups'!$A$9, 'Lookups'!$A$9:'Lookups'!$B$24, 2, FALSE)+((SQRT((1/('Total Sites'!L82/Area!L82))/2)*1000)*'New Sites'!L82*VLOOKUP('Lookups'!$A$10, 'Lookups'!$A$9:'Lookups'!$B$24, 2, FALSE))+'New Sites'!L82*VLOOKUP('Lookups'!$A$11, 'Lookups'!$A$9:'Lookups'!$B$24, 2, FALSE),"-")</f>
        <v/>
      </c>
      <c r="M82" s="17">
        <f>IFERROR(SUMIF((C82:L82), "&lt;&gt;n/a")/1e9, "-")</f>
        <v/>
      </c>
      <c r="N82" s="24">
        <f>(M82*1e9)/Pop!M82</f>
        <v/>
      </c>
      <c r="O82" s="16">
        <f>IFERROR(INDEX(Options!$J$2:$J$1611,MATCH(A82, Options!$G$2:$G$1611,0)), )</f>
        <v/>
      </c>
      <c r="P82" s="16">
        <f>IFERROR(INDEX(Options!$I$2:$I$1611,MATCH(A82, Options!$G$2:$G$1611,0)), )</f>
        <v/>
      </c>
    </row>
    <row r="83">
      <c r="A83" s="16">
        <f>'New Sites'!A83</f>
        <v/>
      </c>
      <c r="B83" s="16">
        <f>'New Sites'!B83</f>
        <v/>
      </c>
      <c r="C83" s="16">
        <f>IFERROR('New Sites'!C83*VLOOKUP('Lookups'!$A$9, 'Lookups'!$A$9:'Lookups'!$B$24, 2, FALSE)+((SQRT((1/('Total Sites'!C83/Area!C83))/2)*1000)*'New Sites'!C83*VLOOKUP('Lookups'!$A$10, 'Lookups'!$A$9:'Lookups'!$B$24, 2, FALSE))+'New Sites'!C83*VLOOKUP('Lookups'!$A$11, 'Lookups'!$A$9:'Lookups'!$B$24, 2, FALSE),"-")</f>
        <v/>
      </c>
      <c r="D83" s="16">
        <f>IFERROR('New Sites'!D83*VLOOKUP('Lookups'!$A$9, 'Lookups'!$A$9:'Lookups'!$B$24, 2, FALSE)+((SQRT((1/('Total Sites'!D83/Area!D83))/2)*1000)*'New Sites'!D83*VLOOKUP('Lookups'!$A$10, 'Lookups'!$A$9:'Lookups'!$B$24, 2, FALSE))+'New Sites'!D83*VLOOKUP('Lookups'!$A$11, 'Lookups'!$A$9:'Lookups'!$B$24, 2, FALSE),"-")</f>
        <v/>
      </c>
      <c r="E83" s="16">
        <f>IFERROR('New Sites'!E83*VLOOKUP('Lookups'!$A$9, 'Lookups'!$A$9:'Lookups'!$B$24, 2, FALSE)+((SQRT((1/('Total Sites'!E83/Area!E83))/2)*1000)*'New Sites'!E83*VLOOKUP('Lookups'!$A$10, 'Lookups'!$A$9:'Lookups'!$B$24, 2, FALSE))+'New Sites'!E83*VLOOKUP('Lookups'!$A$11, 'Lookups'!$A$9:'Lookups'!$B$24, 2, FALSE),"-")</f>
        <v/>
      </c>
      <c r="F83" s="16">
        <f>IFERROR('New Sites'!F83*VLOOKUP('Lookups'!$A$9, 'Lookups'!$A$9:'Lookups'!$B$24, 2, FALSE)+((SQRT((1/('Total Sites'!F83/Area!F83))/2)*1000)*'New Sites'!F83*VLOOKUP('Lookups'!$A$10, 'Lookups'!$A$9:'Lookups'!$B$24, 2, FALSE))+'New Sites'!F83*VLOOKUP('Lookups'!$A$11, 'Lookups'!$A$9:'Lookups'!$B$24, 2, FALSE),"-")</f>
        <v/>
      </c>
      <c r="G83" s="16">
        <f>IFERROR('New Sites'!G83*VLOOKUP('Lookups'!$A$9, 'Lookups'!$A$9:'Lookups'!$B$24, 2, FALSE)+((SQRT((1/('Total Sites'!G83/Area!G83))/2)*1000)*'New Sites'!G83*VLOOKUP('Lookups'!$A$10, 'Lookups'!$A$9:'Lookups'!$B$24, 2, FALSE))+'New Sites'!G83*VLOOKUP('Lookups'!$A$11, 'Lookups'!$A$9:'Lookups'!$B$24, 2, FALSE),"-")</f>
        <v/>
      </c>
      <c r="H83" s="16">
        <f>IFERROR('New Sites'!H83*VLOOKUP('Lookups'!$A$9, 'Lookups'!$A$9:'Lookups'!$B$24, 2, FALSE)+((SQRT((1/('Total Sites'!H83/Area!H83))/2)*1000)*'New Sites'!H83*VLOOKUP('Lookups'!$A$10, 'Lookups'!$A$9:'Lookups'!$B$24, 2, FALSE))+'New Sites'!H83*VLOOKUP('Lookups'!$A$11, 'Lookups'!$A$9:'Lookups'!$B$24, 2, FALSE),"-")</f>
        <v/>
      </c>
      <c r="I83" s="16">
        <f>IFERROR('New Sites'!I83*VLOOKUP('Lookups'!$A$9, 'Lookups'!$A$9:'Lookups'!$B$24, 2, FALSE)+((SQRT((1/('Total Sites'!I83/Area!I83))/2)*1000)*'New Sites'!I83*VLOOKUP('Lookups'!$A$10, 'Lookups'!$A$9:'Lookups'!$B$24, 2, FALSE))+'New Sites'!I83*VLOOKUP('Lookups'!$A$11, 'Lookups'!$A$9:'Lookups'!$B$24, 2, FALSE),"-")</f>
        <v/>
      </c>
      <c r="J83" s="16">
        <f>IFERROR('New Sites'!J83*VLOOKUP('Lookups'!$A$9, 'Lookups'!$A$9:'Lookups'!$B$24, 2, FALSE)+((SQRT((1/('Total Sites'!J83/Area!J83))/2)*1000)*'New Sites'!J83*VLOOKUP('Lookups'!$A$10, 'Lookups'!$A$9:'Lookups'!$B$24, 2, FALSE))+'New Sites'!J83*VLOOKUP('Lookups'!$A$11, 'Lookups'!$A$9:'Lookups'!$B$24, 2, FALSE),"-")</f>
        <v/>
      </c>
      <c r="K83" s="16">
        <f>IFERROR('New Sites'!K83*VLOOKUP('Lookups'!$A$9, 'Lookups'!$A$9:'Lookups'!$B$24, 2, FALSE)+((SQRT((1/('Total Sites'!K83/Area!K83))/2)*1000)*'New Sites'!K83*VLOOKUP('Lookups'!$A$10, 'Lookups'!$A$9:'Lookups'!$B$24, 2, FALSE))+'New Sites'!K83*VLOOKUP('Lookups'!$A$11, 'Lookups'!$A$9:'Lookups'!$B$24, 2, FALSE),"-")</f>
        <v/>
      </c>
      <c r="L83" s="16">
        <f>IFERROR('New Sites'!L83*VLOOKUP('Lookups'!$A$9, 'Lookups'!$A$9:'Lookups'!$B$24, 2, FALSE)+((SQRT((1/('Total Sites'!L83/Area!L83))/2)*1000)*'New Sites'!L83*VLOOKUP('Lookups'!$A$10, 'Lookups'!$A$9:'Lookups'!$B$24, 2, FALSE))+'New Sites'!L83*VLOOKUP('Lookups'!$A$11, 'Lookups'!$A$9:'Lookups'!$B$24, 2, FALSE),"-")</f>
        <v/>
      </c>
      <c r="M83" s="17">
        <f>IFERROR(SUMIF((C83:L83), "&lt;&gt;n/a")/1e9, "-")</f>
        <v/>
      </c>
      <c r="N83" s="24">
        <f>(M83*1e9)/Pop!M83</f>
        <v/>
      </c>
      <c r="O83" s="16">
        <f>IFERROR(INDEX(Options!$J$2:$J$1611,MATCH(A83, Options!$G$2:$G$1611,0)), )</f>
        <v/>
      </c>
      <c r="P83" s="16">
        <f>IFERROR(INDEX(Options!$I$2:$I$1611,MATCH(A83, Options!$G$2:$G$1611,0)), )</f>
        <v/>
      </c>
    </row>
    <row r="84">
      <c r="A84" s="16">
        <f>'New Sites'!A84</f>
        <v/>
      </c>
      <c r="B84" s="16">
        <f>'New Sites'!B84</f>
        <v/>
      </c>
      <c r="C84" s="16">
        <f>IFERROR('New Sites'!C84*VLOOKUP('Lookups'!$A$9, 'Lookups'!$A$9:'Lookups'!$B$24, 2, FALSE)+((SQRT((1/('Total Sites'!C84/Area!C84))/2)*1000)*'New Sites'!C84*VLOOKUP('Lookups'!$A$10, 'Lookups'!$A$9:'Lookups'!$B$24, 2, FALSE))+'New Sites'!C84*VLOOKUP('Lookups'!$A$11, 'Lookups'!$A$9:'Lookups'!$B$24, 2, FALSE),"-")</f>
        <v/>
      </c>
      <c r="D84" s="16">
        <f>IFERROR('New Sites'!D84*VLOOKUP('Lookups'!$A$9, 'Lookups'!$A$9:'Lookups'!$B$24, 2, FALSE)+((SQRT((1/('Total Sites'!D84/Area!D84))/2)*1000)*'New Sites'!D84*VLOOKUP('Lookups'!$A$10, 'Lookups'!$A$9:'Lookups'!$B$24, 2, FALSE))+'New Sites'!D84*VLOOKUP('Lookups'!$A$11, 'Lookups'!$A$9:'Lookups'!$B$24, 2, FALSE),"-")</f>
        <v/>
      </c>
      <c r="E84" s="16">
        <f>IFERROR('New Sites'!E84*VLOOKUP('Lookups'!$A$9, 'Lookups'!$A$9:'Lookups'!$B$24, 2, FALSE)+((SQRT((1/('Total Sites'!E84/Area!E84))/2)*1000)*'New Sites'!E84*VLOOKUP('Lookups'!$A$10, 'Lookups'!$A$9:'Lookups'!$B$24, 2, FALSE))+'New Sites'!E84*VLOOKUP('Lookups'!$A$11, 'Lookups'!$A$9:'Lookups'!$B$24, 2, FALSE),"-")</f>
        <v/>
      </c>
      <c r="F84" s="16">
        <f>IFERROR('New Sites'!F84*VLOOKUP('Lookups'!$A$9, 'Lookups'!$A$9:'Lookups'!$B$24, 2, FALSE)+((SQRT((1/('Total Sites'!F84/Area!F84))/2)*1000)*'New Sites'!F84*VLOOKUP('Lookups'!$A$10, 'Lookups'!$A$9:'Lookups'!$B$24, 2, FALSE))+'New Sites'!F84*VLOOKUP('Lookups'!$A$11, 'Lookups'!$A$9:'Lookups'!$B$24, 2, FALSE),"-")</f>
        <v/>
      </c>
      <c r="G84" s="16">
        <f>IFERROR('New Sites'!G84*VLOOKUP('Lookups'!$A$9, 'Lookups'!$A$9:'Lookups'!$B$24, 2, FALSE)+((SQRT((1/('Total Sites'!G84/Area!G84))/2)*1000)*'New Sites'!G84*VLOOKUP('Lookups'!$A$10, 'Lookups'!$A$9:'Lookups'!$B$24, 2, FALSE))+'New Sites'!G84*VLOOKUP('Lookups'!$A$11, 'Lookups'!$A$9:'Lookups'!$B$24, 2, FALSE),"-")</f>
        <v/>
      </c>
      <c r="H84" s="16">
        <f>IFERROR('New Sites'!H84*VLOOKUP('Lookups'!$A$9, 'Lookups'!$A$9:'Lookups'!$B$24, 2, FALSE)+((SQRT((1/('Total Sites'!H84/Area!H84))/2)*1000)*'New Sites'!H84*VLOOKUP('Lookups'!$A$10, 'Lookups'!$A$9:'Lookups'!$B$24, 2, FALSE))+'New Sites'!H84*VLOOKUP('Lookups'!$A$11, 'Lookups'!$A$9:'Lookups'!$B$24, 2, FALSE),"-")</f>
        <v/>
      </c>
      <c r="I84" s="16">
        <f>IFERROR('New Sites'!I84*VLOOKUP('Lookups'!$A$9, 'Lookups'!$A$9:'Lookups'!$B$24, 2, FALSE)+((SQRT((1/('Total Sites'!I84/Area!I84))/2)*1000)*'New Sites'!I84*VLOOKUP('Lookups'!$A$10, 'Lookups'!$A$9:'Lookups'!$B$24, 2, FALSE))+'New Sites'!I84*VLOOKUP('Lookups'!$A$11, 'Lookups'!$A$9:'Lookups'!$B$24, 2, FALSE),"-")</f>
        <v/>
      </c>
      <c r="J84" s="16">
        <f>IFERROR('New Sites'!J84*VLOOKUP('Lookups'!$A$9, 'Lookups'!$A$9:'Lookups'!$B$24, 2, FALSE)+((SQRT((1/('Total Sites'!J84/Area!J84))/2)*1000)*'New Sites'!J84*VLOOKUP('Lookups'!$A$10, 'Lookups'!$A$9:'Lookups'!$B$24, 2, FALSE))+'New Sites'!J84*VLOOKUP('Lookups'!$A$11, 'Lookups'!$A$9:'Lookups'!$B$24, 2, FALSE),"-")</f>
        <v/>
      </c>
      <c r="K84" s="16">
        <f>IFERROR('New Sites'!K84*VLOOKUP('Lookups'!$A$9, 'Lookups'!$A$9:'Lookups'!$B$24, 2, FALSE)+((SQRT((1/('Total Sites'!K84/Area!K84))/2)*1000)*'New Sites'!K84*VLOOKUP('Lookups'!$A$10, 'Lookups'!$A$9:'Lookups'!$B$24, 2, FALSE))+'New Sites'!K84*VLOOKUP('Lookups'!$A$11, 'Lookups'!$A$9:'Lookups'!$B$24, 2, FALSE),"-")</f>
        <v/>
      </c>
      <c r="L84" s="16">
        <f>IFERROR('New Sites'!L84*VLOOKUP('Lookups'!$A$9, 'Lookups'!$A$9:'Lookups'!$B$24, 2, FALSE)+((SQRT((1/('Total Sites'!L84/Area!L84))/2)*1000)*'New Sites'!L84*VLOOKUP('Lookups'!$A$10, 'Lookups'!$A$9:'Lookups'!$B$24, 2, FALSE))+'New Sites'!L84*VLOOKUP('Lookups'!$A$11, 'Lookups'!$A$9:'Lookups'!$B$24, 2, FALSE),"-")</f>
        <v/>
      </c>
      <c r="M84" s="17">
        <f>IFERROR(SUMIF((C84:L84), "&lt;&gt;n/a")/1e9, "-")</f>
        <v/>
      </c>
      <c r="N84" s="24">
        <f>(M84*1e9)/Pop!M84</f>
        <v/>
      </c>
      <c r="O84" s="16">
        <f>IFERROR(INDEX(Options!$J$2:$J$1611,MATCH(A84, Options!$G$2:$G$1611,0)), )</f>
        <v/>
      </c>
      <c r="P84" s="16">
        <f>IFERROR(INDEX(Options!$I$2:$I$1611,MATCH(A84, Options!$G$2:$G$1611,0)), )</f>
        <v/>
      </c>
    </row>
    <row r="85">
      <c r="A85" s="16">
        <f>'New Sites'!A85</f>
        <v/>
      </c>
      <c r="B85" s="16">
        <f>'New Sites'!B85</f>
        <v/>
      </c>
      <c r="C85" s="16">
        <f>IFERROR('New Sites'!C85*VLOOKUP('Lookups'!$A$9, 'Lookups'!$A$9:'Lookups'!$B$24, 2, FALSE)+((SQRT((1/('Total Sites'!C85/Area!C85))/2)*1000)*'New Sites'!C85*VLOOKUP('Lookups'!$A$10, 'Lookups'!$A$9:'Lookups'!$B$24, 2, FALSE))+'New Sites'!C85*VLOOKUP('Lookups'!$A$11, 'Lookups'!$A$9:'Lookups'!$B$24, 2, FALSE),"-")</f>
        <v/>
      </c>
      <c r="D85" s="16">
        <f>IFERROR('New Sites'!D85*VLOOKUP('Lookups'!$A$9, 'Lookups'!$A$9:'Lookups'!$B$24, 2, FALSE)+((SQRT((1/('Total Sites'!D85/Area!D85))/2)*1000)*'New Sites'!D85*VLOOKUP('Lookups'!$A$10, 'Lookups'!$A$9:'Lookups'!$B$24, 2, FALSE))+'New Sites'!D85*VLOOKUP('Lookups'!$A$11, 'Lookups'!$A$9:'Lookups'!$B$24, 2, FALSE),"-")</f>
        <v/>
      </c>
      <c r="E85" s="16">
        <f>IFERROR('New Sites'!E85*VLOOKUP('Lookups'!$A$9, 'Lookups'!$A$9:'Lookups'!$B$24, 2, FALSE)+((SQRT((1/('Total Sites'!E85/Area!E85))/2)*1000)*'New Sites'!E85*VLOOKUP('Lookups'!$A$10, 'Lookups'!$A$9:'Lookups'!$B$24, 2, FALSE))+'New Sites'!E85*VLOOKUP('Lookups'!$A$11, 'Lookups'!$A$9:'Lookups'!$B$24, 2, FALSE),"-")</f>
        <v/>
      </c>
      <c r="F85" s="16">
        <f>IFERROR('New Sites'!F85*VLOOKUP('Lookups'!$A$9, 'Lookups'!$A$9:'Lookups'!$B$24, 2, FALSE)+((SQRT((1/('Total Sites'!F85/Area!F85))/2)*1000)*'New Sites'!F85*VLOOKUP('Lookups'!$A$10, 'Lookups'!$A$9:'Lookups'!$B$24, 2, FALSE))+'New Sites'!F85*VLOOKUP('Lookups'!$A$11, 'Lookups'!$A$9:'Lookups'!$B$24, 2, FALSE),"-")</f>
        <v/>
      </c>
      <c r="G85" s="16">
        <f>IFERROR('New Sites'!G85*VLOOKUP('Lookups'!$A$9, 'Lookups'!$A$9:'Lookups'!$B$24, 2, FALSE)+((SQRT((1/('Total Sites'!G85/Area!G85))/2)*1000)*'New Sites'!G85*VLOOKUP('Lookups'!$A$10, 'Lookups'!$A$9:'Lookups'!$B$24, 2, FALSE))+'New Sites'!G85*VLOOKUP('Lookups'!$A$11, 'Lookups'!$A$9:'Lookups'!$B$24, 2, FALSE),"-")</f>
        <v/>
      </c>
      <c r="H85" s="16">
        <f>IFERROR('New Sites'!H85*VLOOKUP('Lookups'!$A$9, 'Lookups'!$A$9:'Lookups'!$B$24, 2, FALSE)+((SQRT((1/('Total Sites'!H85/Area!H85))/2)*1000)*'New Sites'!H85*VLOOKUP('Lookups'!$A$10, 'Lookups'!$A$9:'Lookups'!$B$24, 2, FALSE))+'New Sites'!H85*VLOOKUP('Lookups'!$A$11, 'Lookups'!$A$9:'Lookups'!$B$24, 2, FALSE),"-")</f>
        <v/>
      </c>
      <c r="I85" s="16">
        <f>IFERROR('New Sites'!I85*VLOOKUP('Lookups'!$A$9, 'Lookups'!$A$9:'Lookups'!$B$24, 2, FALSE)+((SQRT((1/('Total Sites'!I85/Area!I85))/2)*1000)*'New Sites'!I85*VLOOKUP('Lookups'!$A$10, 'Lookups'!$A$9:'Lookups'!$B$24, 2, FALSE))+'New Sites'!I85*VLOOKUP('Lookups'!$A$11, 'Lookups'!$A$9:'Lookups'!$B$24, 2, FALSE),"-")</f>
        <v/>
      </c>
      <c r="J85" s="16">
        <f>IFERROR('New Sites'!J85*VLOOKUP('Lookups'!$A$9, 'Lookups'!$A$9:'Lookups'!$B$24, 2, FALSE)+((SQRT((1/('Total Sites'!J85/Area!J85))/2)*1000)*'New Sites'!J85*VLOOKUP('Lookups'!$A$10, 'Lookups'!$A$9:'Lookups'!$B$24, 2, FALSE))+'New Sites'!J85*VLOOKUP('Lookups'!$A$11, 'Lookups'!$A$9:'Lookups'!$B$24, 2, FALSE),"-")</f>
        <v/>
      </c>
      <c r="K85" s="16">
        <f>IFERROR('New Sites'!K85*VLOOKUP('Lookups'!$A$9, 'Lookups'!$A$9:'Lookups'!$B$24, 2, FALSE)+((SQRT((1/('Total Sites'!K85/Area!K85))/2)*1000)*'New Sites'!K85*VLOOKUP('Lookups'!$A$10, 'Lookups'!$A$9:'Lookups'!$B$24, 2, FALSE))+'New Sites'!K85*VLOOKUP('Lookups'!$A$11, 'Lookups'!$A$9:'Lookups'!$B$24, 2, FALSE),"-")</f>
        <v/>
      </c>
      <c r="L85" s="16">
        <f>IFERROR('New Sites'!L85*VLOOKUP('Lookups'!$A$9, 'Lookups'!$A$9:'Lookups'!$B$24, 2, FALSE)+((SQRT((1/('Total Sites'!L85/Area!L85))/2)*1000)*'New Sites'!L85*VLOOKUP('Lookups'!$A$10, 'Lookups'!$A$9:'Lookups'!$B$24, 2, FALSE))+'New Sites'!L85*VLOOKUP('Lookups'!$A$11, 'Lookups'!$A$9:'Lookups'!$B$24, 2, FALSE),"-")</f>
        <v/>
      </c>
      <c r="M85" s="17">
        <f>IFERROR(SUMIF((C85:L85), "&lt;&gt;n/a")/1e9, "-")</f>
        <v/>
      </c>
      <c r="N85" s="24">
        <f>(M85*1e9)/Pop!M85</f>
        <v/>
      </c>
      <c r="O85" s="16">
        <f>IFERROR(INDEX(Options!$J$2:$J$1611,MATCH(A85, Options!$G$2:$G$1611,0)), )</f>
        <v/>
      </c>
      <c r="P85" s="16">
        <f>IFERROR(INDEX(Options!$I$2:$I$1611,MATCH(A85, Options!$G$2:$G$1611,0)), )</f>
        <v/>
      </c>
    </row>
    <row r="86">
      <c r="A86" s="16">
        <f>'New Sites'!A86</f>
        <v/>
      </c>
      <c r="B86" s="16">
        <f>'New Sites'!B86</f>
        <v/>
      </c>
      <c r="C86" s="16">
        <f>IFERROR('New Sites'!C86*VLOOKUP('Lookups'!$A$9, 'Lookups'!$A$9:'Lookups'!$B$24, 2, FALSE)+((SQRT((1/('Total Sites'!C86/Area!C86))/2)*1000)*'New Sites'!C86*VLOOKUP('Lookups'!$A$10, 'Lookups'!$A$9:'Lookups'!$B$24, 2, FALSE))+'New Sites'!C86*VLOOKUP('Lookups'!$A$11, 'Lookups'!$A$9:'Lookups'!$B$24, 2, FALSE),"-")</f>
        <v/>
      </c>
      <c r="D86" s="16">
        <f>IFERROR('New Sites'!D86*VLOOKUP('Lookups'!$A$9, 'Lookups'!$A$9:'Lookups'!$B$24, 2, FALSE)+((SQRT((1/('Total Sites'!D86/Area!D86))/2)*1000)*'New Sites'!D86*VLOOKUP('Lookups'!$A$10, 'Lookups'!$A$9:'Lookups'!$B$24, 2, FALSE))+'New Sites'!D86*VLOOKUP('Lookups'!$A$11, 'Lookups'!$A$9:'Lookups'!$B$24, 2, FALSE),"-")</f>
        <v/>
      </c>
      <c r="E86" s="16">
        <f>IFERROR('New Sites'!E86*VLOOKUP('Lookups'!$A$9, 'Lookups'!$A$9:'Lookups'!$B$24, 2, FALSE)+((SQRT((1/('Total Sites'!E86/Area!E86))/2)*1000)*'New Sites'!E86*VLOOKUP('Lookups'!$A$10, 'Lookups'!$A$9:'Lookups'!$B$24, 2, FALSE))+'New Sites'!E86*VLOOKUP('Lookups'!$A$11, 'Lookups'!$A$9:'Lookups'!$B$24, 2, FALSE),"-")</f>
        <v/>
      </c>
      <c r="F86" s="16">
        <f>IFERROR('New Sites'!F86*VLOOKUP('Lookups'!$A$9, 'Lookups'!$A$9:'Lookups'!$B$24, 2, FALSE)+((SQRT((1/('Total Sites'!F86/Area!F86))/2)*1000)*'New Sites'!F86*VLOOKUP('Lookups'!$A$10, 'Lookups'!$A$9:'Lookups'!$B$24, 2, FALSE))+'New Sites'!F86*VLOOKUP('Lookups'!$A$11, 'Lookups'!$A$9:'Lookups'!$B$24, 2, FALSE),"-")</f>
        <v/>
      </c>
      <c r="G86" s="16">
        <f>IFERROR('New Sites'!G86*VLOOKUP('Lookups'!$A$9, 'Lookups'!$A$9:'Lookups'!$B$24, 2, FALSE)+((SQRT((1/('Total Sites'!G86/Area!G86))/2)*1000)*'New Sites'!G86*VLOOKUP('Lookups'!$A$10, 'Lookups'!$A$9:'Lookups'!$B$24, 2, FALSE))+'New Sites'!G86*VLOOKUP('Lookups'!$A$11, 'Lookups'!$A$9:'Lookups'!$B$24, 2, FALSE),"-")</f>
        <v/>
      </c>
      <c r="H86" s="16">
        <f>IFERROR('New Sites'!H86*VLOOKUP('Lookups'!$A$9, 'Lookups'!$A$9:'Lookups'!$B$24, 2, FALSE)+((SQRT((1/('Total Sites'!H86/Area!H86))/2)*1000)*'New Sites'!H86*VLOOKUP('Lookups'!$A$10, 'Lookups'!$A$9:'Lookups'!$B$24, 2, FALSE))+'New Sites'!H86*VLOOKUP('Lookups'!$A$11, 'Lookups'!$A$9:'Lookups'!$B$24, 2, FALSE),"-")</f>
        <v/>
      </c>
      <c r="I86" s="16">
        <f>IFERROR('New Sites'!I86*VLOOKUP('Lookups'!$A$9, 'Lookups'!$A$9:'Lookups'!$B$24, 2, FALSE)+((SQRT((1/('Total Sites'!I86/Area!I86))/2)*1000)*'New Sites'!I86*VLOOKUP('Lookups'!$A$10, 'Lookups'!$A$9:'Lookups'!$B$24, 2, FALSE))+'New Sites'!I86*VLOOKUP('Lookups'!$A$11, 'Lookups'!$A$9:'Lookups'!$B$24, 2, FALSE),"-")</f>
        <v/>
      </c>
      <c r="J86" s="16">
        <f>IFERROR('New Sites'!J86*VLOOKUP('Lookups'!$A$9, 'Lookups'!$A$9:'Lookups'!$B$24, 2, FALSE)+((SQRT((1/('Total Sites'!J86/Area!J86))/2)*1000)*'New Sites'!J86*VLOOKUP('Lookups'!$A$10, 'Lookups'!$A$9:'Lookups'!$B$24, 2, FALSE))+'New Sites'!J86*VLOOKUP('Lookups'!$A$11, 'Lookups'!$A$9:'Lookups'!$B$24, 2, FALSE),"-")</f>
        <v/>
      </c>
      <c r="K86" s="16">
        <f>IFERROR('New Sites'!K86*VLOOKUP('Lookups'!$A$9, 'Lookups'!$A$9:'Lookups'!$B$24, 2, FALSE)+((SQRT((1/('Total Sites'!K86/Area!K86))/2)*1000)*'New Sites'!K86*VLOOKUP('Lookups'!$A$10, 'Lookups'!$A$9:'Lookups'!$B$24, 2, FALSE))+'New Sites'!K86*VLOOKUP('Lookups'!$A$11, 'Lookups'!$A$9:'Lookups'!$B$24, 2, FALSE),"-")</f>
        <v/>
      </c>
      <c r="L86" s="16">
        <f>IFERROR('New Sites'!L86*VLOOKUP('Lookups'!$A$9, 'Lookups'!$A$9:'Lookups'!$B$24, 2, FALSE)+((SQRT((1/('Total Sites'!L86/Area!L86))/2)*1000)*'New Sites'!L86*VLOOKUP('Lookups'!$A$10, 'Lookups'!$A$9:'Lookups'!$B$24, 2, FALSE))+'New Sites'!L86*VLOOKUP('Lookups'!$A$11, 'Lookups'!$A$9:'Lookups'!$B$24, 2, FALSE),"-")</f>
        <v/>
      </c>
      <c r="M86" s="17">
        <f>IFERROR(SUMIF((C86:L86), "&lt;&gt;n/a")/1e9, "-")</f>
        <v/>
      </c>
      <c r="N86" s="24">
        <f>(M86*1e9)/Pop!M86</f>
        <v/>
      </c>
      <c r="O86" s="16">
        <f>IFERROR(INDEX(Options!$J$2:$J$1611,MATCH(A86, Options!$G$2:$G$1611,0)), )</f>
        <v/>
      </c>
      <c r="P86" s="16">
        <f>IFERROR(INDEX(Options!$I$2:$I$1611,MATCH(A86, Options!$G$2:$G$1611,0)), )</f>
        <v/>
      </c>
    </row>
    <row r="87">
      <c r="A87" s="16">
        <f>'New Sites'!A87</f>
        <v/>
      </c>
      <c r="B87" s="16">
        <f>'New Sites'!B87</f>
        <v/>
      </c>
      <c r="C87" s="16">
        <f>IFERROR('New Sites'!C87*VLOOKUP('Lookups'!$A$9, 'Lookups'!$A$9:'Lookups'!$B$24, 2, FALSE)+((SQRT((1/('Total Sites'!C87/Area!C87))/2)*1000)*'New Sites'!C87*VLOOKUP('Lookups'!$A$10, 'Lookups'!$A$9:'Lookups'!$B$24, 2, FALSE))+'New Sites'!C87*VLOOKUP('Lookups'!$A$11, 'Lookups'!$A$9:'Lookups'!$B$24, 2, FALSE),"-")</f>
        <v/>
      </c>
      <c r="D87" s="16">
        <f>IFERROR('New Sites'!D87*VLOOKUP('Lookups'!$A$9, 'Lookups'!$A$9:'Lookups'!$B$24, 2, FALSE)+((SQRT((1/('Total Sites'!D87/Area!D87))/2)*1000)*'New Sites'!D87*VLOOKUP('Lookups'!$A$10, 'Lookups'!$A$9:'Lookups'!$B$24, 2, FALSE))+'New Sites'!D87*VLOOKUP('Lookups'!$A$11, 'Lookups'!$A$9:'Lookups'!$B$24, 2, FALSE),"-")</f>
        <v/>
      </c>
      <c r="E87" s="16">
        <f>IFERROR('New Sites'!E87*VLOOKUP('Lookups'!$A$9, 'Lookups'!$A$9:'Lookups'!$B$24, 2, FALSE)+((SQRT((1/('Total Sites'!E87/Area!E87))/2)*1000)*'New Sites'!E87*VLOOKUP('Lookups'!$A$10, 'Lookups'!$A$9:'Lookups'!$B$24, 2, FALSE))+'New Sites'!E87*VLOOKUP('Lookups'!$A$11, 'Lookups'!$A$9:'Lookups'!$B$24, 2, FALSE),"-")</f>
        <v/>
      </c>
      <c r="F87" s="16">
        <f>IFERROR('New Sites'!F87*VLOOKUP('Lookups'!$A$9, 'Lookups'!$A$9:'Lookups'!$B$24, 2, FALSE)+((SQRT((1/('Total Sites'!F87/Area!F87))/2)*1000)*'New Sites'!F87*VLOOKUP('Lookups'!$A$10, 'Lookups'!$A$9:'Lookups'!$B$24, 2, FALSE))+'New Sites'!F87*VLOOKUP('Lookups'!$A$11, 'Lookups'!$A$9:'Lookups'!$B$24, 2, FALSE),"-")</f>
        <v/>
      </c>
      <c r="G87" s="16">
        <f>IFERROR('New Sites'!G87*VLOOKUP('Lookups'!$A$9, 'Lookups'!$A$9:'Lookups'!$B$24, 2, FALSE)+((SQRT((1/('Total Sites'!G87/Area!G87))/2)*1000)*'New Sites'!G87*VLOOKUP('Lookups'!$A$10, 'Lookups'!$A$9:'Lookups'!$B$24, 2, FALSE))+'New Sites'!G87*VLOOKUP('Lookups'!$A$11, 'Lookups'!$A$9:'Lookups'!$B$24, 2, FALSE),"-")</f>
        <v/>
      </c>
      <c r="H87" s="16">
        <f>IFERROR('New Sites'!H87*VLOOKUP('Lookups'!$A$9, 'Lookups'!$A$9:'Lookups'!$B$24, 2, FALSE)+((SQRT((1/('Total Sites'!H87/Area!H87))/2)*1000)*'New Sites'!H87*VLOOKUP('Lookups'!$A$10, 'Lookups'!$A$9:'Lookups'!$B$24, 2, FALSE))+'New Sites'!H87*VLOOKUP('Lookups'!$A$11, 'Lookups'!$A$9:'Lookups'!$B$24, 2, FALSE),"-")</f>
        <v/>
      </c>
      <c r="I87" s="16">
        <f>IFERROR('New Sites'!I87*VLOOKUP('Lookups'!$A$9, 'Lookups'!$A$9:'Lookups'!$B$24, 2, FALSE)+((SQRT((1/('Total Sites'!I87/Area!I87))/2)*1000)*'New Sites'!I87*VLOOKUP('Lookups'!$A$10, 'Lookups'!$A$9:'Lookups'!$B$24, 2, FALSE))+'New Sites'!I87*VLOOKUP('Lookups'!$A$11, 'Lookups'!$A$9:'Lookups'!$B$24, 2, FALSE),"-")</f>
        <v/>
      </c>
      <c r="J87" s="16">
        <f>IFERROR('New Sites'!J87*VLOOKUP('Lookups'!$A$9, 'Lookups'!$A$9:'Lookups'!$B$24, 2, FALSE)+((SQRT((1/('Total Sites'!J87/Area!J87))/2)*1000)*'New Sites'!J87*VLOOKUP('Lookups'!$A$10, 'Lookups'!$A$9:'Lookups'!$B$24, 2, FALSE))+'New Sites'!J87*VLOOKUP('Lookups'!$A$11, 'Lookups'!$A$9:'Lookups'!$B$24, 2, FALSE),"-")</f>
        <v/>
      </c>
      <c r="K87" s="16">
        <f>IFERROR('New Sites'!K87*VLOOKUP('Lookups'!$A$9, 'Lookups'!$A$9:'Lookups'!$B$24, 2, FALSE)+((SQRT((1/('Total Sites'!K87/Area!K87))/2)*1000)*'New Sites'!K87*VLOOKUP('Lookups'!$A$10, 'Lookups'!$A$9:'Lookups'!$B$24, 2, FALSE))+'New Sites'!K87*VLOOKUP('Lookups'!$A$11, 'Lookups'!$A$9:'Lookups'!$B$24, 2, FALSE),"-")</f>
        <v/>
      </c>
      <c r="L87" s="16">
        <f>IFERROR('New Sites'!L87*VLOOKUP('Lookups'!$A$9, 'Lookups'!$A$9:'Lookups'!$B$24, 2, FALSE)+((SQRT((1/('Total Sites'!L87/Area!L87))/2)*1000)*'New Sites'!L87*VLOOKUP('Lookups'!$A$10, 'Lookups'!$A$9:'Lookups'!$B$24, 2, FALSE))+'New Sites'!L87*VLOOKUP('Lookups'!$A$11, 'Lookups'!$A$9:'Lookups'!$B$24, 2, FALSE),"-")</f>
        <v/>
      </c>
      <c r="M87" s="17">
        <f>IFERROR(SUMIF((C87:L87), "&lt;&gt;n/a")/1e9, "-")</f>
        <v/>
      </c>
      <c r="N87" s="24">
        <f>(M87*1e9)/Pop!M87</f>
        <v/>
      </c>
      <c r="O87" s="16">
        <f>IFERROR(INDEX(Options!$J$2:$J$1611,MATCH(A87, Options!$G$2:$G$1611,0)), )</f>
        <v/>
      </c>
      <c r="P87" s="16">
        <f>IFERROR(INDEX(Options!$I$2:$I$1611,MATCH(A87, Options!$G$2:$G$1611,0)), )</f>
        <v/>
      </c>
    </row>
    <row r="88">
      <c r="A88" s="16">
        <f>'New Sites'!A88</f>
        <v/>
      </c>
      <c r="B88" s="16">
        <f>'New Sites'!B88</f>
        <v/>
      </c>
      <c r="C88" s="16">
        <f>IFERROR('New Sites'!C88*VLOOKUP('Lookups'!$A$9, 'Lookups'!$A$9:'Lookups'!$B$24, 2, FALSE)+((SQRT((1/('Total Sites'!C88/Area!C88))/2)*1000)*'New Sites'!C88*VLOOKUP('Lookups'!$A$10, 'Lookups'!$A$9:'Lookups'!$B$24, 2, FALSE))+'New Sites'!C88*VLOOKUP('Lookups'!$A$11, 'Lookups'!$A$9:'Lookups'!$B$24, 2, FALSE),"-")</f>
        <v/>
      </c>
      <c r="D88" s="16">
        <f>IFERROR('New Sites'!D88*VLOOKUP('Lookups'!$A$9, 'Lookups'!$A$9:'Lookups'!$B$24, 2, FALSE)+((SQRT((1/('Total Sites'!D88/Area!D88))/2)*1000)*'New Sites'!D88*VLOOKUP('Lookups'!$A$10, 'Lookups'!$A$9:'Lookups'!$B$24, 2, FALSE))+'New Sites'!D88*VLOOKUP('Lookups'!$A$11, 'Lookups'!$A$9:'Lookups'!$B$24, 2, FALSE),"-")</f>
        <v/>
      </c>
      <c r="E88" s="16">
        <f>IFERROR('New Sites'!E88*VLOOKUP('Lookups'!$A$9, 'Lookups'!$A$9:'Lookups'!$B$24, 2, FALSE)+((SQRT((1/('Total Sites'!E88/Area!E88))/2)*1000)*'New Sites'!E88*VLOOKUP('Lookups'!$A$10, 'Lookups'!$A$9:'Lookups'!$B$24, 2, FALSE))+'New Sites'!E88*VLOOKUP('Lookups'!$A$11, 'Lookups'!$A$9:'Lookups'!$B$24, 2, FALSE),"-")</f>
        <v/>
      </c>
      <c r="F88" s="16">
        <f>IFERROR('New Sites'!F88*VLOOKUP('Lookups'!$A$9, 'Lookups'!$A$9:'Lookups'!$B$24, 2, FALSE)+((SQRT((1/('Total Sites'!F88/Area!F88))/2)*1000)*'New Sites'!F88*VLOOKUP('Lookups'!$A$10, 'Lookups'!$A$9:'Lookups'!$B$24, 2, FALSE))+'New Sites'!F88*VLOOKUP('Lookups'!$A$11, 'Lookups'!$A$9:'Lookups'!$B$24, 2, FALSE),"-")</f>
        <v/>
      </c>
      <c r="G88" s="16">
        <f>IFERROR('New Sites'!G88*VLOOKUP('Lookups'!$A$9, 'Lookups'!$A$9:'Lookups'!$B$24, 2, FALSE)+((SQRT((1/('Total Sites'!G88/Area!G88))/2)*1000)*'New Sites'!G88*VLOOKUP('Lookups'!$A$10, 'Lookups'!$A$9:'Lookups'!$B$24, 2, FALSE))+'New Sites'!G88*VLOOKUP('Lookups'!$A$11, 'Lookups'!$A$9:'Lookups'!$B$24, 2, FALSE),"-")</f>
        <v/>
      </c>
      <c r="H88" s="16">
        <f>IFERROR('New Sites'!H88*VLOOKUP('Lookups'!$A$9, 'Lookups'!$A$9:'Lookups'!$B$24, 2, FALSE)+((SQRT((1/('Total Sites'!H88/Area!H88))/2)*1000)*'New Sites'!H88*VLOOKUP('Lookups'!$A$10, 'Lookups'!$A$9:'Lookups'!$B$24, 2, FALSE))+'New Sites'!H88*VLOOKUP('Lookups'!$A$11, 'Lookups'!$A$9:'Lookups'!$B$24, 2, FALSE),"-")</f>
        <v/>
      </c>
      <c r="I88" s="16">
        <f>IFERROR('New Sites'!I88*VLOOKUP('Lookups'!$A$9, 'Lookups'!$A$9:'Lookups'!$B$24, 2, FALSE)+((SQRT((1/('Total Sites'!I88/Area!I88))/2)*1000)*'New Sites'!I88*VLOOKUP('Lookups'!$A$10, 'Lookups'!$A$9:'Lookups'!$B$24, 2, FALSE))+'New Sites'!I88*VLOOKUP('Lookups'!$A$11, 'Lookups'!$A$9:'Lookups'!$B$24, 2, FALSE),"-")</f>
        <v/>
      </c>
      <c r="J88" s="16">
        <f>IFERROR('New Sites'!J88*VLOOKUP('Lookups'!$A$9, 'Lookups'!$A$9:'Lookups'!$B$24, 2, FALSE)+((SQRT((1/('Total Sites'!J88/Area!J88))/2)*1000)*'New Sites'!J88*VLOOKUP('Lookups'!$A$10, 'Lookups'!$A$9:'Lookups'!$B$24, 2, FALSE))+'New Sites'!J88*VLOOKUP('Lookups'!$A$11, 'Lookups'!$A$9:'Lookups'!$B$24, 2, FALSE),"-")</f>
        <v/>
      </c>
      <c r="K88" s="16">
        <f>IFERROR('New Sites'!K88*VLOOKUP('Lookups'!$A$9, 'Lookups'!$A$9:'Lookups'!$B$24, 2, FALSE)+((SQRT((1/('Total Sites'!K88/Area!K88))/2)*1000)*'New Sites'!K88*VLOOKUP('Lookups'!$A$10, 'Lookups'!$A$9:'Lookups'!$B$24, 2, FALSE))+'New Sites'!K88*VLOOKUP('Lookups'!$A$11, 'Lookups'!$A$9:'Lookups'!$B$24, 2, FALSE),"-")</f>
        <v/>
      </c>
      <c r="L88" s="16">
        <f>IFERROR('New Sites'!L88*VLOOKUP('Lookups'!$A$9, 'Lookups'!$A$9:'Lookups'!$B$24, 2, FALSE)+((SQRT((1/('Total Sites'!L88/Area!L88))/2)*1000)*'New Sites'!L88*VLOOKUP('Lookups'!$A$10, 'Lookups'!$A$9:'Lookups'!$B$24, 2, FALSE))+'New Sites'!L88*VLOOKUP('Lookups'!$A$11, 'Lookups'!$A$9:'Lookups'!$B$24, 2, FALSE),"-")</f>
        <v/>
      </c>
      <c r="M88" s="17">
        <f>IFERROR(SUMIF((C88:L88), "&lt;&gt;n/a")/1e9, "-")</f>
        <v/>
      </c>
      <c r="N88" s="24">
        <f>(M88*1e9)/Pop!M88</f>
        <v/>
      </c>
      <c r="O88" s="16">
        <f>IFERROR(INDEX(Options!$J$2:$J$1611,MATCH(A88, Options!$G$2:$G$1611,0)), )</f>
        <v/>
      </c>
      <c r="P88" s="16">
        <f>IFERROR(INDEX(Options!$I$2:$I$1611,MATCH(A88, Options!$G$2:$G$1611,0)), )</f>
        <v/>
      </c>
    </row>
    <row r="89">
      <c r="A89" s="16">
        <f>'New Sites'!A89</f>
        <v/>
      </c>
      <c r="B89" s="16">
        <f>'New Sites'!B89</f>
        <v/>
      </c>
      <c r="C89" s="16">
        <f>IFERROR('New Sites'!C89*VLOOKUP('Lookups'!$A$9, 'Lookups'!$A$9:'Lookups'!$B$24, 2, FALSE)+((SQRT((1/('Total Sites'!C89/Area!C89))/2)*1000)*'New Sites'!C89*VLOOKUP('Lookups'!$A$10, 'Lookups'!$A$9:'Lookups'!$B$24, 2, FALSE))+'New Sites'!C89*VLOOKUP('Lookups'!$A$11, 'Lookups'!$A$9:'Lookups'!$B$24, 2, FALSE),"-")</f>
        <v/>
      </c>
      <c r="D89" s="16">
        <f>IFERROR('New Sites'!D89*VLOOKUP('Lookups'!$A$9, 'Lookups'!$A$9:'Lookups'!$B$24, 2, FALSE)+((SQRT((1/('Total Sites'!D89/Area!D89))/2)*1000)*'New Sites'!D89*VLOOKUP('Lookups'!$A$10, 'Lookups'!$A$9:'Lookups'!$B$24, 2, FALSE))+'New Sites'!D89*VLOOKUP('Lookups'!$A$11, 'Lookups'!$A$9:'Lookups'!$B$24, 2, FALSE),"-")</f>
        <v/>
      </c>
      <c r="E89" s="16">
        <f>IFERROR('New Sites'!E89*VLOOKUP('Lookups'!$A$9, 'Lookups'!$A$9:'Lookups'!$B$24, 2, FALSE)+((SQRT((1/('Total Sites'!E89/Area!E89))/2)*1000)*'New Sites'!E89*VLOOKUP('Lookups'!$A$10, 'Lookups'!$A$9:'Lookups'!$B$24, 2, FALSE))+'New Sites'!E89*VLOOKUP('Lookups'!$A$11, 'Lookups'!$A$9:'Lookups'!$B$24, 2, FALSE),"-")</f>
        <v/>
      </c>
      <c r="F89" s="16">
        <f>IFERROR('New Sites'!F89*VLOOKUP('Lookups'!$A$9, 'Lookups'!$A$9:'Lookups'!$B$24, 2, FALSE)+((SQRT((1/('Total Sites'!F89/Area!F89))/2)*1000)*'New Sites'!F89*VLOOKUP('Lookups'!$A$10, 'Lookups'!$A$9:'Lookups'!$B$24, 2, FALSE))+'New Sites'!F89*VLOOKUP('Lookups'!$A$11, 'Lookups'!$A$9:'Lookups'!$B$24, 2, FALSE),"-")</f>
        <v/>
      </c>
      <c r="G89" s="16">
        <f>IFERROR('New Sites'!G89*VLOOKUP('Lookups'!$A$9, 'Lookups'!$A$9:'Lookups'!$B$24, 2, FALSE)+((SQRT((1/('Total Sites'!G89/Area!G89))/2)*1000)*'New Sites'!G89*VLOOKUP('Lookups'!$A$10, 'Lookups'!$A$9:'Lookups'!$B$24, 2, FALSE))+'New Sites'!G89*VLOOKUP('Lookups'!$A$11, 'Lookups'!$A$9:'Lookups'!$B$24, 2, FALSE),"-")</f>
        <v/>
      </c>
      <c r="H89" s="16">
        <f>IFERROR('New Sites'!H89*VLOOKUP('Lookups'!$A$9, 'Lookups'!$A$9:'Lookups'!$B$24, 2, FALSE)+((SQRT((1/('Total Sites'!H89/Area!H89))/2)*1000)*'New Sites'!H89*VLOOKUP('Lookups'!$A$10, 'Lookups'!$A$9:'Lookups'!$B$24, 2, FALSE))+'New Sites'!H89*VLOOKUP('Lookups'!$A$11, 'Lookups'!$A$9:'Lookups'!$B$24, 2, FALSE),"-")</f>
        <v/>
      </c>
      <c r="I89" s="16">
        <f>IFERROR('New Sites'!I89*VLOOKUP('Lookups'!$A$9, 'Lookups'!$A$9:'Lookups'!$B$24, 2, FALSE)+((SQRT((1/('Total Sites'!I89/Area!I89))/2)*1000)*'New Sites'!I89*VLOOKUP('Lookups'!$A$10, 'Lookups'!$A$9:'Lookups'!$B$24, 2, FALSE))+'New Sites'!I89*VLOOKUP('Lookups'!$A$11, 'Lookups'!$A$9:'Lookups'!$B$24, 2, FALSE),"-")</f>
        <v/>
      </c>
      <c r="J89" s="16">
        <f>IFERROR('New Sites'!J89*VLOOKUP('Lookups'!$A$9, 'Lookups'!$A$9:'Lookups'!$B$24, 2, FALSE)+((SQRT((1/('Total Sites'!J89/Area!J89))/2)*1000)*'New Sites'!J89*VLOOKUP('Lookups'!$A$10, 'Lookups'!$A$9:'Lookups'!$B$24, 2, FALSE))+'New Sites'!J89*VLOOKUP('Lookups'!$A$11, 'Lookups'!$A$9:'Lookups'!$B$24, 2, FALSE),"-")</f>
        <v/>
      </c>
      <c r="K89" s="16">
        <f>IFERROR('New Sites'!K89*VLOOKUP('Lookups'!$A$9, 'Lookups'!$A$9:'Lookups'!$B$24, 2, FALSE)+((SQRT((1/('Total Sites'!K89/Area!K89))/2)*1000)*'New Sites'!K89*VLOOKUP('Lookups'!$A$10, 'Lookups'!$A$9:'Lookups'!$B$24, 2, FALSE))+'New Sites'!K89*VLOOKUP('Lookups'!$A$11, 'Lookups'!$A$9:'Lookups'!$B$24, 2, FALSE),"-")</f>
        <v/>
      </c>
      <c r="L89" s="16">
        <f>IFERROR('New Sites'!L89*VLOOKUP('Lookups'!$A$9, 'Lookups'!$A$9:'Lookups'!$B$24, 2, FALSE)+((SQRT((1/('Total Sites'!L89/Area!L89))/2)*1000)*'New Sites'!L89*VLOOKUP('Lookups'!$A$10, 'Lookups'!$A$9:'Lookups'!$B$24, 2, FALSE))+'New Sites'!L89*VLOOKUP('Lookups'!$A$11, 'Lookups'!$A$9:'Lookups'!$B$24, 2, FALSE),"-")</f>
        <v/>
      </c>
      <c r="M89" s="17">
        <f>IFERROR(SUMIF((C89:L89), "&lt;&gt;n/a")/1e9, "-")</f>
        <v/>
      </c>
      <c r="N89" s="24">
        <f>(M89*1e9)/Pop!M89</f>
        <v/>
      </c>
      <c r="O89" s="16">
        <f>IFERROR(INDEX(Options!$J$2:$J$1611,MATCH(A89, Options!$G$2:$G$1611,0)), )</f>
        <v/>
      </c>
      <c r="P89" s="16">
        <f>IFERROR(INDEX(Options!$I$2:$I$1611,MATCH(A89, Options!$G$2:$G$1611,0)), )</f>
        <v/>
      </c>
    </row>
    <row r="90">
      <c r="A90" s="16">
        <f>'New Sites'!A90</f>
        <v/>
      </c>
      <c r="B90" s="16">
        <f>'New Sites'!B90</f>
        <v/>
      </c>
      <c r="C90" s="16">
        <f>IFERROR('New Sites'!C90*VLOOKUP('Lookups'!$A$9, 'Lookups'!$A$9:'Lookups'!$B$24, 2, FALSE)+((SQRT((1/('Total Sites'!C90/Area!C90))/2)*1000)*'New Sites'!C90*VLOOKUP('Lookups'!$A$10, 'Lookups'!$A$9:'Lookups'!$B$24, 2, FALSE))+'New Sites'!C90*VLOOKUP('Lookups'!$A$11, 'Lookups'!$A$9:'Lookups'!$B$24, 2, FALSE),"-")</f>
        <v/>
      </c>
      <c r="D90" s="16">
        <f>IFERROR('New Sites'!D90*VLOOKUP('Lookups'!$A$9, 'Lookups'!$A$9:'Lookups'!$B$24, 2, FALSE)+((SQRT((1/('Total Sites'!D90/Area!D90))/2)*1000)*'New Sites'!D90*VLOOKUP('Lookups'!$A$10, 'Lookups'!$A$9:'Lookups'!$B$24, 2, FALSE))+'New Sites'!D90*VLOOKUP('Lookups'!$A$11, 'Lookups'!$A$9:'Lookups'!$B$24, 2, FALSE),"-")</f>
        <v/>
      </c>
      <c r="E90" s="16">
        <f>IFERROR('New Sites'!E90*VLOOKUP('Lookups'!$A$9, 'Lookups'!$A$9:'Lookups'!$B$24, 2, FALSE)+((SQRT((1/('Total Sites'!E90/Area!E90))/2)*1000)*'New Sites'!E90*VLOOKUP('Lookups'!$A$10, 'Lookups'!$A$9:'Lookups'!$B$24, 2, FALSE))+'New Sites'!E90*VLOOKUP('Lookups'!$A$11, 'Lookups'!$A$9:'Lookups'!$B$24, 2, FALSE),"-")</f>
        <v/>
      </c>
      <c r="F90" s="16">
        <f>IFERROR('New Sites'!F90*VLOOKUP('Lookups'!$A$9, 'Lookups'!$A$9:'Lookups'!$B$24, 2, FALSE)+((SQRT((1/('Total Sites'!F90/Area!F90))/2)*1000)*'New Sites'!F90*VLOOKUP('Lookups'!$A$10, 'Lookups'!$A$9:'Lookups'!$B$24, 2, FALSE))+'New Sites'!F90*VLOOKUP('Lookups'!$A$11, 'Lookups'!$A$9:'Lookups'!$B$24, 2, FALSE),"-")</f>
        <v/>
      </c>
      <c r="G90" s="16">
        <f>IFERROR('New Sites'!G90*VLOOKUP('Lookups'!$A$9, 'Lookups'!$A$9:'Lookups'!$B$24, 2, FALSE)+((SQRT((1/('Total Sites'!G90/Area!G90))/2)*1000)*'New Sites'!G90*VLOOKUP('Lookups'!$A$10, 'Lookups'!$A$9:'Lookups'!$B$24, 2, FALSE))+'New Sites'!G90*VLOOKUP('Lookups'!$A$11, 'Lookups'!$A$9:'Lookups'!$B$24, 2, FALSE),"-")</f>
        <v/>
      </c>
      <c r="H90" s="16">
        <f>IFERROR('New Sites'!H90*VLOOKUP('Lookups'!$A$9, 'Lookups'!$A$9:'Lookups'!$B$24, 2, FALSE)+((SQRT((1/('Total Sites'!H90/Area!H90))/2)*1000)*'New Sites'!H90*VLOOKUP('Lookups'!$A$10, 'Lookups'!$A$9:'Lookups'!$B$24, 2, FALSE))+'New Sites'!H90*VLOOKUP('Lookups'!$A$11, 'Lookups'!$A$9:'Lookups'!$B$24, 2, FALSE),"-")</f>
        <v/>
      </c>
      <c r="I90" s="16">
        <f>IFERROR('New Sites'!I90*VLOOKUP('Lookups'!$A$9, 'Lookups'!$A$9:'Lookups'!$B$24, 2, FALSE)+((SQRT((1/('Total Sites'!I90/Area!I90))/2)*1000)*'New Sites'!I90*VLOOKUP('Lookups'!$A$10, 'Lookups'!$A$9:'Lookups'!$B$24, 2, FALSE))+'New Sites'!I90*VLOOKUP('Lookups'!$A$11, 'Lookups'!$A$9:'Lookups'!$B$24, 2, FALSE),"-")</f>
        <v/>
      </c>
      <c r="J90" s="16">
        <f>IFERROR('New Sites'!J90*VLOOKUP('Lookups'!$A$9, 'Lookups'!$A$9:'Lookups'!$B$24, 2, FALSE)+((SQRT((1/('Total Sites'!J90/Area!J90))/2)*1000)*'New Sites'!J90*VLOOKUP('Lookups'!$A$10, 'Lookups'!$A$9:'Lookups'!$B$24, 2, FALSE))+'New Sites'!J90*VLOOKUP('Lookups'!$A$11, 'Lookups'!$A$9:'Lookups'!$B$24, 2, FALSE),"-")</f>
        <v/>
      </c>
      <c r="K90" s="16">
        <f>IFERROR('New Sites'!K90*VLOOKUP('Lookups'!$A$9, 'Lookups'!$A$9:'Lookups'!$B$24, 2, FALSE)+((SQRT((1/('Total Sites'!K90/Area!K90))/2)*1000)*'New Sites'!K90*VLOOKUP('Lookups'!$A$10, 'Lookups'!$A$9:'Lookups'!$B$24, 2, FALSE))+'New Sites'!K90*VLOOKUP('Lookups'!$A$11, 'Lookups'!$A$9:'Lookups'!$B$24, 2, FALSE),"-")</f>
        <v/>
      </c>
      <c r="L90" s="16">
        <f>IFERROR('New Sites'!L90*VLOOKUP('Lookups'!$A$9, 'Lookups'!$A$9:'Lookups'!$B$24, 2, FALSE)+((SQRT((1/('Total Sites'!L90/Area!L90))/2)*1000)*'New Sites'!L90*VLOOKUP('Lookups'!$A$10, 'Lookups'!$A$9:'Lookups'!$B$24, 2, FALSE))+'New Sites'!L90*VLOOKUP('Lookups'!$A$11, 'Lookups'!$A$9:'Lookups'!$B$24, 2, FALSE),"-")</f>
        <v/>
      </c>
      <c r="M90" s="17">
        <f>IFERROR(SUMIF((C90:L90), "&lt;&gt;n/a")/1e9, "-")</f>
        <v/>
      </c>
      <c r="N90" s="24">
        <f>(M90*1e9)/Pop!M90</f>
        <v/>
      </c>
      <c r="O90" s="16">
        <f>IFERROR(INDEX(Options!$J$2:$J$1611,MATCH(A90, Options!$G$2:$G$1611,0)), )</f>
        <v/>
      </c>
      <c r="P90" s="16">
        <f>IFERROR(INDEX(Options!$I$2:$I$1611,MATCH(A90, Options!$G$2:$G$1611,0)), )</f>
        <v/>
      </c>
    </row>
    <row r="91">
      <c r="A91" s="16">
        <f>'New Sites'!A91</f>
        <v/>
      </c>
      <c r="B91" s="16">
        <f>'New Sites'!B91</f>
        <v/>
      </c>
      <c r="C91" s="16">
        <f>IFERROR('New Sites'!C91*VLOOKUP('Lookups'!$A$9, 'Lookups'!$A$9:'Lookups'!$B$24, 2, FALSE)+((SQRT((1/('Total Sites'!C91/Area!C91))/2)*1000)*'New Sites'!C91*VLOOKUP('Lookups'!$A$10, 'Lookups'!$A$9:'Lookups'!$B$24, 2, FALSE))+'New Sites'!C91*VLOOKUP('Lookups'!$A$11, 'Lookups'!$A$9:'Lookups'!$B$24, 2, FALSE),"-")</f>
        <v/>
      </c>
      <c r="D91" s="16">
        <f>IFERROR('New Sites'!D91*VLOOKUP('Lookups'!$A$9, 'Lookups'!$A$9:'Lookups'!$B$24, 2, FALSE)+((SQRT((1/('Total Sites'!D91/Area!D91))/2)*1000)*'New Sites'!D91*VLOOKUP('Lookups'!$A$10, 'Lookups'!$A$9:'Lookups'!$B$24, 2, FALSE))+'New Sites'!D91*VLOOKUP('Lookups'!$A$11, 'Lookups'!$A$9:'Lookups'!$B$24, 2, FALSE),"-")</f>
        <v/>
      </c>
      <c r="E91" s="16">
        <f>IFERROR('New Sites'!E91*VLOOKUP('Lookups'!$A$9, 'Lookups'!$A$9:'Lookups'!$B$24, 2, FALSE)+((SQRT((1/('Total Sites'!E91/Area!E91))/2)*1000)*'New Sites'!E91*VLOOKUP('Lookups'!$A$10, 'Lookups'!$A$9:'Lookups'!$B$24, 2, FALSE))+'New Sites'!E91*VLOOKUP('Lookups'!$A$11, 'Lookups'!$A$9:'Lookups'!$B$24, 2, FALSE),"-")</f>
        <v/>
      </c>
      <c r="F91" s="16">
        <f>IFERROR('New Sites'!F91*VLOOKUP('Lookups'!$A$9, 'Lookups'!$A$9:'Lookups'!$B$24, 2, FALSE)+((SQRT((1/('Total Sites'!F91/Area!F91))/2)*1000)*'New Sites'!F91*VLOOKUP('Lookups'!$A$10, 'Lookups'!$A$9:'Lookups'!$B$24, 2, FALSE))+'New Sites'!F91*VLOOKUP('Lookups'!$A$11, 'Lookups'!$A$9:'Lookups'!$B$24, 2, FALSE),"-")</f>
        <v/>
      </c>
      <c r="G91" s="16">
        <f>IFERROR('New Sites'!G91*VLOOKUP('Lookups'!$A$9, 'Lookups'!$A$9:'Lookups'!$B$24, 2, FALSE)+((SQRT((1/('Total Sites'!G91/Area!G91))/2)*1000)*'New Sites'!G91*VLOOKUP('Lookups'!$A$10, 'Lookups'!$A$9:'Lookups'!$B$24, 2, FALSE))+'New Sites'!G91*VLOOKUP('Lookups'!$A$11, 'Lookups'!$A$9:'Lookups'!$B$24, 2, FALSE),"-")</f>
        <v/>
      </c>
      <c r="H91" s="16">
        <f>IFERROR('New Sites'!H91*VLOOKUP('Lookups'!$A$9, 'Lookups'!$A$9:'Lookups'!$B$24, 2, FALSE)+((SQRT((1/('Total Sites'!H91/Area!H91))/2)*1000)*'New Sites'!H91*VLOOKUP('Lookups'!$A$10, 'Lookups'!$A$9:'Lookups'!$B$24, 2, FALSE))+'New Sites'!H91*VLOOKUP('Lookups'!$A$11, 'Lookups'!$A$9:'Lookups'!$B$24, 2, FALSE),"-")</f>
        <v/>
      </c>
      <c r="I91" s="16">
        <f>IFERROR('New Sites'!I91*VLOOKUP('Lookups'!$A$9, 'Lookups'!$A$9:'Lookups'!$B$24, 2, FALSE)+((SQRT((1/('Total Sites'!I91/Area!I91))/2)*1000)*'New Sites'!I91*VLOOKUP('Lookups'!$A$10, 'Lookups'!$A$9:'Lookups'!$B$24, 2, FALSE))+'New Sites'!I91*VLOOKUP('Lookups'!$A$11, 'Lookups'!$A$9:'Lookups'!$B$24, 2, FALSE),"-")</f>
        <v/>
      </c>
      <c r="J91" s="16">
        <f>IFERROR('New Sites'!J91*VLOOKUP('Lookups'!$A$9, 'Lookups'!$A$9:'Lookups'!$B$24, 2, FALSE)+((SQRT((1/('Total Sites'!J91/Area!J91))/2)*1000)*'New Sites'!J91*VLOOKUP('Lookups'!$A$10, 'Lookups'!$A$9:'Lookups'!$B$24, 2, FALSE))+'New Sites'!J91*VLOOKUP('Lookups'!$A$11, 'Lookups'!$A$9:'Lookups'!$B$24, 2, FALSE),"-")</f>
        <v/>
      </c>
      <c r="K91" s="16">
        <f>IFERROR('New Sites'!K91*VLOOKUP('Lookups'!$A$9, 'Lookups'!$A$9:'Lookups'!$B$24, 2, FALSE)+((SQRT((1/('Total Sites'!K91/Area!K91))/2)*1000)*'New Sites'!K91*VLOOKUP('Lookups'!$A$10, 'Lookups'!$A$9:'Lookups'!$B$24, 2, FALSE))+'New Sites'!K91*VLOOKUP('Lookups'!$A$11, 'Lookups'!$A$9:'Lookups'!$B$24, 2, FALSE),"-")</f>
        <v/>
      </c>
      <c r="L91" s="16">
        <f>IFERROR('New Sites'!L91*VLOOKUP('Lookups'!$A$9, 'Lookups'!$A$9:'Lookups'!$B$24, 2, FALSE)+((SQRT((1/('Total Sites'!L91/Area!L91))/2)*1000)*'New Sites'!L91*VLOOKUP('Lookups'!$A$10, 'Lookups'!$A$9:'Lookups'!$B$24, 2, FALSE))+'New Sites'!L91*VLOOKUP('Lookups'!$A$11, 'Lookups'!$A$9:'Lookups'!$B$24, 2, FALSE),"-")</f>
        <v/>
      </c>
      <c r="M91" s="17">
        <f>IFERROR(SUMIF((C91:L91), "&lt;&gt;n/a")/1e9, "-")</f>
        <v/>
      </c>
      <c r="N91" s="24">
        <f>(M91*1e9)/Pop!M91</f>
        <v/>
      </c>
      <c r="O91" s="16">
        <f>IFERROR(INDEX(Options!$J$2:$J$1611,MATCH(A91, Options!$G$2:$G$1611,0)), )</f>
        <v/>
      </c>
      <c r="P91" s="16">
        <f>IFERROR(INDEX(Options!$I$2:$I$1611,MATCH(A91, Options!$G$2:$G$1611,0)), )</f>
        <v/>
      </c>
    </row>
    <row r="92">
      <c r="A92" s="16">
        <f>'New Sites'!A92</f>
        <v/>
      </c>
      <c r="B92" s="16">
        <f>'New Sites'!B92</f>
        <v/>
      </c>
      <c r="C92" s="16">
        <f>IFERROR('New Sites'!C92*VLOOKUP('Lookups'!$A$9, 'Lookups'!$A$9:'Lookups'!$B$24, 2, FALSE)+((SQRT((1/('Total Sites'!C92/Area!C92))/2)*1000)*'New Sites'!C92*VLOOKUP('Lookups'!$A$10, 'Lookups'!$A$9:'Lookups'!$B$24, 2, FALSE))+'New Sites'!C92*VLOOKUP('Lookups'!$A$11, 'Lookups'!$A$9:'Lookups'!$B$24, 2, FALSE),"-")</f>
        <v/>
      </c>
      <c r="D92" s="16">
        <f>IFERROR('New Sites'!D92*VLOOKUP('Lookups'!$A$9, 'Lookups'!$A$9:'Lookups'!$B$24, 2, FALSE)+((SQRT((1/('Total Sites'!D92/Area!D92))/2)*1000)*'New Sites'!D92*VLOOKUP('Lookups'!$A$10, 'Lookups'!$A$9:'Lookups'!$B$24, 2, FALSE))+'New Sites'!D92*VLOOKUP('Lookups'!$A$11, 'Lookups'!$A$9:'Lookups'!$B$24, 2, FALSE),"-")</f>
        <v/>
      </c>
      <c r="E92" s="16">
        <f>IFERROR('New Sites'!E92*VLOOKUP('Lookups'!$A$9, 'Lookups'!$A$9:'Lookups'!$B$24, 2, FALSE)+((SQRT((1/('Total Sites'!E92/Area!E92))/2)*1000)*'New Sites'!E92*VLOOKUP('Lookups'!$A$10, 'Lookups'!$A$9:'Lookups'!$B$24, 2, FALSE))+'New Sites'!E92*VLOOKUP('Lookups'!$A$11, 'Lookups'!$A$9:'Lookups'!$B$24, 2, FALSE),"-")</f>
        <v/>
      </c>
      <c r="F92" s="16">
        <f>IFERROR('New Sites'!F92*VLOOKUP('Lookups'!$A$9, 'Lookups'!$A$9:'Lookups'!$B$24, 2, FALSE)+((SQRT((1/('Total Sites'!F92/Area!F92))/2)*1000)*'New Sites'!F92*VLOOKUP('Lookups'!$A$10, 'Lookups'!$A$9:'Lookups'!$B$24, 2, FALSE))+'New Sites'!F92*VLOOKUP('Lookups'!$A$11, 'Lookups'!$A$9:'Lookups'!$B$24, 2, FALSE),"-")</f>
        <v/>
      </c>
      <c r="G92" s="16">
        <f>IFERROR('New Sites'!G92*VLOOKUP('Lookups'!$A$9, 'Lookups'!$A$9:'Lookups'!$B$24, 2, FALSE)+((SQRT((1/('Total Sites'!G92/Area!G92))/2)*1000)*'New Sites'!G92*VLOOKUP('Lookups'!$A$10, 'Lookups'!$A$9:'Lookups'!$B$24, 2, FALSE))+'New Sites'!G92*VLOOKUP('Lookups'!$A$11, 'Lookups'!$A$9:'Lookups'!$B$24, 2, FALSE),"-")</f>
        <v/>
      </c>
      <c r="H92" s="16">
        <f>IFERROR('New Sites'!H92*VLOOKUP('Lookups'!$A$9, 'Lookups'!$A$9:'Lookups'!$B$24, 2, FALSE)+((SQRT((1/('Total Sites'!H92/Area!H92))/2)*1000)*'New Sites'!H92*VLOOKUP('Lookups'!$A$10, 'Lookups'!$A$9:'Lookups'!$B$24, 2, FALSE))+'New Sites'!H92*VLOOKUP('Lookups'!$A$11, 'Lookups'!$A$9:'Lookups'!$B$24, 2, FALSE),"-")</f>
        <v/>
      </c>
      <c r="I92" s="16">
        <f>IFERROR('New Sites'!I92*VLOOKUP('Lookups'!$A$9, 'Lookups'!$A$9:'Lookups'!$B$24, 2, FALSE)+((SQRT((1/('Total Sites'!I92/Area!I92))/2)*1000)*'New Sites'!I92*VLOOKUP('Lookups'!$A$10, 'Lookups'!$A$9:'Lookups'!$B$24, 2, FALSE))+'New Sites'!I92*VLOOKUP('Lookups'!$A$11, 'Lookups'!$A$9:'Lookups'!$B$24, 2, FALSE),"-")</f>
        <v/>
      </c>
      <c r="J92" s="16">
        <f>IFERROR('New Sites'!J92*VLOOKUP('Lookups'!$A$9, 'Lookups'!$A$9:'Lookups'!$B$24, 2, FALSE)+((SQRT((1/('Total Sites'!J92/Area!J92))/2)*1000)*'New Sites'!J92*VLOOKUP('Lookups'!$A$10, 'Lookups'!$A$9:'Lookups'!$B$24, 2, FALSE))+'New Sites'!J92*VLOOKUP('Lookups'!$A$11, 'Lookups'!$A$9:'Lookups'!$B$24, 2, FALSE),"-")</f>
        <v/>
      </c>
      <c r="K92" s="16">
        <f>IFERROR('New Sites'!K92*VLOOKUP('Lookups'!$A$9, 'Lookups'!$A$9:'Lookups'!$B$24, 2, FALSE)+((SQRT((1/('Total Sites'!K92/Area!K92))/2)*1000)*'New Sites'!K92*VLOOKUP('Lookups'!$A$10, 'Lookups'!$A$9:'Lookups'!$B$24, 2, FALSE))+'New Sites'!K92*VLOOKUP('Lookups'!$A$11, 'Lookups'!$A$9:'Lookups'!$B$24, 2, FALSE),"-")</f>
        <v/>
      </c>
      <c r="L92" s="16">
        <f>IFERROR('New Sites'!L92*VLOOKUP('Lookups'!$A$9, 'Lookups'!$A$9:'Lookups'!$B$24, 2, FALSE)+((SQRT((1/('Total Sites'!L92/Area!L92))/2)*1000)*'New Sites'!L92*VLOOKUP('Lookups'!$A$10, 'Lookups'!$A$9:'Lookups'!$B$24, 2, FALSE))+'New Sites'!L92*VLOOKUP('Lookups'!$A$11, 'Lookups'!$A$9:'Lookups'!$B$24, 2, FALSE),"-")</f>
        <v/>
      </c>
      <c r="M92" s="17">
        <f>IFERROR(SUMIF((C92:L92), "&lt;&gt;n/a")/1e9, "-")</f>
        <v/>
      </c>
      <c r="N92" s="24">
        <f>(M92*1e9)/Pop!M92</f>
        <v/>
      </c>
      <c r="O92" s="16">
        <f>IFERROR(INDEX(Options!$J$2:$J$1611,MATCH(A92, Options!$G$2:$G$1611,0)), )</f>
        <v/>
      </c>
      <c r="P92" s="16">
        <f>IFERROR(INDEX(Options!$I$2:$I$1611,MATCH(A92, Options!$G$2:$G$1611,0)), )</f>
        <v/>
      </c>
    </row>
    <row r="93">
      <c r="A93" s="16">
        <f>'New Sites'!A93</f>
        <v/>
      </c>
      <c r="B93" s="16">
        <f>'New Sites'!B93</f>
        <v/>
      </c>
      <c r="C93" s="16">
        <f>IFERROR('New Sites'!C93*VLOOKUP('Lookups'!$A$9, 'Lookups'!$A$9:'Lookups'!$B$24, 2, FALSE)+((SQRT((1/('Total Sites'!C93/Area!C93))/2)*1000)*'New Sites'!C93*VLOOKUP('Lookups'!$A$10, 'Lookups'!$A$9:'Lookups'!$B$24, 2, FALSE))+'New Sites'!C93*VLOOKUP('Lookups'!$A$11, 'Lookups'!$A$9:'Lookups'!$B$24, 2, FALSE),"-")</f>
        <v/>
      </c>
      <c r="D93" s="16">
        <f>IFERROR('New Sites'!D93*VLOOKUP('Lookups'!$A$9, 'Lookups'!$A$9:'Lookups'!$B$24, 2, FALSE)+((SQRT((1/('Total Sites'!D93/Area!D93))/2)*1000)*'New Sites'!D93*VLOOKUP('Lookups'!$A$10, 'Lookups'!$A$9:'Lookups'!$B$24, 2, FALSE))+'New Sites'!D93*VLOOKUP('Lookups'!$A$11, 'Lookups'!$A$9:'Lookups'!$B$24, 2, FALSE),"-")</f>
        <v/>
      </c>
      <c r="E93" s="16">
        <f>IFERROR('New Sites'!E93*VLOOKUP('Lookups'!$A$9, 'Lookups'!$A$9:'Lookups'!$B$24, 2, FALSE)+((SQRT((1/('Total Sites'!E93/Area!E93))/2)*1000)*'New Sites'!E93*VLOOKUP('Lookups'!$A$10, 'Lookups'!$A$9:'Lookups'!$B$24, 2, FALSE))+'New Sites'!E93*VLOOKUP('Lookups'!$A$11, 'Lookups'!$A$9:'Lookups'!$B$24, 2, FALSE),"-")</f>
        <v/>
      </c>
      <c r="F93" s="16">
        <f>IFERROR('New Sites'!F93*VLOOKUP('Lookups'!$A$9, 'Lookups'!$A$9:'Lookups'!$B$24, 2, FALSE)+((SQRT((1/('Total Sites'!F93/Area!F93))/2)*1000)*'New Sites'!F93*VLOOKUP('Lookups'!$A$10, 'Lookups'!$A$9:'Lookups'!$B$24, 2, FALSE))+'New Sites'!F93*VLOOKUP('Lookups'!$A$11, 'Lookups'!$A$9:'Lookups'!$B$24, 2, FALSE),"-")</f>
        <v/>
      </c>
      <c r="G93" s="16">
        <f>IFERROR('New Sites'!G93*VLOOKUP('Lookups'!$A$9, 'Lookups'!$A$9:'Lookups'!$B$24, 2, FALSE)+((SQRT((1/('Total Sites'!G93/Area!G93))/2)*1000)*'New Sites'!G93*VLOOKUP('Lookups'!$A$10, 'Lookups'!$A$9:'Lookups'!$B$24, 2, FALSE))+'New Sites'!G93*VLOOKUP('Lookups'!$A$11, 'Lookups'!$A$9:'Lookups'!$B$24, 2, FALSE),"-")</f>
        <v/>
      </c>
      <c r="H93" s="16">
        <f>IFERROR('New Sites'!H93*VLOOKUP('Lookups'!$A$9, 'Lookups'!$A$9:'Lookups'!$B$24, 2, FALSE)+((SQRT((1/('Total Sites'!H93/Area!H93))/2)*1000)*'New Sites'!H93*VLOOKUP('Lookups'!$A$10, 'Lookups'!$A$9:'Lookups'!$B$24, 2, FALSE))+'New Sites'!H93*VLOOKUP('Lookups'!$A$11, 'Lookups'!$A$9:'Lookups'!$B$24, 2, FALSE),"-")</f>
        <v/>
      </c>
      <c r="I93" s="16">
        <f>IFERROR('New Sites'!I93*VLOOKUP('Lookups'!$A$9, 'Lookups'!$A$9:'Lookups'!$B$24, 2, FALSE)+((SQRT((1/('Total Sites'!I93/Area!I93))/2)*1000)*'New Sites'!I93*VLOOKUP('Lookups'!$A$10, 'Lookups'!$A$9:'Lookups'!$B$24, 2, FALSE))+'New Sites'!I93*VLOOKUP('Lookups'!$A$11, 'Lookups'!$A$9:'Lookups'!$B$24, 2, FALSE),"-")</f>
        <v/>
      </c>
      <c r="J93" s="16">
        <f>IFERROR('New Sites'!J93*VLOOKUP('Lookups'!$A$9, 'Lookups'!$A$9:'Lookups'!$B$24, 2, FALSE)+((SQRT((1/('Total Sites'!J93/Area!J93))/2)*1000)*'New Sites'!J93*VLOOKUP('Lookups'!$A$10, 'Lookups'!$A$9:'Lookups'!$B$24, 2, FALSE))+'New Sites'!J93*VLOOKUP('Lookups'!$A$11, 'Lookups'!$A$9:'Lookups'!$B$24, 2, FALSE),"-")</f>
        <v/>
      </c>
      <c r="K93" s="16">
        <f>IFERROR('New Sites'!K93*VLOOKUP('Lookups'!$A$9, 'Lookups'!$A$9:'Lookups'!$B$24, 2, FALSE)+((SQRT((1/('Total Sites'!K93/Area!K93))/2)*1000)*'New Sites'!K93*VLOOKUP('Lookups'!$A$10, 'Lookups'!$A$9:'Lookups'!$B$24, 2, FALSE))+'New Sites'!K93*VLOOKUP('Lookups'!$A$11, 'Lookups'!$A$9:'Lookups'!$B$24, 2, FALSE),"-")</f>
        <v/>
      </c>
      <c r="L93" s="16">
        <f>IFERROR('New Sites'!L93*VLOOKUP('Lookups'!$A$9, 'Lookups'!$A$9:'Lookups'!$B$24, 2, FALSE)+((SQRT((1/('Total Sites'!L93/Area!L93))/2)*1000)*'New Sites'!L93*VLOOKUP('Lookups'!$A$10, 'Lookups'!$A$9:'Lookups'!$B$24, 2, FALSE))+'New Sites'!L93*VLOOKUP('Lookups'!$A$11, 'Lookups'!$A$9:'Lookups'!$B$24, 2, FALSE),"-")</f>
        <v/>
      </c>
      <c r="M93" s="17">
        <f>IFERROR(SUMIF((C93:L93), "&lt;&gt;n/a")/1e9, "-")</f>
        <v/>
      </c>
      <c r="N93" s="24">
        <f>(M93*1e9)/Pop!M93</f>
        <v/>
      </c>
      <c r="O93" s="16">
        <f>IFERROR(INDEX(Options!$J$2:$J$1611,MATCH(A93, Options!$G$2:$G$1611,0)), )</f>
        <v/>
      </c>
      <c r="P93" s="16">
        <f>IFERROR(INDEX(Options!$I$2:$I$1611,MATCH(A93, Options!$G$2:$G$1611,0)), )</f>
        <v/>
      </c>
    </row>
    <row r="94">
      <c r="A94" s="16">
        <f>'New Sites'!A94</f>
        <v/>
      </c>
      <c r="B94" s="16">
        <f>'New Sites'!B94</f>
        <v/>
      </c>
      <c r="C94" s="16">
        <f>IFERROR('New Sites'!C94*VLOOKUP('Lookups'!$A$9, 'Lookups'!$A$9:'Lookups'!$B$24, 2, FALSE)+((SQRT((1/('Total Sites'!C94/Area!C94))/2)*1000)*'New Sites'!C94*VLOOKUP('Lookups'!$A$10, 'Lookups'!$A$9:'Lookups'!$B$24, 2, FALSE))+'New Sites'!C94*VLOOKUP('Lookups'!$A$11, 'Lookups'!$A$9:'Lookups'!$B$24, 2, FALSE),"-")</f>
        <v/>
      </c>
      <c r="D94" s="16">
        <f>IFERROR('New Sites'!D94*VLOOKUP('Lookups'!$A$9, 'Lookups'!$A$9:'Lookups'!$B$24, 2, FALSE)+((SQRT((1/('Total Sites'!D94/Area!D94))/2)*1000)*'New Sites'!D94*VLOOKUP('Lookups'!$A$10, 'Lookups'!$A$9:'Lookups'!$B$24, 2, FALSE))+'New Sites'!D94*VLOOKUP('Lookups'!$A$11, 'Lookups'!$A$9:'Lookups'!$B$24, 2, FALSE),"-")</f>
        <v/>
      </c>
      <c r="E94" s="16">
        <f>IFERROR('New Sites'!E94*VLOOKUP('Lookups'!$A$9, 'Lookups'!$A$9:'Lookups'!$B$24, 2, FALSE)+((SQRT((1/('Total Sites'!E94/Area!E94))/2)*1000)*'New Sites'!E94*VLOOKUP('Lookups'!$A$10, 'Lookups'!$A$9:'Lookups'!$B$24, 2, FALSE))+'New Sites'!E94*VLOOKUP('Lookups'!$A$11, 'Lookups'!$A$9:'Lookups'!$B$24, 2, FALSE),"-")</f>
        <v/>
      </c>
      <c r="F94" s="16">
        <f>IFERROR('New Sites'!F94*VLOOKUP('Lookups'!$A$9, 'Lookups'!$A$9:'Lookups'!$B$24, 2, FALSE)+((SQRT((1/('Total Sites'!F94/Area!F94))/2)*1000)*'New Sites'!F94*VLOOKUP('Lookups'!$A$10, 'Lookups'!$A$9:'Lookups'!$B$24, 2, FALSE))+'New Sites'!F94*VLOOKUP('Lookups'!$A$11, 'Lookups'!$A$9:'Lookups'!$B$24, 2, FALSE),"-")</f>
        <v/>
      </c>
      <c r="G94" s="16">
        <f>IFERROR('New Sites'!G94*VLOOKUP('Lookups'!$A$9, 'Lookups'!$A$9:'Lookups'!$B$24, 2, FALSE)+((SQRT((1/('Total Sites'!G94/Area!G94))/2)*1000)*'New Sites'!G94*VLOOKUP('Lookups'!$A$10, 'Lookups'!$A$9:'Lookups'!$B$24, 2, FALSE))+'New Sites'!G94*VLOOKUP('Lookups'!$A$11, 'Lookups'!$A$9:'Lookups'!$B$24, 2, FALSE),"-")</f>
        <v/>
      </c>
      <c r="H94" s="16">
        <f>IFERROR('New Sites'!H94*VLOOKUP('Lookups'!$A$9, 'Lookups'!$A$9:'Lookups'!$B$24, 2, FALSE)+((SQRT((1/('Total Sites'!H94/Area!H94))/2)*1000)*'New Sites'!H94*VLOOKUP('Lookups'!$A$10, 'Lookups'!$A$9:'Lookups'!$B$24, 2, FALSE))+'New Sites'!H94*VLOOKUP('Lookups'!$A$11, 'Lookups'!$A$9:'Lookups'!$B$24, 2, FALSE),"-")</f>
        <v/>
      </c>
      <c r="I94" s="16">
        <f>IFERROR('New Sites'!I94*VLOOKUP('Lookups'!$A$9, 'Lookups'!$A$9:'Lookups'!$B$24, 2, FALSE)+((SQRT((1/('Total Sites'!I94/Area!I94))/2)*1000)*'New Sites'!I94*VLOOKUP('Lookups'!$A$10, 'Lookups'!$A$9:'Lookups'!$B$24, 2, FALSE))+'New Sites'!I94*VLOOKUP('Lookups'!$A$11, 'Lookups'!$A$9:'Lookups'!$B$24, 2, FALSE),"-")</f>
        <v/>
      </c>
      <c r="J94" s="16">
        <f>IFERROR('New Sites'!J94*VLOOKUP('Lookups'!$A$9, 'Lookups'!$A$9:'Lookups'!$B$24, 2, FALSE)+((SQRT((1/('Total Sites'!J94/Area!J94))/2)*1000)*'New Sites'!J94*VLOOKUP('Lookups'!$A$10, 'Lookups'!$A$9:'Lookups'!$B$24, 2, FALSE))+'New Sites'!J94*VLOOKUP('Lookups'!$A$11, 'Lookups'!$A$9:'Lookups'!$B$24, 2, FALSE),"-")</f>
        <v/>
      </c>
      <c r="K94" s="16">
        <f>IFERROR('New Sites'!K94*VLOOKUP('Lookups'!$A$9, 'Lookups'!$A$9:'Lookups'!$B$24, 2, FALSE)+((SQRT((1/('Total Sites'!K94/Area!K94))/2)*1000)*'New Sites'!K94*VLOOKUP('Lookups'!$A$10, 'Lookups'!$A$9:'Lookups'!$B$24, 2, FALSE))+'New Sites'!K94*VLOOKUP('Lookups'!$A$11, 'Lookups'!$A$9:'Lookups'!$B$24, 2, FALSE),"-")</f>
        <v/>
      </c>
      <c r="L94" s="16">
        <f>IFERROR('New Sites'!L94*VLOOKUP('Lookups'!$A$9, 'Lookups'!$A$9:'Lookups'!$B$24, 2, FALSE)+((SQRT((1/('Total Sites'!L94/Area!L94))/2)*1000)*'New Sites'!L94*VLOOKUP('Lookups'!$A$10, 'Lookups'!$A$9:'Lookups'!$B$24, 2, FALSE))+'New Sites'!L94*VLOOKUP('Lookups'!$A$11, 'Lookups'!$A$9:'Lookups'!$B$24, 2, FALSE),"-")</f>
        <v/>
      </c>
      <c r="M94" s="17">
        <f>IFERROR(SUMIF((C94:L94), "&lt;&gt;n/a")/1e9, "-")</f>
        <v/>
      </c>
      <c r="N94" s="24">
        <f>(M94*1e9)/Pop!M94</f>
        <v/>
      </c>
      <c r="O94" s="16">
        <f>IFERROR(INDEX(Options!$J$2:$J$1611,MATCH(A94, Options!$G$2:$G$1611,0)), )</f>
        <v/>
      </c>
      <c r="P94" s="16">
        <f>IFERROR(INDEX(Options!$I$2:$I$1611,MATCH(A94, Options!$G$2:$G$1611,0)), )</f>
        <v/>
      </c>
    </row>
    <row r="95">
      <c r="A95" s="16">
        <f>'New Sites'!A95</f>
        <v/>
      </c>
      <c r="B95" s="16">
        <f>'New Sites'!B95</f>
        <v/>
      </c>
      <c r="C95" s="16">
        <f>IFERROR('New Sites'!C95*VLOOKUP('Lookups'!$A$9, 'Lookups'!$A$9:'Lookups'!$B$24, 2, FALSE)+((SQRT((1/('Total Sites'!C95/Area!C95))/2)*1000)*'New Sites'!C95*VLOOKUP('Lookups'!$A$10, 'Lookups'!$A$9:'Lookups'!$B$24, 2, FALSE))+'New Sites'!C95*VLOOKUP('Lookups'!$A$11, 'Lookups'!$A$9:'Lookups'!$B$24, 2, FALSE),"-")</f>
        <v/>
      </c>
      <c r="D95" s="16">
        <f>IFERROR('New Sites'!D95*VLOOKUP('Lookups'!$A$9, 'Lookups'!$A$9:'Lookups'!$B$24, 2, FALSE)+((SQRT((1/('Total Sites'!D95/Area!D95))/2)*1000)*'New Sites'!D95*VLOOKUP('Lookups'!$A$10, 'Lookups'!$A$9:'Lookups'!$B$24, 2, FALSE))+'New Sites'!D95*VLOOKUP('Lookups'!$A$11, 'Lookups'!$A$9:'Lookups'!$B$24, 2, FALSE),"-")</f>
        <v/>
      </c>
      <c r="E95" s="16">
        <f>IFERROR('New Sites'!E95*VLOOKUP('Lookups'!$A$9, 'Lookups'!$A$9:'Lookups'!$B$24, 2, FALSE)+((SQRT((1/('Total Sites'!E95/Area!E95))/2)*1000)*'New Sites'!E95*VLOOKUP('Lookups'!$A$10, 'Lookups'!$A$9:'Lookups'!$B$24, 2, FALSE))+'New Sites'!E95*VLOOKUP('Lookups'!$A$11, 'Lookups'!$A$9:'Lookups'!$B$24, 2, FALSE),"-")</f>
        <v/>
      </c>
      <c r="F95" s="16">
        <f>IFERROR('New Sites'!F95*VLOOKUP('Lookups'!$A$9, 'Lookups'!$A$9:'Lookups'!$B$24, 2, FALSE)+((SQRT((1/('Total Sites'!F95/Area!F95))/2)*1000)*'New Sites'!F95*VLOOKUP('Lookups'!$A$10, 'Lookups'!$A$9:'Lookups'!$B$24, 2, FALSE))+'New Sites'!F95*VLOOKUP('Lookups'!$A$11, 'Lookups'!$A$9:'Lookups'!$B$24, 2, FALSE),"-")</f>
        <v/>
      </c>
      <c r="G95" s="16">
        <f>IFERROR('New Sites'!G95*VLOOKUP('Lookups'!$A$9, 'Lookups'!$A$9:'Lookups'!$B$24, 2, FALSE)+((SQRT((1/('Total Sites'!G95/Area!G95))/2)*1000)*'New Sites'!G95*VLOOKUP('Lookups'!$A$10, 'Lookups'!$A$9:'Lookups'!$B$24, 2, FALSE))+'New Sites'!G95*VLOOKUP('Lookups'!$A$11, 'Lookups'!$A$9:'Lookups'!$B$24, 2, FALSE),"-")</f>
        <v/>
      </c>
      <c r="H95" s="16">
        <f>IFERROR('New Sites'!H95*VLOOKUP('Lookups'!$A$9, 'Lookups'!$A$9:'Lookups'!$B$24, 2, FALSE)+((SQRT((1/('Total Sites'!H95/Area!H95))/2)*1000)*'New Sites'!H95*VLOOKUP('Lookups'!$A$10, 'Lookups'!$A$9:'Lookups'!$B$24, 2, FALSE))+'New Sites'!H95*VLOOKUP('Lookups'!$A$11, 'Lookups'!$A$9:'Lookups'!$B$24, 2, FALSE),"-")</f>
        <v/>
      </c>
      <c r="I95" s="16">
        <f>IFERROR('New Sites'!I95*VLOOKUP('Lookups'!$A$9, 'Lookups'!$A$9:'Lookups'!$B$24, 2, FALSE)+((SQRT((1/('Total Sites'!I95/Area!I95))/2)*1000)*'New Sites'!I95*VLOOKUP('Lookups'!$A$10, 'Lookups'!$A$9:'Lookups'!$B$24, 2, FALSE))+'New Sites'!I95*VLOOKUP('Lookups'!$A$11, 'Lookups'!$A$9:'Lookups'!$B$24, 2, FALSE),"-")</f>
        <v/>
      </c>
      <c r="J95" s="16">
        <f>IFERROR('New Sites'!J95*VLOOKUP('Lookups'!$A$9, 'Lookups'!$A$9:'Lookups'!$B$24, 2, FALSE)+((SQRT((1/('Total Sites'!J95/Area!J95))/2)*1000)*'New Sites'!J95*VLOOKUP('Lookups'!$A$10, 'Lookups'!$A$9:'Lookups'!$B$24, 2, FALSE))+'New Sites'!J95*VLOOKUP('Lookups'!$A$11, 'Lookups'!$A$9:'Lookups'!$B$24, 2, FALSE),"-")</f>
        <v/>
      </c>
      <c r="K95" s="16">
        <f>IFERROR('New Sites'!K95*VLOOKUP('Lookups'!$A$9, 'Lookups'!$A$9:'Lookups'!$B$24, 2, FALSE)+((SQRT((1/('Total Sites'!K95/Area!K95))/2)*1000)*'New Sites'!K95*VLOOKUP('Lookups'!$A$10, 'Lookups'!$A$9:'Lookups'!$B$24, 2, FALSE))+'New Sites'!K95*VLOOKUP('Lookups'!$A$11, 'Lookups'!$A$9:'Lookups'!$B$24, 2, FALSE),"-")</f>
        <v/>
      </c>
      <c r="L95" s="16">
        <f>IFERROR('New Sites'!L95*VLOOKUP('Lookups'!$A$9, 'Lookups'!$A$9:'Lookups'!$B$24, 2, FALSE)+((SQRT((1/('Total Sites'!L95/Area!L95))/2)*1000)*'New Sites'!L95*VLOOKUP('Lookups'!$A$10, 'Lookups'!$A$9:'Lookups'!$B$24, 2, FALSE))+'New Sites'!L95*VLOOKUP('Lookups'!$A$11, 'Lookups'!$A$9:'Lookups'!$B$24, 2, FALSE),"-")</f>
        <v/>
      </c>
      <c r="M95" s="17">
        <f>IFERROR(SUMIF((C95:L95), "&lt;&gt;n/a")/1e9, "-")</f>
        <v/>
      </c>
      <c r="N95" s="24">
        <f>(M95*1e9)/Pop!M95</f>
        <v/>
      </c>
      <c r="O95" s="16">
        <f>IFERROR(INDEX(Options!$J$2:$J$1611,MATCH(A95, Options!$G$2:$G$1611,0)), )</f>
        <v/>
      </c>
      <c r="P95" s="16">
        <f>IFERROR(INDEX(Options!$I$2:$I$1611,MATCH(A95, Options!$G$2:$G$1611,0)), )</f>
        <v/>
      </c>
    </row>
    <row r="96">
      <c r="A96" s="16">
        <f>'New Sites'!A96</f>
        <v/>
      </c>
      <c r="B96" s="16">
        <f>'New Sites'!B96</f>
        <v/>
      </c>
      <c r="C96" s="16">
        <f>IFERROR('New Sites'!C96*VLOOKUP('Lookups'!$A$9, 'Lookups'!$A$9:'Lookups'!$B$24, 2, FALSE)+((SQRT((1/('Total Sites'!C96/Area!C96))/2)*1000)*'New Sites'!C96*VLOOKUP('Lookups'!$A$10, 'Lookups'!$A$9:'Lookups'!$B$24, 2, FALSE))+'New Sites'!C96*VLOOKUP('Lookups'!$A$11, 'Lookups'!$A$9:'Lookups'!$B$24, 2, FALSE),"-")</f>
        <v/>
      </c>
      <c r="D96" s="16">
        <f>IFERROR('New Sites'!D96*VLOOKUP('Lookups'!$A$9, 'Lookups'!$A$9:'Lookups'!$B$24, 2, FALSE)+((SQRT((1/('Total Sites'!D96/Area!D96))/2)*1000)*'New Sites'!D96*VLOOKUP('Lookups'!$A$10, 'Lookups'!$A$9:'Lookups'!$B$24, 2, FALSE))+'New Sites'!D96*VLOOKUP('Lookups'!$A$11, 'Lookups'!$A$9:'Lookups'!$B$24, 2, FALSE),"-")</f>
        <v/>
      </c>
      <c r="E96" s="16">
        <f>IFERROR('New Sites'!E96*VLOOKUP('Lookups'!$A$9, 'Lookups'!$A$9:'Lookups'!$B$24, 2, FALSE)+((SQRT((1/('Total Sites'!E96/Area!E96))/2)*1000)*'New Sites'!E96*VLOOKUP('Lookups'!$A$10, 'Lookups'!$A$9:'Lookups'!$B$24, 2, FALSE))+'New Sites'!E96*VLOOKUP('Lookups'!$A$11, 'Lookups'!$A$9:'Lookups'!$B$24, 2, FALSE),"-")</f>
        <v/>
      </c>
      <c r="F96" s="16">
        <f>IFERROR('New Sites'!F96*VLOOKUP('Lookups'!$A$9, 'Lookups'!$A$9:'Lookups'!$B$24, 2, FALSE)+((SQRT((1/('Total Sites'!F96/Area!F96))/2)*1000)*'New Sites'!F96*VLOOKUP('Lookups'!$A$10, 'Lookups'!$A$9:'Lookups'!$B$24, 2, FALSE))+'New Sites'!F96*VLOOKUP('Lookups'!$A$11, 'Lookups'!$A$9:'Lookups'!$B$24, 2, FALSE),"-")</f>
        <v/>
      </c>
      <c r="G96" s="16">
        <f>IFERROR('New Sites'!G96*VLOOKUP('Lookups'!$A$9, 'Lookups'!$A$9:'Lookups'!$B$24, 2, FALSE)+((SQRT((1/('Total Sites'!G96/Area!G96))/2)*1000)*'New Sites'!G96*VLOOKUP('Lookups'!$A$10, 'Lookups'!$A$9:'Lookups'!$B$24, 2, FALSE))+'New Sites'!G96*VLOOKUP('Lookups'!$A$11, 'Lookups'!$A$9:'Lookups'!$B$24, 2, FALSE),"-")</f>
        <v/>
      </c>
      <c r="H96" s="16">
        <f>IFERROR('New Sites'!H96*VLOOKUP('Lookups'!$A$9, 'Lookups'!$A$9:'Lookups'!$B$24, 2, FALSE)+((SQRT((1/('Total Sites'!H96/Area!H96))/2)*1000)*'New Sites'!H96*VLOOKUP('Lookups'!$A$10, 'Lookups'!$A$9:'Lookups'!$B$24, 2, FALSE))+'New Sites'!H96*VLOOKUP('Lookups'!$A$11, 'Lookups'!$A$9:'Lookups'!$B$24, 2, FALSE),"-")</f>
        <v/>
      </c>
      <c r="I96" s="16">
        <f>IFERROR('New Sites'!I96*VLOOKUP('Lookups'!$A$9, 'Lookups'!$A$9:'Lookups'!$B$24, 2, FALSE)+((SQRT((1/('Total Sites'!I96/Area!I96))/2)*1000)*'New Sites'!I96*VLOOKUP('Lookups'!$A$10, 'Lookups'!$A$9:'Lookups'!$B$24, 2, FALSE))+'New Sites'!I96*VLOOKUP('Lookups'!$A$11, 'Lookups'!$A$9:'Lookups'!$B$24, 2, FALSE),"-")</f>
        <v/>
      </c>
      <c r="J96" s="16">
        <f>IFERROR('New Sites'!J96*VLOOKUP('Lookups'!$A$9, 'Lookups'!$A$9:'Lookups'!$B$24, 2, FALSE)+((SQRT((1/('Total Sites'!J96/Area!J96))/2)*1000)*'New Sites'!J96*VLOOKUP('Lookups'!$A$10, 'Lookups'!$A$9:'Lookups'!$B$24, 2, FALSE))+'New Sites'!J96*VLOOKUP('Lookups'!$A$11, 'Lookups'!$A$9:'Lookups'!$B$24, 2, FALSE),"-")</f>
        <v/>
      </c>
      <c r="K96" s="16">
        <f>IFERROR('New Sites'!K96*VLOOKUP('Lookups'!$A$9, 'Lookups'!$A$9:'Lookups'!$B$24, 2, FALSE)+((SQRT((1/('Total Sites'!K96/Area!K96))/2)*1000)*'New Sites'!K96*VLOOKUP('Lookups'!$A$10, 'Lookups'!$A$9:'Lookups'!$B$24, 2, FALSE))+'New Sites'!K96*VLOOKUP('Lookups'!$A$11, 'Lookups'!$A$9:'Lookups'!$B$24, 2, FALSE),"-")</f>
        <v/>
      </c>
      <c r="L96" s="16">
        <f>IFERROR('New Sites'!L96*VLOOKUP('Lookups'!$A$9, 'Lookups'!$A$9:'Lookups'!$B$24, 2, FALSE)+((SQRT((1/('Total Sites'!L96/Area!L96))/2)*1000)*'New Sites'!L96*VLOOKUP('Lookups'!$A$10, 'Lookups'!$A$9:'Lookups'!$B$24, 2, FALSE))+'New Sites'!L96*VLOOKUP('Lookups'!$A$11, 'Lookups'!$A$9:'Lookups'!$B$24, 2, FALSE),"-")</f>
        <v/>
      </c>
      <c r="M96" s="17">
        <f>IFERROR(SUMIF((C96:L96), "&lt;&gt;n/a")/1e9, "-")</f>
        <v/>
      </c>
      <c r="N96" s="24">
        <f>(M96*1e9)/Pop!M96</f>
        <v/>
      </c>
      <c r="O96" s="16">
        <f>IFERROR(INDEX(Options!$J$2:$J$1611,MATCH(A96, Options!$G$2:$G$1611,0)), )</f>
        <v/>
      </c>
      <c r="P96" s="16">
        <f>IFERROR(INDEX(Options!$I$2:$I$1611,MATCH(A96, Options!$G$2:$G$1611,0)), )</f>
        <v/>
      </c>
    </row>
    <row r="97">
      <c r="A97" s="16">
        <f>'New Sites'!A97</f>
        <v/>
      </c>
      <c r="B97" s="16">
        <f>'New Sites'!B97</f>
        <v/>
      </c>
      <c r="C97" s="16">
        <f>IFERROR('New Sites'!C97*VLOOKUP('Lookups'!$A$9, 'Lookups'!$A$9:'Lookups'!$B$24, 2, FALSE)+((SQRT((1/('Total Sites'!C97/Area!C97))/2)*1000)*'New Sites'!C97*VLOOKUP('Lookups'!$A$10, 'Lookups'!$A$9:'Lookups'!$B$24, 2, FALSE))+'New Sites'!C97*VLOOKUP('Lookups'!$A$11, 'Lookups'!$A$9:'Lookups'!$B$24, 2, FALSE),"-")</f>
        <v/>
      </c>
      <c r="D97" s="16">
        <f>IFERROR('New Sites'!D97*VLOOKUP('Lookups'!$A$9, 'Lookups'!$A$9:'Lookups'!$B$24, 2, FALSE)+((SQRT((1/('Total Sites'!D97/Area!D97))/2)*1000)*'New Sites'!D97*VLOOKUP('Lookups'!$A$10, 'Lookups'!$A$9:'Lookups'!$B$24, 2, FALSE))+'New Sites'!D97*VLOOKUP('Lookups'!$A$11, 'Lookups'!$A$9:'Lookups'!$B$24, 2, FALSE),"-")</f>
        <v/>
      </c>
      <c r="E97" s="16">
        <f>IFERROR('New Sites'!E97*VLOOKUP('Lookups'!$A$9, 'Lookups'!$A$9:'Lookups'!$B$24, 2, FALSE)+((SQRT((1/('Total Sites'!E97/Area!E97))/2)*1000)*'New Sites'!E97*VLOOKUP('Lookups'!$A$10, 'Lookups'!$A$9:'Lookups'!$B$24, 2, FALSE))+'New Sites'!E97*VLOOKUP('Lookups'!$A$11, 'Lookups'!$A$9:'Lookups'!$B$24, 2, FALSE),"-")</f>
        <v/>
      </c>
      <c r="F97" s="16">
        <f>IFERROR('New Sites'!F97*VLOOKUP('Lookups'!$A$9, 'Lookups'!$A$9:'Lookups'!$B$24, 2, FALSE)+((SQRT((1/('Total Sites'!F97/Area!F97))/2)*1000)*'New Sites'!F97*VLOOKUP('Lookups'!$A$10, 'Lookups'!$A$9:'Lookups'!$B$24, 2, FALSE))+'New Sites'!F97*VLOOKUP('Lookups'!$A$11, 'Lookups'!$A$9:'Lookups'!$B$24, 2, FALSE),"-")</f>
        <v/>
      </c>
      <c r="G97" s="16">
        <f>IFERROR('New Sites'!G97*VLOOKUP('Lookups'!$A$9, 'Lookups'!$A$9:'Lookups'!$B$24, 2, FALSE)+((SQRT((1/('Total Sites'!G97/Area!G97))/2)*1000)*'New Sites'!G97*VLOOKUP('Lookups'!$A$10, 'Lookups'!$A$9:'Lookups'!$B$24, 2, FALSE))+'New Sites'!G97*VLOOKUP('Lookups'!$A$11, 'Lookups'!$A$9:'Lookups'!$B$24, 2, FALSE),"-")</f>
        <v/>
      </c>
      <c r="H97" s="16">
        <f>IFERROR('New Sites'!H97*VLOOKUP('Lookups'!$A$9, 'Lookups'!$A$9:'Lookups'!$B$24, 2, FALSE)+((SQRT((1/('Total Sites'!H97/Area!H97))/2)*1000)*'New Sites'!H97*VLOOKUP('Lookups'!$A$10, 'Lookups'!$A$9:'Lookups'!$B$24, 2, FALSE))+'New Sites'!H97*VLOOKUP('Lookups'!$A$11, 'Lookups'!$A$9:'Lookups'!$B$24, 2, FALSE),"-")</f>
        <v/>
      </c>
      <c r="I97" s="16">
        <f>IFERROR('New Sites'!I97*VLOOKUP('Lookups'!$A$9, 'Lookups'!$A$9:'Lookups'!$B$24, 2, FALSE)+((SQRT((1/('Total Sites'!I97/Area!I97))/2)*1000)*'New Sites'!I97*VLOOKUP('Lookups'!$A$10, 'Lookups'!$A$9:'Lookups'!$B$24, 2, FALSE))+'New Sites'!I97*VLOOKUP('Lookups'!$A$11, 'Lookups'!$A$9:'Lookups'!$B$24, 2, FALSE),"-")</f>
        <v/>
      </c>
      <c r="J97" s="16">
        <f>IFERROR('New Sites'!J97*VLOOKUP('Lookups'!$A$9, 'Lookups'!$A$9:'Lookups'!$B$24, 2, FALSE)+((SQRT((1/('Total Sites'!J97/Area!J97))/2)*1000)*'New Sites'!J97*VLOOKUP('Lookups'!$A$10, 'Lookups'!$A$9:'Lookups'!$B$24, 2, FALSE))+'New Sites'!J97*VLOOKUP('Lookups'!$A$11, 'Lookups'!$A$9:'Lookups'!$B$24, 2, FALSE),"-")</f>
        <v/>
      </c>
      <c r="K97" s="16">
        <f>IFERROR('New Sites'!K97*VLOOKUP('Lookups'!$A$9, 'Lookups'!$A$9:'Lookups'!$B$24, 2, FALSE)+((SQRT((1/('Total Sites'!K97/Area!K97))/2)*1000)*'New Sites'!K97*VLOOKUP('Lookups'!$A$10, 'Lookups'!$A$9:'Lookups'!$B$24, 2, FALSE))+'New Sites'!K97*VLOOKUP('Lookups'!$A$11, 'Lookups'!$A$9:'Lookups'!$B$24, 2, FALSE),"-")</f>
        <v/>
      </c>
      <c r="L97" s="16">
        <f>IFERROR('New Sites'!L97*VLOOKUP('Lookups'!$A$9, 'Lookups'!$A$9:'Lookups'!$B$24, 2, FALSE)+((SQRT((1/('Total Sites'!L97/Area!L97))/2)*1000)*'New Sites'!L97*VLOOKUP('Lookups'!$A$10, 'Lookups'!$A$9:'Lookups'!$B$24, 2, FALSE))+'New Sites'!L97*VLOOKUP('Lookups'!$A$11, 'Lookups'!$A$9:'Lookups'!$B$24, 2, FALSE),"-")</f>
        <v/>
      </c>
      <c r="M97" s="17">
        <f>IFERROR(SUMIF((C97:L97), "&lt;&gt;n/a")/1e9, "-")</f>
        <v/>
      </c>
      <c r="N97" s="24">
        <f>(M97*1e9)/Pop!M97</f>
        <v/>
      </c>
      <c r="O97" s="16">
        <f>IFERROR(INDEX(Options!$J$2:$J$1611,MATCH(A97, Options!$G$2:$G$1611,0)), )</f>
        <v/>
      </c>
      <c r="P97" s="16">
        <f>IFERROR(INDEX(Options!$I$2:$I$1611,MATCH(A97, Options!$G$2:$G$1611,0)), )</f>
        <v/>
      </c>
    </row>
    <row r="98">
      <c r="A98" s="16">
        <f>'New Sites'!A98</f>
        <v/>
      </c>
      <c r="B98" s="16">
        <f>'New Sites'!B98</f>
        <v/>
      </c>
      <c r="C98" s="16">
        <f>IFERROR('New Sites'!C98*VLOOKUP('Lookups'!$A$9, 'Lookups'!$A$9:'Lookups'!$B$24, 2, FALSE)+((SQRT((1/('Total Sites'!C98/Area!C98))/2)*1000)*'New Sites'!C98*VLOOKUP('Lookups'!$A$10, 'Lookups'!$A$9:'Lookups'!$B$24, 2, FALSE))+'New Sites'!C98*VLOOKUP('Lookups'!$A$11, 'Lookups'!$A$9:'Lookups'!$B$24, 2, FALSE),"-")</f>
        <v/>
      </c>
      <c r="D98" s="16">
        <f>IFERROR('New Sites'!D98*VLOOKUP('Lookups'!$A$9, 'Lookups'!$A$9:'Lookups'!$B$24, 2, FALSE)+((SQRT((1/('Total Sites'!D98/Area!D98))/2)*1000)*'New Sites'!D98*VLOOKUP('Lookups'!$A$10, 'Lookups'!$A$9:'Lookups'!$B$24, 2, FALSE))+'New Sites'!D98*VLOOKUP('Lookups'!$A$11, 'Lookups'!$A$9:'Lookups'!$B$24, 2, FALSE),"-")</f>
        <v/>
      </c>
      <c r="E98" s="16">
        <f>IFERROR('New Sites'!E98*VLOOKUP('Lookups'!$A$9, 'Lookups'!$A$9:'Lookups'!$B$24, 2, FALSE)+((SQRT((1/('Total Sites'!E98/Area!E98))/2)*1000)*'New Sites'!E98*VLOOKUP('Lookups'!$A$10, 'Lookups'!$A$9:'Lookups'!$B$24, 2, FALSE))+'New Sites'!E98*VLOOKUP('Lookups'!$A$11, 'Lookups'!$A$9:'Lookups'!$B$24, 2, FALSE),"-")</f>
        <v/>
      </c>
      <c r="F98" s="16">
        <f>IFERROR('New Sites'!F98*VLOOKUP('Lookups'!$A$9, 'Lookups'!$A$9:'Lookups'!$B$24, 2, FALSE)+((SQRT((1/('Total Sites'!F98/Area!F98))/2)*1000)*'New Sites'!F98*VLOOKUP('Lookups'!$A$10, 'Lookups'!$A$9:'Lookups'!$B$24, 2, FALSE))+'New Sites'!F98*VLOOKUP('Lookups'!$A$11, 'Lookups'!$A$9:'Lookups'!$B$24, 2, FALSE),"-")</f>
        <v/>
      </c>
      <c r="G98" s="16">
        <f>IFERROR('New Sites'!G98*VLOOKUP('Lookups'!$A$9, 'Lookups'!$A$9:'Lookups'!$B$24, 2, FALSE)+((SQRT((1/('Total Sites'!G98/Area!G98))/2)*1000)*'New Sites'!G98*VLOOKUP('Lookups'!$A$10, 'Lookups'!$A$9:'Lookups'!$B$24, 2, FALSE))+'New Sites'!G98*VLOOKUP('Lookups'!$A$11, 'Lookups'!$A$9:'Lookups'!$B$24, 2, FALSE),"-")</f>
        <v/>
      </c>
      <c r="H98" s="16">
        <f>IFERROR('New Sites'!H98*VLOOKUP('Lookups'!$A$9, 'Lookups'!$A$9:'Lookups'!$B$24, 2, FALSE)+((SQRT((1/('Total Sites'!H98/Area!H98))/2)*1000)*'New Sites'!H98*VLOOKUP('Lookups'!$A$10, 'Lookups'!$A$9:'Lookups'!$B$24, 2, FALSE))+'New Sites'!H98*VLOOKUP('Lookups'!$A$11, 'Lookups'!$A$9:'Lookups'!$B$24, 2, FALSE),"-")</f>
        <v/>
      </c>
      <c r="I98" s="16">
        <f>IFERROR('New Sites'!I98*VLOOKUP('Lookups'!$A$9, 'Lookups'!$A$9:'Lookups'!$B$24, 2, FALSE)+((SQRT((1/('Total Sites'!I98/Area!I98))/2)*1000)*'New Sites'!I98*VLOOKUP('Lookups'!$A$10, 'Lookups'!$A$9:'Lookups'!$B$24, 2, FALSE))+'New Sites'!I98*VLOOKUP('Lookups'!$A$11, 'Lookups'!$A$9:'Lookups'!$B$24, 2, FALSE),"-")</f>
        <v/>
      </c>
      <c r="J98" s="16">
        <f>IFERROR('New Sites'!J98*VLOOKUP('Lookups'!$A$9, 'Lookups'!$A$9:'Lookups'!$B$24, 2, FALSE)+((SQRT((1/('Total Sites'!J98/Area!J98))/2)*1000)*'New Sites'!J98*VLOOKUP('Lookups'!$A$10, 'Lookups'!$A$9:'Lookups'!$B$24, 2, FALSE))+'New Sites'!J98*VLOOKUP('Lookups'!$A$11, 'Lookups'!$A$9:'Lookups'!$B$24, 2, FALSE),"-")</f>
        <v/>
      </c>
      <c r="K98" s="16">
        <f>IFERROR('New Sites'!K98*VLOOKUP('Lookups'!$A$9, 'Lookups'!$A$9:'Lookups'!$B$24, 2, FALSE)+((SQRT((1/('Total Sites'!K98/Area!K98))/2)*1000)*'New Sites'!K98*VLOOKUP('Lookups'!$A$10, 'Lookups'!$A$9:'Lookups'!$B$24, 2, FALSE))+'New Sites'!K98*VLOOKUP('Lookups'!$A$11, 'Lookups'!$A$9:'Lookups'!$B$24, 2, FALSE),"-")</f>
        <v/>
      </c>
      <c r="L98" s="16">
        <f>IFERROR('New Sites'!L98*VLOOKUP('Lookups'!$A$9, 'Lookups'!$A$9:'Lookups'!$B$24, 2, FALSE)+((SQRT((1/('Total Sites'!L98/Area!L98))/2)*1000)*'New Sites'!L98*VLOOKUP('Lookups'!$A$10, 'Lookups'!$A$9:'Lookups'!$B$24, 2, FALSE))+'New Sites'!L98*VLOOKUP('Lookups'!$A$11, 'Lookups'!$A$9:'Lookups'!$B$24, 2, FALSE),"-")</f>
        <v/>
      </c>
      <c r="M98" s="17">
        <f>IFERROR(SUMIF((C98:L98), "&lt;&gt;n/a")/1e9, "-")</f>
        <v/>
      </c>
      <c r="N98" s="24">
        <f>(M98*1e9)/Pop!M98</f>
        <v/>
      </c>
      <c r="O98" s="16">
        <f>IFERROR(INDEX(Options!$J$2:$J$1611,MATCH(A98, Options!$G$2:$G$1611,0)), )</f>
        <v/>
      </c>
      <c r="P98" s="16">
        <f>IFERROR(INDEX(Options!$I$2:$I$1611,MATCH(A98, Options!$G$2:$G$1611,0)), )</f>
        <v/>
      </c>
    </row>
    <row r="99">
      <c r="A99" s="16">
        <f>'New Sites'!A99</f>
        <v/>
      </c>
      <c r="B99" s="16">
        <f>'New Sites'!B99</f>
        <v/>
      </c>
      <c r="C99" s="16">
        <f>IFERROR('New Sites'!C99*VLOOKUP('Lookups'!$A$9, 'Lookups'!$A$9:'Lookups'!$B$24, 2, FALSE)+((SQRT((1/('Total Sites'!C99/Area!C99))/2)*1000)*'New Sites'!C99*VLOOKUP('Lookups'!$A$10, 'Lookups'!$A$9:'Lookups'!$B$24, 2, FALSE))+'New Sites'!C99*VLOOKUP('Lookups'!$A$11, 'Lookups'!$A$9:'Lookups'!$B$24, 2, FALSE),"-")</f>
        <v/>
      </c>
      <c r="D99" s="16">
        <f>IFERROR('New Sites'!D99*VLOOKUP('Lookups'!$A$9, 'Lookups'!$A$9:'Lookups'!$B$24, 2, FALSE)+((SQRT((1/('Total Sites'!D99/Area!D99))/2)*1000)*'New Sites'!D99*VLOOKUP('Lookups'!$A$10, 'Lookups'!$A$9:'Lookups'!$B$24, 2, FALSE))+'New Sites'!D99*VLOOKUP('Lookups'!$A$11, 'Lookups'!$A$9:'Lookups'!$B$24, 2, FALSE),"-")</f>
        <v/>
      </c>
      <c r="E99" s="16">
        <f>IFERROR('New Sites'!E99*VLOOKUP('Lookups'!$A$9, 'Lookups'!$A$9:'Lookups'!$B$24, 2, FALSE)+((SQRT((1/('Total Sites'!E99/Area!E99))/2)*1000)*'New Sites'!E99*VLOOKUP('Lookups'!$A$10, 'Lookups'!$A$9:'Lookups'!$B$24, 2, FALSE))+'New Sites'!E99*VLOOKUP('Lookups'!$A$11, 'Lookups'!$A$9:'Lookups'!$B$24, 2, FALSE),"-")</f>
        <v/>
      </c>
      <c r="F99" s="16">
        <f>IFERROR('New Sites'!F99*VLOOKUP('Lookups'!$A$9, 'Lookups'!$A$9:'Lookups'!$B$24, 2, FALSE)+((SQRT((1/('Total Sites'!F99/Area!F99))/2)*1000)*'New Sites'!F99*VLOOKUP('Lookups'!$A$10, 'Lookups'!$A$9:'Lookups'!$B$24, 2, FALSE))+'New Sites'!F99*VLOOKUP('Lookups'!$A$11, 'Lookups'!$A$9:'Lookups'!$B$24, 2, FALSE),"-")</f>
        <v/>
      </c>
      <c r="G99" s="16">
        <f>IFERROR('New Sites'!G99*VLOOKUP('Lookups'!$A$9, 'Lookups'!$A$9:'Lookups'!$B$24, 2, FALSE)+((SQRT((1/('Total Sites'!G99/Area!G99))/2)*1000)*'New Sites'!G99*VLOOKUP('Lookups'!$A$10, 'Lookups'!$A$9:'Lookups'!$B$24, 2, FALSE))+'New Sites'!G99*VLOOKUP('Lookups'!$A$11, 'Lookups'!$A$9:'Lookups'!$B$24, 2, FALSE),"-")</f>
        <v/>
      </c>
      <c r="H99" s="16">
        <f>IFERROR('New Sites'!H99*VLOOKUP('Lookups'!$A$9, 'Lookups'!$A$9:'Lookups'!$B$24, 2, FALSE)+((SQRT((1/('Total Sites'!H99/Area!H99))/2)*1000)*'New Sites'!H99*VLOOKUP('Lookups'!$A$10, 'Lookups'!$A$9:'Lookups'!$B$24, 2, FALSE))+'New Sites'!H99*VLOOKUP('Lookups'!$A$11, 'Lookups'!$A$9:'Lookups'!$B$24, 2, FALSE),"-")</f>
        <v/>
      </c>
      <c r="I99" s="16">
        <f>IFERROR('New Sites'!I99*VLOOKUP('Lookups'!$A$9, 'Lookups'!$A$9:'Lookups'!$B$24, 2, FALSE)+((SQRT((1/('Total Sites'!I99/Area!I99))/2)*1000)*'New Sites'!I99*VLOOKUP('Lookups'!$A$10, 'Lookups'!$A$9:'Lookups'!$B$24, 2, FALSE))+'New Sites'!I99*VLOOKUP('Lookups'!$A$11, 'Lookups'!$A$9:'Lookups'!$B$24, 2, FALSE),"-")</f>
        <v/>
      </c>
      <c r="J99" s="16">
        <f>IFERROR('New Sites'!J99*VLOOKUP('Lookups'!$A$9, 'Lookups'!$A$9:'Lookups'!$B$24, 2, FALSE)+((SQRT((1/('Total Sites'!J99/Area!J99))/2)*1000)*'New Sites'!J99*VLOOKUP('Lookups'!$A$10, 'Lookups'!$A$9:'Lookups'!$B$24, 2, FALSE))+'New Sites'!J99*VLOOKUP('Lookups'!$A$11, 'Lookups'!$A$9:'Lookups'!$B$24, 2, FALSE),"-")</f>
        <v/>
      </c>
      <c r="K99" s="16">
        <f>IFERROR('New Sites'!K99*VLOOKUP('Lookups'!$A$9, 'Lookups'!$A$9:'Lookups'!$B$24, 2, FALSE)+((SQRT((1/('Total Sites'!K99/Area!K99))/2)*1000)*'New Sites'!K99*VLOOKUP('Lookups'!$A$10, 'Lookups'!$A$9:'Lookups'!$B$24, 2, FALSE))+'New Sites'!K99*VLOOKUP('Lookups'!$A$11, 'Lookups'!$A$9:'Lookups'!$B$24, 2, FALSE),"-")</f>
        <v/>
      </c>
      <c r="L99" s="16">
        <f>IFERROR('New Sites'!L99*VLOOKUP('Lookups'!$A$9, 'Lookups'!$A$9:'Lookups'!$B$24, 2, FALSE)+((SQRT((1/('Total Sites'!L99/Area!L99))/2)*1000)*'New Sites'!L99*VLOOKUP('Lookups'!$A$10, 'Lookups'!$A$9:'Lookups'!$B$24, 2, FALSE))+'New Sites'!L99*VLOOKUP('Lookups'!$A$11, 'Lookups'!$A$9:'Lookups'!$B$24, 2, FALSE),"-")</f>
        <v/>
      </c>
      <c r="M99" s="17">
        <f>IFERROR(SUMIF((C99:L99), "&lt;&gt;n/a")/1e9, "-")</f>
        <v/>
      </c>
      <c r="N99" s="24">
        <f>(M99*1e9)/Pop!M99</f>
        <v/>
      </c>
      <c r="O99" s="16">
        <f>IFERROR(INDEX(Options!$J$2:$J$1611,MATCH(A99, Options!$G$2:$G$1611,0)), )</f>
        <v/>
      </c>
      <c r="P99" s="16">
        <f>IFERROR(INDEX(Options!$I$2:$I$1611,MATCH(A99, Options!$G$2:$G$1611,0)), )</f>
        <v/>
      </c>
    </row>
    <row r="100">
      <c r="A100" s="16">
        <f>'New Sites'!A100</f>
        <v/>
      </c>
      <c r="B100" s="16">
        <f>'New Sites'!B100</f>
        <v/>
      </c>
      <c r="C100" s="16">
        <f>IFERROR('New Sites'!C100*VLOOKUP('Lookups'!$A$9, 'Lookups'!$A$9:'Lookups'!$B$24, 2, FALSE)+((SQRT((1/('Total Sites'!C100/Area!C100))/2)*1000)*'New Sites'!C100*VLOOKUP('Lookups'!$A$10, 'Lookups'!$A$9:'Lookups'!$B$24, 2, FALSE))+'New Sites'!C100*VLOOKUP('Lookups'!$A$11, 'Lookups'!$A$9:'Lookups'!$B$24, 2, FALSE),"-")</f>
        <v/>
      </c>
      <c r="D100" s="16">
        <f>IFERROR('New Sites'!D100*VLOOKUP('Lookups'!$A$9, 'Lookups'!$A$9:'Lookups'!$B$24, 2, FALSE)+((SQRT((1/('Total Sites'!D100/Area!D100))/2)*1000)*'New Sites'!D100*VLOOKUP('Lookups'!$A$10, 'Lookups'!$A$9:'Lookups'!$B$24, 2, FALSE))+'New Sites'!D100*VLOOKUP('Lookups'!$A$11, 'Lookups'!$A$9:'Lookups'!$B$24, 2, FALSE),"-")</f>
        <v/>
      </c>
      <c r="E100" s="16">
        <f>IFERROR('New Sites'!E100*VLOOKUP('Lookups'!$A$9, 'Lookups'!$A$9:'Lookups'!$B$24, 2, FALSE)+((SQRT((1/('Total Sites'!E100/Area!E100))/2)*1000)*'New Sites'!E100*VLOOKUP('Lookups'!$A$10, 'Lookups'!$A$9:'Lookups'!$B$24, 2, FALSE))+'New Sites'!E100*VLOOKUP('Lookups'!$A$11, 'Lookups'!$A$9:'Lookups'!$B$24, 2, FALSE),"-")</f>
        <v/>
      </c>
      <c r="F100" s="16">
        <f>IFERROR('New Sites'!F100*VLOOKUP('Lookups'!$A$9, 'Lookups'!$A$9:'Lookups'!$B$24, 2, FALSE)+((SQRT((1/('Total Sites'!F100/Area!F100))/2)*1000)*'New Sites'!F100*VLOOKUP('Lookups'!$A$10, 'Lookups'!$A$9:'Lookups'!$B$24, 2, FALSE))+'New Sites'!F100*VLOOKUP('Lookups'!$A$11, 'Lookups'!$A$9:'Lookups'!$B$24, 2, FALSE),"-")</f>
        <v/>
      </c>
      <c r="G100" s="16">
        <f>IFERROR('New Sites'!G100*VLOOKUP('Lookups'!$A$9, 'Lookups'!$A$9:'Lookups'!$B$24, 2, FALSE)+((SQRT((1/('Total Sites'!G100/Area!G100))/2)*1000)*'New Sites'!G100*VLOOKUP('Lookups'!$A$10, 'Lookups'!$A$9:'Lookups'!$B$24, 2, FALSE))+'New Sites'!G100*VLOOKUP('Lookups'!$A$11, 'Lookups'!$A$9:'Lookups'!$B$24, 2, FALSE),"-")</f>
        <v/>
      </c>
      <c r="H100" s="16">
        <f>IFERROR('New Sites'!H100*VLOOKUP('Lookups'!$A$9, 'Lookups'!$A$9:'Lookups'!$B$24, 2, FALSE)+((SQRT((1/('Total Sites'!H100/Area!H100))/2)*1000)*'New Sites'!H100*VLOOKUP('Lookups'!$A$10, 'Lookups'!$A$9:'Lookups'!$B$24, 2, FALSE))+'New Sites'!H100*VLOOKUP('Lookups'!$A$11, 'Lookups'!$A$9:'Lookups'!$B$24, 2, FALSE),"-")</f>
        <v/>
      </c>
      <c r="I100" s="16">
        <f>IFERROR('New Sites'!I100*VLOOKUP('Lookups'!$A$9, 'Lookups'!$A$9:'Lookups'!$B$24, 2, FALSE)+((SQRT((1/('Total Sites'!I100/Area!I100))/2)*1000)*'New Sites'!I100*VLOOKUP('Lookups'!$A$10, 'Lookups'!$A$9:'Lookups'!$B$24, 2, FALSE))+'New Sites'!I100*VLOOKUP('Lookups'!$A$11, 'Lookups'!$A$9:'Lookups'!$B$24, 2, FALSE),"-")</f>
        <v/>
      </c>
      <c r="J100" s="16">
        <f>IFERROR('New Sites'!J100*VLOOKUP('Lookups'!$A$9, 'Lookups'!$A$9:'Lookups'!$B$24, 2, FALSE)+((SQRT((1/('Total Sites'!J100/Area!J100))/2)*1000)*'New Sites'!J100*VLOOKUP('Lookups'!$A$10, 'Lookups'!$A$9:'Lookups'!$B$24, 2, FALSE))+'New Sites'!J100*VLOOKUP('Lookups'!$A$11, 'Lookups'!$A$9:'Lookups'!$B$24, 2, FALSE),"-")</f>
        <v/>
      </c>
      <c r="K100" s="16">
        <f>IFERROR('New Sites'!K100*VLOOKUP('Lookups'!$A$9, 'Lookups'!$A$9:'Lookups'!$B$24, 2, FALSE)+((SQRT((1/('Total Sites'!K100/Area!K100))/2)*1000)*'New Sites'!K100*VLOOKUP('Lookups'!$A$10, 'Lookups'!$A$9:'Lookups'!$B$24, 2, FALSE))+'New Sites'!K100*VLOOKUP('Lookups'!$A$11, 'Lookups'!$A$9:'Lookups'!$B$24, 2, FALSE),"-")</f>
        <v/>
      </c>
      <c r="L100" s="16">
        <f>IFERROR('New Sites'!L100*VLOOKUP('Lookups'!$A$9, 'Lookups'!$A$9:'Lookups'!$B$24, 2, FALSE)+((SQRT((1/('Total Sites'!L100/Area!L100))/2)*1000)*'New Sites'!L100*VLOOKUP('Lookups'!$A$10, 'Lookups'!$A$9:'Lookups'!$B$24, 2, FALSE))+'New Sites'!L100*VLOOKUP('Lookups'!$A$11, 'Lookups'!$A$9:'Lookups'!$B$24, 2, FALSE),"-")</f>
        <v/>
      </c>
      <c r="M100" s="17">
        <f>IFERROR(SUMIF((C100:L100), "&lt;&gt;n/a")/1e9, "-")</f>
        <v/>
      </c>
      <c r="N100" s="24">
        <f>(M100*1e9)/Pop!M100</f>
        <v/>
      </c>
      <c r="O100" s="16">
        <f>IFERROR(INDEX(Options!$J$2:$J$1611,MATCH(A100, Options!$G$2:$G$1611,0)), )</f>
        <v/>
      </c>
      <c r="P100" s="16">
        <f>IFERROR(INDEX(Options!$I$2:$I$1611,MATCH(A100, Options!$G$2:$G$1611,0)), )</f>
        <v/>
      </c>
    </row>
    <row r="101">
      <c r="A101" s="16">
        <f>'New Sites'!A101</f>
        <v/>
      </c>
      <c r="B101" s="16">
        <f>'New Sites'!B101</f>
        <v/>
      </c>
      <c r="C101" s="16">
        <f>IFERROR('New Sites'!C101*VLOOKUP('Lookups'!$A$9, 'Lookups'!$A$9:'Lookups'!$B$24, 2, FALSE)+((SQRT((1/('Total Sites'!C101/Area!C101))/2)*1000)*'New Sites'!C101*VLOOKUP('Lookups'!$A$10, 'Lookups'!$A$9:'Lookups'!$B$24, 2, FALSE))+'New Sites'!C101*VLOOKUP('Lookups'!$A$11, 'Lookups'!$A$9:'Lookups'!$B$24, 2, FALSE),"-")</f>
        <v/>
      </c>
      <c r="D101" s="16">
        <f>IFERROR('New Sites'!D101*VLOOKUP('Lookups'!$A$9, 'Lookups'!$A$9:'Lookups'!$B$24, 2, FALSE)+((SQRT((1/('Total Sites'!D101/Area!D101))/2)*1000)*'New Sites'!D101*VLOOKUP('Lookups'!$A$10, 'Lookups'!$A$9:'Lookups'!$B$24, 2, FALSE))+'New Sites'!D101*VLOOKUP('Lookups'!$A$11, 'Lookups'!$A$9:'Lookups'!$B$24, 2, FALSE),"-")</f>
        <v/>
      </c>
      <c r="E101" s="16">
        <f>IFERROR('New Sites'!E101*VLOOKUP('Lookups'!$A$9, 'Lookups'!$A$9:'Lookups'!$B$24, 2, FALSE)+((SQRT((1/('Total Sites'!E101/Area!E101))/2)*1000)*'New Sites'!E101*VLOOKUP('Lookups'!$A$10, 'Lookups'!$A$9:'Lookups'!$B$24, 2, FALSE))+'New Sites'!E101*VLOOKUP('Lookups'!$A$11, 'Lookups'!$A$9:'Lookups'!$B$24, 2, FALSE),"-")</f>
        <v/>
      </c>
      <c r="F101" s="16">
        <f>IFERROR('New Sites'!F101*VLOOKUP('Lookups'!$A$9, 'Lookups'!$A$9:'Lookups'!$B$24, 2, FALSE)+((SQRT((1/('Total Sites'!F101/Area!F101))/2)*1000)*'New Sites'!F101*VLOOKUP('Lookups'!$A$10, 'Lookups'!$A$9:'Lookups'!$B$24, 2, FALSE))+'New Sites'!F101*VLOOKUP('Lookups'!$A$11, 'Lookups'!$A$9:'Lookups'!$B$24, 2, FALSE),"-")</f>
        <v/>
      </c>
      <c r="G101" s="16">
        <f>IFERROR('New Sites'!G101*VLOOKUP('Lookups'!$A$9, 'Lookups'!$A$9:'Lookups'!$B$24, 2, FALSE)+((SQRT((1/('Total Sites'!G101/Area!G101))/2)*1000)*'New Sites'!G101*VLOOKUP('Lookups'!$A$10, 'Lookups'!$A$9:'Lookups'!$B$24, 2, FALSE))+'New Sites'!G101*VLOOKUP('Lookups'!$A$11, 'Lookups'!$A$9:'Lookups'!$B$24, 2, FALSE),"-")</f>
        <v/>
      </c>
      <c r="H101" s="16">
        <f>IFERROR('New Sites'!H101*VLOOKUP('Lookups'!$A$9, 'Lookups'!$A$9:'Lookups'!$B$24, 2, FALSE)+((SQRT((1/('Total Sites'!H101/Area!H101))/2)*1000)*'New Sites'!H101*VLOOKUP('Lookups'!$A$10, 'Lookups'!$A$9:'Lookups'!$B$24, 2, FALSE))+'New Sites'!H101*VLOOKUP('Lookups'!$A$11, 'Lookups'!$A$9:'Lookups'!$B$24, 2, FALSE),"-")</f>
        <v/>
      </c>
      <c r="I101" s="16">
        <f>IFERROR('New Sites'!I101*VLOOKUP('Lookups'!$A$9, 'Lookups'!$A$9:'Lookups'!$B$24, 2, FALSE)+((SQRT((1/('Total Sites'!I101/Area!I101))/2)*1000)*'New Sites'!I101*VLOOKUP('Lookups'!$A$10, 'Lookups'!$A$9:'Lookups'!$B$24, 2, FALSE))+'New Sites'!I101*VLOOKUP('Lookups'!$A$11, 'Lookups'!$A$9:'Lookups'!$B$24, 2, FALSE),"-")</f>
        <v/>
      </c>
      <c r="J101" s="16">
        <f>IFERROR('New Sites'!J101*VLOOKUP('Lookups'!$A$9, 'Lookups'!$A$9:'Lookups'!$B$24, 2, FALSE)+((SQRT((1/('Total Sites'!J101/Area!J101))/2)*1000)*'New Sites'!J101*VLOOKUP('Lookups'!$A$10, 'Lookups'!$A$9:'Lookups'!$B$24, 2, FALSE))+'New Sites'!J101*VLOOKUP('Lookups'!$A$11, 'Lookups'!$A$9:'Lookups'!$B$24, 2, FALSE),"-")</f>
        <v/>
      </c>
      <c r="K101" s="16">
        <f>IFERROR('New Sites'!K101*VLOOKUP('Lookups'!$A$9, 'Lookups'!$A$9:'Lookups'!$B$24, 2, FALSE)+((SQRT((1/('Total Sites'!K101/Area!K101))/2)*1000)*'New Sites'!K101*VLOOKUP('Lookups'!$A$10, 'Lookups'!$A$9:'Lookups'!$B$24, 2, FALSE))+'New Sites'!K101*VLOOKUP('Lookups'!$A$11, 'Lookups'!$A$9:'Lookups'!$B$24, 2, FALSE),"-")</f>
        <v/>
      </c>
      <c r="L101" s="16">
        <f>IFERROR('New Sites'!L101*VLOOKUP('Lookups'!$A$9, 'Lookups'!$A$9:'Lookups'!$B$24, 2, FALSE)+((SQRT((1/('Total Sites'!L101/Area!L101))/2)*1000)*'New Sites'!L101*VLOOKUP('Lookups'!$A$10, 'Lookups'!$A$9:'Lookups'!$B$24, 2, FALSE))+'New Sites'!L101*VLOOKUP('Lookups'!$A$11, 'Lookups'!$A$9:'Lookups'!$B$24, 2, FALSE),"-")</f>
        <v/>
      </c>
      <c r="M101" s="17">
        <f>IFERROR(SUMIF((C101:L101), "&lt;&gt;n/a")/1e9, "-")</f>
        <v/>
      </c>
      <c r="N101" s="24">
        <f>(M101*1e9)/Pop!M101</f>
        <v/>
      </c>
      <c r="O101" s="16">
        <f>IFERROR(INDEX(Options!$J$2:$J$1611,MATCH(A101, Options!$G$2:$G$1611,0)), )</f>
        <v/>
      </c>
      <c r="P101" s="16">
        <f>IFERROR(INDEX(Options!$I$2:$I$1611,MATCH(A101, Options!$G$2:$G$1611,0)), )</f>
        <v/>
      </c>
    </row>
    <row r="102">
      <c r="A102" s="16">
        <f>'New Sites'!A102</f>
        <v/>
      </c>
      <c r="B102" s="16">
        <f>'New Sites'!B102</f>
        <v/>
      </c>
      <c r="C102" s="16">
        <f>IFERROR('New Sites'!C102*VLOOKUP('Lookups'!$A$9, 'Lookups'!$A$9:'Lookups'!$B$24, 2, FALSE)+((SQRT((1/('Total Sites'!C102/Area!C102))/2)*1000)*'New Sites'!C102*VLOOKUP('Lookups'!$A$10, 'Lookups'!$A$9:'Lookups'!$B$24, 2, FALSE))+'New Sites'!C102*VLOOKUP('Lookups'!$A$11, 'Lookups'!$A$9:'Lookups'!$B$24, 2, FALSE),"-")</f>
        <v/>
      </c>
      <c r="D102" s="16">
        <f>IFERROR('New Sites'!D102*VLOOKUP('Lookups'!$A$9, 'Lookups'!$A$9:'Lookups'!$B$24, 2, FALSE)+((SQRT((1/('Total Sites'!D102/Area!D102))/2)*1000)*'New Sites'!D102*VLOOKUP('Lookups'!$A$10, 'Lookups'!$A$9:'Lookups'!$B$24, 2, FALSE))+'New Sites'!D102*VLOOKUP('Lookups'!$A$11, 'Lookups'!$A$9:'Lookups'!$B$24, 2, FALSE),"-")</f>
        <v/>
      </c>
      <c r="E102" s="16">
        <f>IFERROR('New Sites'!E102*VLOOKUP('Lookups'!$A$9, 'Lookups'!$A$9:'Lookups'!$B$24, 2, FALSE)+((SQRT((1/('Total Sites'!E102/Area!E102))/2)*1000)*'New Sites'!E102*VLOOKUP('Lookups'!$A$10, 'Lookups'!$A$9:'Lookups'!$B$24, 2, FALSE))+'New Sites'!E102*VLOOKUP('Lookups'!$A$11, 'Lookups'!$A$9:'Lookups'!$B$24, 2, FALSE),"-")</f>
        <v/>
      </c>
      <c r="F102" s="16">
        <f>IFERROR('New Sites'!F102*VLOOKUP('Lookups'!$A$9, 'Lookups'!$A$9:'Lookups'!$B$24, 2, FALSE)+((SQRT((1/('Total Sites'!F102/Area!F102))/2)*1000)*'New Sites'!F102*VLOOKUP('Lookups'!$A$10, 'Lookups'!$A$9:'Lookups'!$B$24, 2, FALSE))+'New Sites'!F102*VLOOKUP('Lookups'!$A$11, 'Lookups'!$A$9:'Lookups'!$B$24, 2, FALSE),"-")</f>
        <v/>
      </c>
      <c r="G102" s="16">
        <f>IFERROR('New Sites'!G102*VLOOKUP('Lookups'!$A$9, 'Lookups'!$A$9:'Lookups'!$B$24, 2, FALSE)+((SQRT((1/('Total Sites'!G102/Area!G102))/2)*1000)*'New Sites'!G102*VLOOKUP('Lookups'!$A$10, 'Lookups'!$A$9:'Lookups'!$B$24, 2, FALSE))+'New Sites'!G102*VLOOKUP('Lookups'!$A$11, 'Lookups'!$A$9:'Lookups'!$B$24, 2, FALSE),"-")</f>
        <v/>
      </c>
      <c r="H102" s="16">
        <f>IFERROR('New Sites'!H102*VLOOKUP('Lookups'!$A$9, 'Lookups'!$A$9:'Lookups'!$B$24, 2, FALSE)+((SQRT((1/('Total Sites'!H102/Area!H102))/2)*1000)*'New Sites'!H102*VLOOKUP('Lookups'!$A$10, 'Lookups'!$A$9:'Lookups'!$B$24, 2, FALSE))+'New Sites'!H102*VLOOKUP('Lookups'!$A$11, 'Lookups'!$A$9:'Lookups'!$B$24, 2, FALSE),"-")</f>
        <v/>
      </c>
      <c r="I102" s="16">
        <f>IFERROR('New Sites'!I102*VLOOKUP('Lookups'!$A$9, 'Lookups'!$A$9:'Lookups'!$B$24, 2, FALSE)+((SQRT((1/('Total Sites'!I102/Area!I102))/2)*1000)*'New Sites'!I102*VLOOKUP('Lookups'!$A$10, 'Lookups'!$A$9:'Lookups'!$B$24, 2, FALSE))+'New Sites'!I102*VLOOKUP('Lookups'!$A$11, 'Lookups'!$A$9:'Lookups'!$B$24, 2, FALSE),"-")</f>
        <v/>
      </c>
      <c r="J102" s="16">
        <f>IFERROR('New Sites'!J102*VLOOKUP('Lookups'!$A$9, 'Lookups'!$A$9:'Lookups'!$B$24, 2, FALSE)+((SQRT((1/('Total Sites'!J102/Area!J102))/2)*1000)*'New Sites'!J102*VLOOKUP('Lookups'!$A$10, 'Lookups'!$A$9:'Lookups'!$B$24, 2, FALSE))+'New Sites'!J102*VLOOKUP('Lookups'!$A$11, 'Lookups'!$A$9:'Lookups'!$B$24, 2, FALSE),"-")</f>
        <v/>
      </c>
      <c r="K102" s="16">
        <f>IFERROR('New Sites'!K102*VLOOKUP('Lookups'!$A$9, 'Lookups'!$A$9:'Lookups'!$B$24, 2, FALSE)+((SQRT((1/('Total Sites'!K102/Area!K102))/2)*1000)*'New Sites'!K102*VLOOKUP('Lookups'!$A$10, 'Lookups'!$A$9:'Lookups'!$B$24, 2, FALSE))+'New Sites'!K102*VLOOKUP('Lookups'!$A$11, 'Lookups'!$A$9:'Lookups'!$B$24, 2, FALSE),"-")</f>
        <v/>
      </c>
      <c r="L102" s="16">
        <f>IFERROR('New Sites'!L102*VLOOKUP('Lookups'!$A$9, 'Lookups'!$A$9:'Lookups'!$B$24, 2, FALSE)+((SQRT((1/('Total Sites'!L102/Area!L102))/2)*1000)*'New Sites'!L102*VLOOKUP('Lookups'!$A$10, 'Lookups'!$A$9:'Lookups'!$B$24, 2, FALSE))+'New Sites'!L102*VLOOKUP('Lookups'!$A$11, 'Lookups'!$A$9:'Lookups'!$B$24, 2, FALSE),"-")</f>
        <v/>
      </c>
      <c r="M102" s="17">
        <f>IFERROR(SUMIF((C102:L102), "&lt;&gt;n/a")/1e9, "-")</f>
        <v/>
      </c>
      <c r="N102" s="24">
        <f>(M102*1e9)/Pop!M102</f>
        <v/>
      </c>
      <c r="O102" s="16">
        <f>IFERROR(INDEX(Options!$J$2:$J$1611,MATCH(A102, Options!$G$2:$G$1611,0)), )</f>
        <v/>
      </c>
      <c r="P102" s="16">
        <f>IFERROR(INDEX(Options!$I$2:$I$1611,MATCH(A102, Options!$G$2:$G$1611,0)), )</f>
        <v/>
      </c>
    </row>
    <row r="103">
      <c r="A103" s="16">
        <f>'New Sites'!A103</f>
        <v/>
      </c>
      <c r="B103" s="16">
        <f>'New Sites'!B103</f>
        <v/>
      </c>
      <c r="C103" s="16">
        <f>IFERROR('New Sites'!C103*VLOOKUP('Lookups'!$A$9, 'Lookups'!$A$9:'Lookups'!$B$24, 2, FALSE)+((SQRT((1/('Total Sites'!C103/Area!C103))/2)*1000)*'New Sites'!C103*VLOOKUP('Lookups'!$A$10, 'Lookups'!$A$9:'Lookups'!$B$24, 2, FALSE))+'New Sites'!C103*VLOOKUP('Lookups'!$A$11, 'Lookups'!$A$9:'Lookups'!$B$24, 2, FALSE),"-")</f>
        <v/>
      </c>
      <c r="D103" s="16">
        <f>IFERROR('New Sites'!D103*VLOOKUP('Lookups'!$A$9, 'Lookups'!$A$9:'Lookups'!$B$24, 2, FALSE)+((SQRT((1/('Total Sites'!D103/Area!D103))/2)*1000)*'New Sites'!D103*VLOOKUP('Lookups'!$A$10, 'Lookups'!$A$9:'Lookups'!$B$24, 2, FALSE))+'New Sites'!D103*VLOOKUP('Lookups'!$A$11, 'Lookups'!$A$9:'Lookups'!$B$24, 2, FALSE),"-")</f>
        <v/>
      </c>
      <c r="E103" s="16">
        <f>IFERROR('New Sites'!E103*VLOOKUP('Lookups'!$A$9, 'Lookups'!$A$9:'Lookups'!$B$24, 2, FALSE)+((SQRT((1/('Total Sites'!E103/Area!E103))/2)*1000)*'New Sites'!E103*VLOOKUP('Lookups'!$A$10, 'Lookups'!$A$9:'Lookups'!$B$24, 2, FALSE))+'New Sites'!E103*VLOOKUP('Lookups'!$A$11, 'Lookups'!$A$9:'Lookups'!$B$24, 2, FALSE),"-")</f>
        <v/>
      </c>
      <c r="F103" s="16">
        <f>IFERROR('New Sites'!F103*VLOOKUP('Lookups'!$A$9, 'Lookups'!$A$9:'Lookups'!$B$24, 2, FALSE)+((SQRT((1/('Total Sites'!F103/Area!F103))/2)*1000)*'New Sites'!F103*VLOOKUP('Lookups'!$A$10, 'Lookups'!$A$9:'Lookups'!$B$24, 2, FALSE))+'New Sites'!F103*VLOOKUP('Lookups'!$A$11, 'Lookups'!$A$9:'Lookups'!$B$24, 2, FALSE),"-")</f>
        <v/>
      </c>
      <c r="G103" s="16">
        <f>IFERROR('New Sites'!G103*VLOOKUP('Lookups'!$A$9, 'Lookups'!$A$9:'Lookups'!$B$24, 2, FALSE)+((SQRT((1/('Total Sites'!G103/Area!G103))/2)*1000)*'New Sites'!G103*VLOOKUP('Lookups'!$A$10, 'Lookups'!$A$9:'Lookups'!$B$24, 2, FALSE))+'New Sites'!G103*VLOOKUP('Lookups'!$A$11, 'Lookups'!$A$9:'Lookups'!$B$24, 2, FALSE),"-")</f>
        <v/>
      </c>
      <c r="H103" s="16">
        <f>IFERROR('New Sites'!H103*VLOOKUP('Lookups'!$A$9, 'Lookups'!$A$9:'Lookups'!$B$24, 2, FALSE)+((SQRT((1/('Total Sites'!H103/Area!H103))/2)*1000)*'New Sites'!H103*VLOOKUP('Lookups'!$A$10, 'Lookups'!$A$9:'Lookups'!$B$24, 2, FALSE))+'New Sites'!H103*VLOOKUP('Lookups'!$A$11, 'Lookups'!$A$9:'Lookups'!$B$24, 2, FALSE),"-")</f>
        <v/>
      </c>
      <c r="I103" s="16">
        <f>IFERROR('New Sites'!I103*VLOOKUP('Lookups'!$A$9, 'Lookups'!$A$9:'Lookups'!$B$24, 2, FALSE)+((SQRT((1/('Total Sites'!I103/Area!I103))/2)*1000)*'New Sites'!I103*VLOOKUP('Lookups'!$A$10, 'Lookups'!$A$9:'Lookups'!$B$24, 2, FALSE))+'New Sites'!I103*VLOOKUP('Lookups'!$A$11, 'Lookups'!$A$9:'Lookups'!$B$24, 2, FALSE),"-")</f>
        <v/>
      </c>
      <c r="J103" s="16">
        <f>IFERROR('New Sites'!J103*VLOOKUP('Lookups'!$A$9, 'Lookups'!$A$9:'Lookups'!$B$24, 2, FALSE)+((SQRT((1/('Total Sites'!J103/Area!J103))/2)*1000)*'New Sites'!J103*VLOOKUP('Lookups'!$A$10, 'Lookups'!$A$9:'Lookups'!$B$24, 2, FALSE))+'New Sites'!J103*VLOOKUP('Lookups'!$A$11, 'Lookups'!$A$9:'Lookups'!$B$24, 2, FALSE),"-")</f>
        <v/>
      </c>
      <c r="K103" s="16">
        <f>IFERROR('New Sites'!K103*VLOOKUP('Lookups'!$A$9, 'Lookups'!$A$9:'Lookups'!$B$24, 2, FALSE)+((SQRT((1/('Total Sites'!K103/Area!K103))/2)*1000)*'New Sites'!K103*VLOOKUP('Lookups'!$A$10, 'Lookups'!$A$9:'Lookups'!$B$24, 2, FALSE))+'New Sites'!K103*VLOOKUP('Lookups'!$A$11, 'Lookups'!$A$9:'Lookups'!$B$24, 2, FALSE),"-")</f>
        <v/>
      </c>
      <c r="L103" s="16">
        <f>IFERROR('New Sites'!L103*VLOOKUP('Lookups'!$A$9, 'Lookups'!$A$9:'Lookups'!$B$24, 2, FALSE)+((SQRT((1/('Total Sites'!L103/Area!L103))/2)*1000)*'New Sites'!L103*VLOOKUP('Lookups'!$A$10, 'Lookups'!$A$9:'Lookups'!$B$24, 2, FALSE))+'New Sites'!L103*VLOOKUP('Lookups'!$A$11, 'Lookups'!$A$9:'Lookups'!$B$24, 2, FALSE),"-")</f>
        <v/>
      </c>
      <c r="M103" s="17">
        <f>IFERROR(SUMIF((C103:L103), "&lt;&gt;n/a")/1e9, "-")</f>
        <v/>
      </c>
      <c r="N103" s="24">
        <f>(M103*1e9)/Pop!M103</f>
        <v/>
      </c>
      <c r="O103" s="16">
        <f>IFERROR(INDEX(Options!$J$2:$J$1611,MATCH(A103, Options!$G$2:$G$1611,0)), )</f>
        <v/>
      </c>
      <c r="P103" s="16">
        <f>IFERROR(INDEX(Options!$I$2:$I$1611,MATCH(A103, Options!$G$2:$G$1611,0)), )</f>
        <v/>
      </c>
    </row>
    <row r="104">
      <c r="A104" s="16">
        <f>'New Sites'!A104</f>
        <v/>
      </c>
      <c r="B104" s="16">
        <f>'New Sites'!B104</f>
        <v/>
      </c>
      <c r="C104" s="16">
        <f>IFERROR('New Sites'!C104*VLOOKUP('Lookups'!$A$9, 'Lookups'!$A$9:'Lookups'!$B$24, 2, FALSE)+((SQRT((1/('Total Sites'!C104/Area!C104))/2)*1000)*'New Sites'!C104*VLOOKUP('Lookups'!$A$10, 'Lookups'!$A$9:'Lookups'!$B$24, 2, FALSE))+'New Sites'!C104*VLOOKUP('Lookups'!$A$11, 'Lookups'!$A$9:'Lookups'!$B$24, 2, FALSE),"-")</f>
        <v/>
      </c>
      <c r="D104" s="16">
        <f>IFERROR('New Sites'!D104*VLOOKUP('Lookups'!$A$9, 'Lookups'!$A$9:'Lookups'!$B$24, 2, FALSE)+((SQRT((1/('Total Sites'!D104/Area!D104))/2)*1000)*'New Sites'!D104*VLOOKUP('Lookups'!$A$10, 'Lookups'!$A$9:'Lookups'!$B$24, 2, FALSE))+'New Sites'!D104*VLOOKUP('Lookups'!$A$11, 'Lookups'!$A$9:'Lookups'!$B$24, 2, FALSE),"-")</f>
        <v/>
      </c>
      <c r="E104" s="16">
        <f>IFERROR('New Sites'!E104*VLOOKUP('Lookups'!$A$9, 'Lookups'!$A$9:'Lookups'!$B$24, 2, FALSE)+((SQRT((1/('Total Sites'!E104/Area!E104))/2)*1000)*'New Sites'!E104*VLOOKUP('Lookups'!$A$10, 'Lookups'!$A$9:'Lookups'!$B$24, 2, FALSE))+'New Sites'!E104*VLOOKUP('Lookups'!$A$11, 'Lookups'!$A$9:'Lookups'!$B$24, 2, FALSE),"-")</f>
        <v/>
      </c>
      <c r="F104" s="16">
        <f>IFERROR('New Sites'!F104*VLOOKUP('Lookups'!$A$9, 'Lookups'!$A$9:'Lookups'!$B$24, 2, FALSE)+((SQRT((1/('Total Sites'!F104/Area!F104))/2)*1000)*'New Sites'!F104*VLOOKUP('Lookups'!$A$10, 'Lookups'!$A$9:'Lookups'!$B$24, 2, FALSE))+'New Sites'!F104*VLOOKUP('Lookups'!$A$11, 'Lookups'!$A$9:'Lookups'!$B$24, 2, FALSE),"-")</f>
        <v/>
      </c>
      <c r="G104" s="16">
        <f>IFERROR('New Sites'!G104*VLOOKUP('Lookups'!$A$9, 'Lookups'!$A$9:'Lookups'!$B$24, 2, FALSE)+((SQRT((1/('Total Sites'!G104/Area!G104))/2)*1000)*'New Sites'!G104*VLOOKUP('Lookups'!$A$10, 'Lookups'!$A$9:'Lookups'!$B$24, 2, FALSE))+'New Sites'!G104*VLOOKUP('Lookups'!$A$11, 'Lookups'!$A$9:'Lookups'!$B$24, 2, FALSE),"-")</f>
        <v/>
      </c>
      <c r="H104" s="16">
        <f>IFERROR('New Sites'!H104*VLOOKUP('Lookups'!$A$9, 'Lookups'!$A$9:'Lookups'!$B$24, 2, FALSE)+((SQRT((1/('Total Sites'!H104/Area!H104))/2)*1000)*'New Sites'!H104*VLOOKUP('Lookups'!$A$10, 'Lookups'!$A$9:'Lookups'!$B$24, 2, FALSE))+'New Sites'!H104*VLOOKUP('Lookups'!$A$11, 'Lookups'!$A$9:'Lookups'!$B$24, 2, FALSE),"-")</f>
        <v/>
      </c>
      <c r="I104" s="16">
        <f>IFERROR('New Sites'!I104*VLOOKUP('Lookups'!$A$9, 'Lookups'!$A$9:'Lookups'!$B$24, 2, FALSE)+((SQRT((1/('Total Sites'!I104/Area!I104))/2)*1000)*'New Sites'!I104*VLOOKUP('Lookups'!$A$10, 'Lookups'!$A$9:'Lookups'!$B$24, 2, FALSE))+'New Sites'!I104*VLOOKUP('Lookups'!$A$11, 'Lookups'!$A$9:'Lookups'!$B$24, 2, FALSE),"-")</f>
        <v/>
      </c>
      <c r="J104" s="16">
        <f>IFERROR('New Sites'!J104*VLOOKUP('Lookups'!$A$9, 'Lookups'!$A$9:'Lookups'!$B$24, 2, FALSE)+((SQRT((1/('Total Sites'!J104/Area!J104))/2)*1000)*'New Sites'!J104*VLOOKUP('Lookups'!$A$10, 'Lookups'!$A$9:'Lookups'!$B$24, 2, FALSE))+'New Sites'!J104*VLOOKUP('Lookups'!$A$11, 'Lookups'!$A$9:'Lookups'!$B$24, 2, FALSE),"-")</f>
        <v/>
      </c>
      <c r="K104" s="16">
        <f>IFERROR('New Sites'!K104*VLOOKUP('Lookups'!$A$9, 'Lookups'!$A$9:'Lookups'!$B$24, 2, FALSE)+((SQRT((1/('Total Sites'!K104/Area!K104))/2)*1000)*'New Sites'!K104*VLOOKUP('Lookups'!$A$10, 'Lookups'!$A$9:'Lookups'!$B$24, 2, FALSE))+'New Sites'!K104*VLOOKUP('Lookups'!$A$11, 'Lookups'!$A$9:'Lookups'!$B$24, 2, FALSE),"-")</f>
        <v/>
      </c>
      <c r="L104" s="16">
        <f>IFERROR('New Sites'!L104*VLOOKUP('Lookups'!$A$9, 'Lookups'!$A$9:'Lookups'!$B$24, 2, FALSE)+((SQRT((1/('Total Sites'!L104/Area!L104))/2)*1000)*'New Sites'!L104*VLOOKUP('Lookups'!$A$10, 'Lookups'!$A$9:'Lookups'!$B$24, 2, FALSE))+'New Sites'!L104*VLOOKUP('Lookups'!$A$11, 'Lookups'!$A$9:'Lookups'!$B$24, 2, FALSE),"-")</f>
        <v/>
      </c>
      <c r="M104" s="17">
        <f>IFERROR(SUMIF((C104:L104), "&lt;&gt;n/a")/1e9, "-")</f>
        <v/>
      </c>
      <c r="N104" s="24">
        <f>(M104*1e9)/Pop!M104</f>
        <v/>
      </c>
      <c r="O104" s="16">
        <f>IFERROR(INDEX(Options!$J$2:$J$1611,MATCH(A104, Options!$G$2:$G$1611,0)), )</f>
        <v/>
      </c>
      <c r="P104" s="16">
        <f>IFERROR(INDEX(Options!$I$2:$I$1611,MATCH(A104, Options!$G$2:$G$1611,0)), )</f>
        <v/>
      </c>
    </row>
    <row r="105">
      <c r="A105" s="16">
        <f>'New Sites'!A105</f>
        <v/>
      </c>
      <c r="B105" s="16">
        <f>'New Sites'!B105</f>
        <v/>
      </c>
      <c r="C105" s="16">
        <f>IFERROR('New Sites'!C105*VLOOKUP('Lookups'!$A$9, 'Lookups'!$A$9:'Lookups'!$B$24, 2, FALSE)+((SQRT((1/('Total Sites'!C105/Area!C105))/2)*1000)*'New Sites'!C105*VLOOKUP('Lookups'!$A$10, 'Lookups'!$A$9:'Lookups'!$B$24, 2, FALSE))+'New Sites'!C105*VLOOKUP('Lookups'!$A$11, 'Lookups'!$A$9:'Lookups'!$B$24, 2, FALSE),"-")</f>
        <v/>
      </c>
      <c r="D105" s="16">
        <f>IFERROR('New Sites'!D105*VLOOKUP('Lookups'!$A$9, 'Lookups'!$A$9:'Lookups'!$B$24, 2, FALSE)+((SQRT((1/('Total Sites'!D105/Area!D105))/2)*1000)*'New Sites'!D105*VLOOKUP('Lookups'!$A$10, 'Lookups'!$A$9:'Lookups'!$B$24, 2, FALSE))+'New Sites'!D105*VLOOKUP('Lookups'!$A$11, 'Lookups'!$A$9:'Lookups'!$B$24, 2, FALSE),"-")</f>
        <v/>
      </c>
      <c r="E105" s="16">
        <f>IFERROR('New Sites'!E105*VLOOKUP('Lookups'!$A$9, 'Lookups'!$A$9:'Lookups'!$B$24, 2, FALSE)+((SQRT((1/('Total Sites'!E105/Area!E105))/2)*1000)*'New Sites'!E105*VLOOKUP('Lookups'!$A$10, 'Lookups'!$A$9:'Lookups'!$B$24, 2, FALSE))+'New Sites'!E105*VLOOKUP('Lookups'!$A$11, 'Lookups'!$A$9:'Lookups'!$B$24, 2, FALSE),"-")</f>
        <v/>
      </c>
      <c r="F105" s="16">
        <f>IFERROR('New Sites'!F105*VLOOKUP('Lookups'!$A$9, 'Lookups'!$A$9:'Lookups'!$B$24, 2, FALSE)+((SQRT((1/('Total Sites'!F105/Area!F105))/2)*1000)*'New Sites'!F105*VLOOKUP('Lookups'!$A$10, 'Lookups'!$A$9:'Lookups'!$B$24, 2, FALSE))+'New Sites'!F105*VLOOKUP('Lookups'!$A$11, 'Lookups'!$A$9:'Lookups'!$B$24, 2, FALSE),"-")</f>
        <v/>
      </c>
      <c r="G105" s="16">
        <f>IFERROR('New Sites'!G105*VLOOKUP('Lookups'!$A$9, 'Lookups'!$A$9:'Lookups'!$B$24, 2, FALSE)+((SQRT((1/('Total Sites'!G105/Area!G105))/2)*1000)*'New Sites'!G105*VLOOKUP('Lookups'!$A$10, 'Lookups'!$A$9:'Lookups'!$B$24, 2, FALSE))+'New Sites'!G105*VLOOKUP('Lookups'!$A$11, 'Lookups'!$A$9:'Lookups'!$B$24, 2, FALSE),"-")</f>
        <v/>
      </c>
      <c r="H105" s="16">
        <f>IFERROR('New Sites'!H105*VLOOKUP('Lookups'!$A$9, 'Lookups'!$A$9:'Lookups'!$B$24, 2, FALSE)+((SQRT((1/('Total Sites'!H105/Area!H105))/2)*1000)*'New Sites'!H105*VLOOKUP('Lookups'!$A$10, 'Lookups'!$A$9:'Lookups'!$B$24, 2, FALSE))+'New Sites'!H105*VLOOKUP('Lookups'!$A$11, 'Lookups'!$A$9:'Lookups'!$B$24, 2, FALSE),"-")</f>
        <v/>
      </c>
      <c r="I105" s="16">
        <f>IFERROR('New Sites'!I105*VLOOKUP('Lookups'!$A$9, 'Lookups'!$A$9:'Lookups'!$B$24, 2, FALSE)+((SQRT((1/('Total Sites'!I105/Area!I105))/2)*1000)*'New Sites'!I105*VLOOKUP('Lookups'!$A$10, 'Lookups'!$A$9:'Lookups'!$B$24, 2, FALSE))+'New Sites'!I105*VLOOKUP('Lookups'!$A$11, 'Lookups'!$A$9:'Lookups'!$B$24, 2, FALSE),"-")</f>
        <v/>
      </c>
      <c r="J105" s="16">
        <f>IFERROR('New Sites'!J105*VLOOKUP('Lookups'!$A$9, 'Lookups'!$A$9:'Lookups'!$B$24, 2, FALSE)+((SQRT((1/('Total Sites'!J105/Area!J105))/2)*1000)*'New Sites'!J105*VLOOKUP('Lookups'!$A$10, 'Lookups'!$A$9:'Lookups'!$B$24, 2, FALSE))+'New Sites'!J105*VLOOKUP('Lookups'!$A$11, 'Lookups'!$A$9:'Lookups'!$B$24, 2, FALSE),"-")</f>
        <v/>
      </c>
      <c r="K105" s="16">
        <f>IFERROR('New Sites'!K105*VLOOKUP('Lookups'!$A$9, 'Lookups'!$A$9:'Lookups'!$B$24, 2, FALSE)+((SQRT((1/('Total Sites'!K105/Area!K105))/2)*1000)*'New Sites'!K105*VLOOKUP('Lookups'!$A$10, 'Lookups'!$A$9:'Lookups'!$B$24, 2, FALSE))+'New Sites'!K105*VLOOKUP('Lookups'!$A$11, 'Lookups'!$A$9:'Lookups'!$B$24, 2, FALSE),"-")</f>
        <v/>
      </c>
      <c r="L105" s="16">
        <f>IFERROR('New Sites'!L105*VLOOKUP('Lookups'!$A$9, 'Lookups'!$A$9:'Lookups'!$B$24, 2, FALSE)+((SQRT((1/('Total Sites'!L105/Area!L105))/2)*1000)*'New Sites'!L105*VLOOKUP('Lookups'!$A$10, 'Lookups'!$A$9:'Lookups'!$B$24, 2, FALSE))+'New Sites'!L105*VLOOKUP('Lookups'!$A$11, 'Lookups'!$A$9:'Lookups'!$B$24, 2, FALSE),"-")</f>
        <v/>
      </c>
      <c r="M105" s="17">
        <f>IFERROR(SUMIF((C105:L105), "&lt;&gt;n/a")/1e9, "-")</f>
        <v/>
      </c>
      <c r="N105" s="24">
        <f>(M105*1e9)/Pop!M105</f>
        <v/>
      </c>
      <c r="O105" s="16">
        <f>IFERROR(INDEX(Options!$J$2:$J$1611,MATCH(A105, Options!$G$2:$G$1611,0)), )</f>
        <v/>
      </c>
      <c r="P105" s="16">
        <f>IFERROR(INDEX(Options!$I$2:$I$1611,MATCH(A105, Options!$G$2:$G$1611,0)), )</f>
        <v/>
      </c>
    </row>
    <row r="106">
      <c r="A106" s="16">
        <f>'New Sites'!A106</f>
        <v/>
      </c>
      <c r="B106" s="16">
        <f>'New Sites'!B106</f>
        <v/>
      </c>
      <c r="C106" s="16">
        <f>IFERROR('New Sites'!C106*VLOOKUP('Lookups'!$A$9, 'Lookups'!$A$9:'Lookups'!$B$24, 2, FALSE)+((SQRT((1/('Total Sites'!C106/Area!C106))/2)*1000)*'New Sites'!C106*VLOOKUP('Lookups'!$A$10, 'Lookups'!$A$9:'Lookups'!$B$24, 2, FALSE))+'New Sites'!C106*VLOOKUP('Lookups'!$A$11, 'Lookups'!$A$9:'Lookups'!$B$24, 2, FALSE),"-")</f>
        <v/>
      </c>
      <c r="D106" s="16">
        <f>IFERROR('New Sites'!D106*VLOOKUP('Lookups'!$A$9, 'Lookups'!$A$9:'Lookups'!$B$24, 2, FALSE)+((SQRT((1/('Total Sites'!D106/Area!D106))/2)*1000)*'New Sites'!D106*VLOOKUP('Lookups'!$A$10, 'Lookups'!$A$9:'Lookups'!$B$24, 2, FALSE))+'New Sites'!D106*VLOOKUP('Lookups'!$A$11, 'Lookups'!$A$9:'Lookups'!$B$24, 2, FALSE),"-")</f>
        <v/>
      </c>
      <c r="E106" s="16">
        <f>IFERROR('New Sites'!E106*VLOOKUP('Lookups'!$A$9, 'Lookups'!$A$9:'Lookups'!$B$24, 2, FALSE)+((SQRT((1/('Total Sites'!E106/Area!E106))/2)*1000)*'New Sites'!E106*VLOOKUP('Lookups'!$A$10, 'Lookups'!$A$9:'Lookups'!$B$24, 2, FALSE))+'New Sites'!E106*VLOOKUP('Lookups'!$A$11, 'Lookups'!$A$9:'Lookups'!$B$24, 2, FALSE),"-")</f>
        <v/>
      </c>
      <c r="F106" s="16">
        <f>IFERROR('New Sites'!F106*VLOOKUP('Lookups'!$A$9, 'Lookups'!$A$9:'Lookups'!$B$24, 2, FALSE)+((SQRT((1/('Total Sites'!F106/Area!F106))/2)*1000)*'New Sites'!F106*VLOOKUP('Lookups'!$A$10, 'Lookups'!$A$9:'Lookups'!$B$24, 2, FALSE))+'New Sites'!F106*VLOOKUP('Lookups'!$A$11, 'Lookups'!$A$9:'Lookups'!$B$24, 2, FALSE),"-")</f>
        <v/>
      </c>
      <c r="G106" s="16">
        <f>IFERROR('New Sites'!G106*VLOOKUP('Lookups'!$A$9, 'Lookups'!$A$9:'Lookups'!$B$24, 2, FALSE)+((SQRT((1/('Total Sites'!G106/Area!G106))/2)*1000)*'New Sites'!G106*VLOOKUP('Lookups'!$A$10, 'Lookups'!$A$9:'Lookups'!$B$24, 2, FALSE))+'New Sites'!G106*VLOOKUP('Lookups'!$A$11, 'Lookups'!$A$9:'Lookups'!$B$24, 2, FALSE),"-")</f>
        <v/>
      </c>
      <c r="H106" s="16">
        <f>IFERROR('New Sites'!H106*VLOOKUP('Lookups'!$A$9, 'Lookups'!$A$9:'Lookups'!$B$24, 2, FALSE)+((SQRT((1/('Total Sites'!H106/Area!H106))/2)*1000)*'New Sites'!H106*VLOOKUP('Lookups'!$A$10, 'Lookups'!$A$9:'Lookups'!$B$24, 2, FALSE))+'New Sites'!H106*VLOOKUP('Lookups'!$A$11, 'Lookups'!$A$9:'Lookups'!$B$24, 2, FALSE),"-")</f>
        <v/>
      </c>
      <c r="I106" s="16">
        <f>IFERROR('New Sites'!I106*VLOOKUP('Lookups'!$A$9, 'Lookups'!$A$9:'Lookups'!$B$24, 2, FALSE)+((SQRT((1/('Total Sites'!I106/Area!I106))/2)*1000)*'New Sites'!I106*VLOOKUP('Lookups'!$A$10, 'Lookups'!$A$9:'Lookups'!$B$24, 2, FALSE))+'New Sites'!I106*VLOOKUP('Lookups'!$A$11, 'Lookups'!$A$9:'Lookups'!$B$24, 2, FALSE),"-")</f>
        <v/>
      </c>
      <c r="J106" s="16">
        <f>IFERROR('New Sites'!J106*VLOOKUP('Lookups'!$A$9, 'Lookups'!$A$9:'Lookups'!$B$24, 2, FALSE)+((SQRT((1/('Total Sites'!J106/Area!J106))/2)*1000)*'New Sites'!J106*VLOOKUP('Lookups'!$A$10, 'Lookups'!$A$9:'Lookups'!$B$24, 2, FALSE))+'New Sites'!J106*VLOOKUP('Lookups'!$A$11, 'Lookups'!$A$9:'Lookups'!$B$24, 2, FALSE),"-")</f>
        <v/>
      </c>
      <c r="K106" s="16">
        <f>IFERROR('New Sites'!K106*VLOOKUP('Lookups'!$A$9, 'Lookups'!$A$9:'Lookups'!$B$24, 2, FALSE)+((SQRT((1/('Total Sites'!K106/Area!K106))/2)*1000)*'New Sites'!K106*VLOOKUP('Lookups'!$A$10, 'Lookups'!$A$9:'Lookups'!$B$24, 2, FALSE))+'New Sites'!K106*VLOOKUP('Lookups'!$A$11, 'Lookups'!$A$9:'Lookups'!$B$24, 2, FALSE),"-")</f>
        <v/>
      </c>
      <c r="L106" s="16">
        <f>IFERROR('New Sites'!L106*VLOOKUP('Lookups'!$A$9, 'Lookups'!$A$9:'Lookups'!$B$24, 2, FALSE)+((SQRT((1/('Total Sites'!L106/Area!L106))/2)*1000)*'New Sites'!L106*VLOOKUP('Lookups'!$A$10, 'Lookups'!$A$9:'Lookups'!$B$24, 2, FALSE))+'New Sites'!L106*VLOOKUP('Lookups'!$A$11, 'Lookups'!$A$9:'Lookups'!$B$24, 2, FALSE),"-")</f>
        <v/>
      </c>
      <c r="M106" s="17">
        <f>IFERROR(SUMIF((C106:L106), "&lt;&gt;n/a")/1e9, "-")</f>
        <v/>
      </c>
      <c r="N106" s="24">
        <f>(M106*1e9)/Pop!M106</f>
        <v/>
      </c>
      <c r="O106" s="16">
        <f>IFERROR(INDEX(Options!$J$2:$J$1611,MATCH(A106, Options!$G$2:$G$1611,0)), )</f>
        <v/>
      </c>
      <c r="P106" s="16">
        <f>IFERROR(INDEX(Options!$I$2:$I$1611,MATCH(A106, Options!$G$2:$G$1611,0)), )</f>
        <v/>
      </c>
    </row>
    <row r="107">
      <c r="A107" s="16">
        <f>'New Sites'!A107</f>
        <v/>
      </c>
      <c r="B107" s="16">
        <f>'New Sites'!B107</f>
        <v/>
      </c>
      <c r="C107" s="16">
        <f>IFERROR('New Sites'!C107*VLOOKUP('Lookups'!$A$9, 'Lookups'!$A$9:'Lookups'!$B$24, 2, FALSE)+((SQRT((1/('Total Sites'!C107/Area!C107))/2)*1000)*'New Sites'!C107*VLOOKUP('Lookups'!$A$10, 'Lookups'!$A$9:'Lookups'!$B$24, 2, FALSE))+'New Sites'!C107*VLOOKUP('Lookups'!$A$11, 'Lookups'!$A$9:'Lookups'!$B$24, 2, FALSE),"-")</f>
        <v/>
      </c>
      <c r="D107" s="16">
        <f>IFERROR('New Sites'!D107*VLOOKUP('Lookups'!$A$9, 'Lookups'!$A$9:'Lookups'!$B$24, 2, FALSE)+((SQRT((1/('Total Sites'!D107/Area!D107))/2)*1000)*'New Sites'!D107*VLOOKUP('Lookups'!$A$10, 'Lookups'!$A$9:'Lookups'!$B$24, 2, FALSE))+'New Sites'!D107*VLOOKUP('Lookups'!$A$11, 'Lookups'!$A$9:'Lookups'!$B$24, 2, FALSE),"-")</f>
        <v/>
      </c>
      <c r="E107" s="16">
        <f>IFERROR('New Sites'!E107*VLOOKUP('Lookups'!$A$9, 'Lookups'!$A$9:'Lookups'!$B$24, 2, FALSE)+((SQRT((1/('Total Sites'!E107/Area!E107))/2)*1000)*'New Sites'!E107*VLOOKUP('Lookups'!$A$10, 'Lookups'!$A$9:'Lookups'!$B$24, 2, FALSE))+'New Sites'!E107*VLOOKUP('Lookups'!$A$11, 'Lookups'!$A$9:'Lookups'!$B$24, 2, FALSE),"-")</f>
        <v/>
      </c>
      <c r="F107" s="16">
        <f>IFERROR('New Sites'!F107*VLOOKUP('Lookups'!$A$9, 'Lookups'!$A$9:'Lookups'!$B$24, 2, FALSE)+((SQRT((1/('Total Sites'!F107/Area!F107))/2)*1000)*'New Sites'!F107*VLOOKUP('Lookups'!$A$10, 'Lookups'!$A$9:'Lookups'!$B$24, 2, FALSE))+'New Sites'!F107*VLOOKUP('Lookups'!$A$11, 'Lookups'!$A$9:'Lookups'!$B$24, 2, FALSE),"-")</f>
        <v/>
      </c>
      <c r="G107" s="16">
        <f>IFERROR('New Sites'!G107*VLOOKUP('Lookups'!$A$9, 'Lookups'!$A$9:'Lookups'!$B$24, 2, FALSE)+((SQRT((1/('Total Sites'!G107/Area!G107))/2)*1000)*'New Sites'!G107*VLOOKUP('Lookups'!$A$10, 'Lookups'!$A$9:'Lookups'!$B$24, 2, FALSE))+'New Sites'!G107*VLOOKUP('Lookups'!$A$11, 'Lookups'!$A$9:'Lookups'!$B$24, 2, FALSE),"-")</f>
        <v/>
      </c>
      <c r="H107" s="16">
        <f>IFERROR('New Sites'!H107*VLOOKUP('Lookups'!$A$9, 'Lookups'!$A$9:'Lookups'!$B$24, 2, FALSE)+((SQRT((1/('Total Sites'!H107/Area!H107))/2)*1000)*'New Sites'!H107*VLOOKUP('Lookups'!$A$10, 'Lookups'!$A$9:'Lookups'!$B$24, 2, FALSE))+'New Sites'!H107*VLOOKUP('Lookups'!$A$11, 'Lookups'!$A$9:'Lookups'!$B$24, 2, FALSE),"-")</f>
        <v/>
      </c>
      <c r="I107" s="16">
        <f>IFERROR('New Sites'!I107*VLOOKUP('Lookups'!$A$9, 'Lookups'!$A$9:'Lookups'!$B$24, 2, FALSE)+((SQRT((1/('Total Sites'!I107/Area!I107))/2)*1000)*'New Sites'!I107*VLOOKUP('Lookups'!$A$10, 'Lookups'!$A$9:'Lookups'!$B$24, 2, FALSE))+'New Sites'!I107*VLOOKUP('Lookups'!$A$11, 'Lookups'!$A$9:'Lookups'!$B$24, 2, FALSE),"-")</f>
        <v/>
      </c>
      <c r="J107" s="16">
        <f>IFERROR('New Sites'!J107*VLOOKUP('Lookups'!$A$9, 'Lookups'!$A$9:'Lookups'!$B$24, 2, FALSE)+((SQRT((1/('Total Sites'!J107/Area!J107))/2)*1000)*'New Sites'!J107*VLOOKUP('Lookups'!$A$10, 'Lookups'!$A$9:'Lookups'!$B$24, 2, FALSE))+'New Sites'!J107*VLOOKUP('Lookups'!$A$11, 'Lookups'!$A$9:'Lookups'!$B$24, 2, FALSE),"-")</f>
        <v/>
      </c>
      <c r="K107" s="16">
        <f>IFERROR('New Sites'!K107*VLOOKUP('Lookups'!$A$9, 'Lookups'!$A$9:'Lookups'!$B$24, 2, FALSE)+((SQRT((1/('Total Sites'!K107/Area!K107))/2)*1000)*'New Sites'!K107*VLOOKUP('Lookups'!$A$10, 'Lookups'!$A$9:'Lookups'!$B$24, 2, FALSE))+'New Sites'!K107*VLOOKUP('Lookups'!$A$11, 'Lookups'!$A$9:'Lookups'!$B$24, 2, FALSE),"-")</f>
        <v/>
      </c>
      <c r="L107" s="16">
        <f>IFERROR('New Sites'!L107*VLOOKUP('Lookups'!$A$9, 'Lookups'!$A$9:'Lookups'!$B$24, 2, FALSE)+((SQRT((1/('Total Sites'!L107/Area!L107))/2)*1000)*'New Sites'!L107*VLOOKUP('Lookups'!$A$10, 'Lookups'!$A$9:'Lookups'!$B$24, 2, FALSE))+'New Sites'!L107*VLOOKUP('Lookups'!$A$11, 'Lookups'!$A$9:'Lookups'!$B$24, 2, FALSE),"-")</f>
        <v/>
      </c>
      <c r="M107" s="17">
        <f>IFERROR(SUMIF((C107:L107), "&lt;&gt;n/a")/1e9, "-")</f>
        <v/>
      </c>
      <c r="N107" s="24">
        <f>(M107*1e9)/Pop!M107</f>
        <v/>
      </c>
      <c r="O107" s="16">
        <f>IFERROR(INDEX(Options!$J$2:$J$1611,MATCH(A107, Options!$G$2:$G$1611,0)), )</f>
        <v/>
      </c>
      <c r="P107" s="16">
        <f>IFERROR(INDEX(Options!$I$2:$I$1611,MATCH(A107, Options!$G$2:$G$1611,0)), )</f>
        <v/>
      </c>
    </row>
    <row r="108">
      <c r="A108" s="16">
        <f>'New Sites'!A108</f>
        <v/>
      </c>
      <c r="B108" s="16">
        <f>'New Sites'!B108</f>
        <v/>
      </c>
      <c r="C108" s="16">
        <f>IFERROR('New Sites'!C108*VLOOKUP('Lookups'!$A$9, 'Lookups'!$A$9:'Lookups'!$B$24, 2, FALSE)+((SQRT((1/('Total Sites'!C108/Area!C108))/2)*1000)*'New Sites'!C108*VLOOKUP('Lookups'!$A$10, 'Lookups'!$A$9:'Lookups'!$B$24, 2, FALSE))+'New Sites'!C108*VLOOKUP('Lookups'!$A$11, 'Lookups'!$A$9:'Lookups'!$B$24, 2, FALSE),"-")</f>
        <v/>
      </c>
      <c r="D108" s="16">
        <f>IFERROR('New Sites'!D108*VLOOKUP('Lookups'!$A$9, 'Lookups'!$A$9:'Lookups'!$B$24, 2, FALSE)+((SQRT((1/('Total Sites'!D108/Area!D108))/2)*1000)*'New Sites'!D108*VLOOKUP('Lookups'!$A$10, 'Lookups'!$A$9:'Lookups'!$B$24, 2, FALSE))+'New Sites'!D108*VLOOKUP('Lookups'!$A$11, 'Lookups'!$A$9:'Lookups'!$B$24, 2, FALSE),"-")</f>
        <v/>
      </c>
      <c r="E108" s="16">
        <f>IFERROR('New Sites'!E108*VLOOKUP('Lookups'!$A$9, 'Lookups'!$A$9:'Lookups'!$B$24, 2, FALSE)+((SQRT((1/('Total Sites'!E108/Area!E108))/2)*1000)*'New Sites'!E108*VLOOKUP('Lookups'!$A$10, 'Lookups'!$A$9:'Lookups'!$B$24, 2, FALSE))+'New Sites'!E108*VLOOKUP('Lookups'!$A$11, 'Lookups'!$A$9:'Lookups'!$B$24, 2, FALSE),"-")</f>
        <v/>
      </c>
      <c r="F108" s="16">
        <f>IFERROR('New Sites'!F108*VLOOKUP('Lookups'!$A$9, 'Lookups'!$A$9:'Lookups'!$B$24, 2, FALSE)+((SQRT((1/('Total Sites'!F108/Area!F108))/2)*1000)*'New Sites'!F108*VLOOKUP('Lookups'!$A$10, 'Lookups'!$A$9:'Lookups'!$B$24, 2, FALSE))+'New Sites'!F108*VLOOKUP('Lookups'!$A$11, 'Lookups'!$A$9:'Lookups'!$B$24, 2, FALSE),"-")</f>
        <v/>
      </c>
      <c r="G108" s="16">
        <f>IFERROR('New Sites'!G108*VLOOKUP('Lookups'!$A$9, 'Lookups'!$A$9:'Lookups'!$B$24, 2, FALSE)+((SQRT((1/('Total Sites'!G108/Area!G108))/2)*1000)*'New Sites'!G108*VLOOKUP('Lookups'!$A$10, 'Lookups'!$A$9:'Lookups'!$B$24, 2, FALSE))+'New Sites'!G108*VLOOKUP('Lookups'!$A$11, 'Lookups'!$A$9:'Lookups'!$B$24, 2, FALSE),"-")</f>
        <v/>
      </c>
      <c r="H108" s="16">
        <f>IFERROR('New Sites'!H108*VLOOKUP('Lookups'!$A$9, 'Lookups'!$A$9:'Lookups'!$B$24, 2, FALSE)+((SQRT((1/('Total Sites'!H108/Area!H108))/2)*1000)*'New Sites'!H108*VLOOKUP('Lookups'!$A$10, 'Lookups'!$A$9:'Lookups'!$B$24, 2, FALSE))+'New Sites'!H108*VLOOKUP('Lookups'!$A$11, 'Lookups'!$A$9:'Lookups'!$B$24, 2, FALSE),"-")</f>
        <v/>
      </c>
      <c r="I108" s="16">
        <f>IFERROR('New Sites'!I108*VLOOKUP('Lookups'!$A$9, 'Lookups'!$A$9:'Lookups'!$B$24, 2, FALSE)+((SQRT((1/('Total Sites'!I108/Area!I108))/2)*1000)*'New Sites'!I108*VLOOKUP('Lookups'!$A$10, 'Lookups'!$A$9:'Lookups'!$B$24, 2, FALSE))+'New Sites'!I108*VLOOKUP('Lookups'!$A$11, 'Lookups'!$A$9:'Lookups'!$B$24, 2, FALSE),"-")</f>
        <v/>
      </c>
      <c r="J108" s="16">
        <f>IFERROR('New Sites'!J108*VLOOKUP('Lookups'!$A$9, 'Lookups'!$A$9:'Lookups'!$B$24, 2, FALSE)+((SQRT((1/('Total Sites'!J108/Area!J108))/2)*1000)*'New Sites'!J108*VLOOKUP('Lookups'!$A$10, 'Lookups'!$A$9:'Lookups'!$B$24, 2, FALSE))+'New Sites'!J108*VLOOKUP('Lookups'!$A$11, 'Lookups'!$A$9:'Lookups'!$B$24, 2, FALSE),"-")</f>
        <v/>
      </c>
      <c r="K108" s="16">
        <f>IFERROR('New Sites'!K108*VLOOKUP('Lookups'!$A$9, 'Lookups'!$A$9:'Lookups'!$B$24, 2, FALSE)+((SQRT((1/('Total Sites'!K108/Area!K108))/2)*1000)*'New Sites'!K108*VLOOKUP('Lookups'!$A$10, 'Lookups'!$A$9:'Lookups'!$B$24, 2, FALSE))+'New Sites'!K108*VLOOKUP('Lookups'!$A$11, 'Lookups'!$A$9:'Lookups'!$B$24, 2, FALSE),"-")</f>
        <v/>
      </c>
      <c r="L108" s="16">
        <f>IFERROR('New Sites'!L108*VLOOKUP('Lookups'!$A$9, 'Lookups'!$A$9:'Lookups'!$B$24, 2, FALSE)+((SQRT((1/('Total Sites'!L108/Area!L108))/2)*1000)*'New Sites'!L108*VLOOKUP('Lookups'!$A$10, 'Lookups'!$A$9:'Lookups'!$B$24, 2, FALSE))+'New Sites'!L108*VLOOKUP('Lookups'!$A$11, 'Lookups'!$A$9:'Lookups'!$B$24, 2, FALSE),"-")</f>
        <v/>
      </c>
      <c r="M108" s="17">
        <f>IFERROR(SUMIF((C108:L108), "&lt;&gt;n/a")/1e9, "-")</f>
        <v/>
      </c>
      <c r="N108" s="24">
        <f>(M108*1e9)/Pop!M108</f>
        <v/>
      </c>
      <c r="O108" s="16">
        <f>IFERROR(INDEX(Options!$J$2:$J$1611,MATCH(A108, Options!$G$2:$G$1611,0)), )</f>
        <v/>
      </c>
      <c r="P108" s="16">
        <f>IFERROR(INDEX(Options!$I$2:$I$1611,MATCH(A108, Options!$G$2:$G$1611,0)), )</f>
        <v/>
      </c>
    </row>
    <row r="109">
      <c r="A109" s="16">
        <f>'New Sites'!A109</f>
        <v/>
      </c>
      <c r="B109" s="16">
        <f>'New Sites'!B109</f>
        <v/>
      </c>
      <c r="C109" s="16">
        <f>IFERROR('New Sites'!C109*VLOOKUP('Lookups'!$A$9, 'Lookups'!$A$9:'Lookups'!$B$24, 2, FALSE)+((SQRT((1/('Total Sites'!C109/Area!C109))/2)*1000)*'New Sites'!C109*VLOOKUP('Lookups'!$A$10, 'Lookups'!$A$9:'Lookups'!$B$24, 2, FALSE))+'New Sites'!C109*VLOOKUP('Lookups'!$A$11, 'Lookups'!$A$9:'Lookups'!$B$24, 2, FALSE),"-")</f>
        <v/>
      </c>
      <c r="D109" s="16">
        <f>IFERROR('New Sites'!D109*VLOOKUP('Lookups'!$A$9, 'Lookups'!$A$9:'Lookups'!$B$24, 2, FALSE)+((SQRT((1/('Total Sites'!D109/Area!D109))/2)*1000)*'New Sites'!D109*VLOOKUP('Lookups'!$A$10, 'Lookups'!$A$9:'Lookups'!$B$24, 2, FALSE))+'New Sites'!D109*VLOOKUP('Lookups'!$A$11, 'Lookups'!$A$9:'Lookups'!$B$24, 2, FALSE),"-")</f>
        <v/>
      </c>
      <c r="E109" s="16">
        <f>IFERROR('New Sites'!E109*VLOOKUP('Lookups'!$A$9, 'Lookups'!$A$9:'Lookups'!$B$24, 2, FALSE)+((SQRT((1/('Total Sites'!E109/Area!E109))/2)*1000)*'New Sites'!E109*VLOOKUP('Lookups'!$A$10, 'Lookups'!$A$9:'Lookups'!$B$24, 2, FALSE))+'New Sites'!E109*VLOOKUP('Lookups'!$A$11, 'Lookups'!$A$9:'Lookups'!$B$24, 2, FALSE),"-")</f>
        <v/>
      </c>
      <c r="F109" s="16">
        <f>IFERROR('New Sites'!F109*VLOOKUP('Lookups'!$A$9, 'Lookups'!$A$9:'Lookups'!$B$24, 2, FALSE)+((SQRT((1/('Total Sites'!F109/Area!F109))/2)*1000)*'New Sites'!F109*VLOOKUP('Lookups'!$A$10, 'Lookups'!$A$9:'Lookups'!$B$24, 2, FALSE))+'New Sites'!F109*VLOOKUP('Lookups'!$A$11, 'Lookups'!$A$9:'Lookups'!$B$24, 2, FALSE),"-")</f>
        <v/>
      </c>
      <c r="G109" s="16">
        <f>IFERROR('New Sites'!G109*VLOOKUP('Lookups'!$A$9, 'Lookups'!$A$9:'Lookups'!$B$24, 2, FALSE)+((SQRT((1/('Total Sites'!G109/Area!G109))/2)*1000)*'New Sites'!G109*VLOOKUP('Lookups'!$A$10, 'Lookups'!$A$9:'Lookups'!$B$24, 2, FALSE))+'New Sites'!G109*VLOOKUP('Lookups'!$A$11, 'Lookups'!$A$9:'Lookups'!$B$24, 2, FALSE),"-")</f>
        <v/>
      </c>
      <c r="H109" s="16">
        <f>IFERROR('New Sites'!H109*VLOOKUP('Lookups'!$A$9, 'Lookups'!$A$9:'Lookups'!$B$24, 2, FALSE)+((SQRT((1/('Total Sites'!H109/Area!H109))/2)*1000)*'New Sites'!H109*VLOOKUP('Lookups'!$A$10, 'Lookups'!$A$9:'Lookups'!$B$24, 2, FALSE))+'New Sites'!H109*VLOOKUP('Lookups'!$A$11, 'Lookups'!$A$9:'Lookups'!$B$24, 2, FALSE),"-")</f>
        <v/>
      </c>
      <c r="I109" s="16">
        <f>IFERROR('New Sites'!I109*VLOOKUP('Lookups'!$A$9, 'Lookups'!$A$9:'Lookups'!$B$24, 2, FALSE)+((SQRT((1/('Total Sites'!I109/Area!I109))/2)*1000)*'New Sites'!I109*VLOOKUP('Lookups'!$A$10, 'Lookups'!$A$9:'Lookups'!$B$24, 2, FALSE))+'New Sites'!I109*VLOOKUP('Lookups'!$A$11, 'Lookups'!$A$9:'Lookups'!$B$24, 2, FALSE),"-")</f>
        <v/>
      </c>
      <c r="J109" s="16">
        <f>IFERROR('New Sites'!J109*VLOOKUP('Lookups'!$A$9, 'Lookups'!$A$9:'Lookups'!$B$24, 2, FALSE)+((SQRT((1/('Total Sites'!J109/Area!J109))/2)*1000)*'New Sites'!J109*VLOOKUP('Lookups'!$A$10, 'Lookups'!$A$9:'Lookups'!$B$24, 2, FALSE))+'New Sites'!J109*VLOOKUP('Lookups'!$A$11, 'Lookups'!$A$9:'Lookups'!$B$24, 2, FALSE),"-")</f>
        <v/>
      </c>
      <c r="K109" s="16">
        <f>IFERROR('New Sites'!K109*VLOOKUP('Lookups'!$A$9, 'Lookups'!$A$9:'Lookups'!$B$24, 2, FALSE)+((SQRT((1/('Total Sites'!K109/Area!K109))/2)*1000)*'New Sites'!K109*VLOOKUP('Lookups'!$A$10, 'Lookups'!$A$9:'Lookups'!$B$24, 2, FALSE))+'New Sites'!K109*VLOOKUP('Lookups'!$A$11, 'Lookups'!$A$9:'Lookups'!$B$24, 2, FALSE),"-")</f>
        <v/>
      </c>
      <c r="L109" s="16">
        <f>IFERROR('New Sites'!L109*VLOOKUP('Lookups'!$A$9, 'Lookups'!$A$9:'Lookups'!$B$24, 2, FALSE)+((SQRT((1/('Total Sites'!L109/Area!L109))/2)*1000)*'New Sites'!L109*VLOOKUP('Lookups'!$A$10, 'Lookups'!$A$9:'Lookups'!$B$24, 2, FALSE))+'New Sites'!L109*VLOOKUP('Lookups'!$A$11, 'Lookups'!$A$9:'Lookups'!$B$24, 2, FALSE),"-")</f>
        <v/>
      </c>
      <c r="M109" s="17">
        <f>IFERROR(SUMIF((C109:L109), "&lt;&gt;n/a")/1e9, "-")</f>
        <v/>
      </c>
      <c r="N109" s="24">
        <f>(M109*1e9)/Pop!M109</f>
        <v/>
      </c>
      <c r="O109" s="16">
        <f>IFERROR(INDEX(Options!$J$2:$J$1611,MATCH(A109, Options!$G$2:$G$1611,0)), )</f>
        <v/>
      </c>
      <c r="P109" s="16">
        <f>IFERROR(INDEX(Options!$I$2:$I$1611,MATCH(A109, Options!$G$2:$G$1611,0)), )</f>
        <v/>
      </c>
    </row>
    <row r="110">
      <c r="A110" s="16">
        <f>'New Sites'!A110</f>
        <v/>
      </c>
      <c r="B110" s="16">
        <f>'New Sites'!B110</f>
        <v/>
      </c>
      <c r="C110" s="16">
        <f>IFERROR('New Sites'!C110*VLOOKUP('Lookups'!$A$9, 'Lookups'!$A$9:'Lookups'!$B$24, 2, FALSE)+((SQRT((1/('Total Sites'!C110/Area!C110))/2)*1000)*'New Sites'!C110*VLOOKUP('Lookups'!$A$10, 'Lookups'!$A$9:'Lookups'!$B$24, 2, FALSE))+'New Sites'!C110*VLOOKUP('Lookups'!$A$11, 'Lookups'!$A$9:'Lookups'!$B$24, 2, FALSE),"-")</f>
        <v/>
      </c>
      <c r="D110" s="16">
        <f>IFERROR('New Sites'!D110*VLOOKUP('Lookups'!$A$9, 'Lookups'!$A$9:'Lookups'!$B$24, 2, FALSE)+((SQRT((1/('Total Sites'!D110/Area!D110))/2)*1000)*'New Sites'!D110*VLOOKUP('Lookups'!$A$10, 'Lookups'!$A$9:'Lookups'!$B$24, 2, FALSE))+'New Sites'!D110*VLOOKUP('Lookups'!$A$11, 'Lookups'!$A$9:'Lookups'!$B$24, 2, FALSE),"-")</f>
        <v/>
      </c>
      <c r="E110" s="16">
        <f>IFERROR('New Sites'!E110*VLOOKUP('Lookups'!$A$9, 'Lookups'!$A$9:'Lookups'!$B$24, 2, FALSE)+((SQRT((1/('Total Sites'!E110/Area!E110))/2)*1000)*'New Sites'!E110*VLOOKUP('Lookups'!$A$10, 'Lookups'!$A$9:'Lookups'!$B$24, 2, FALSE))+'New Sites'!E110*VLOOKUP('Lookups'!$A$11, 'Lookups'!$A$9:'Lookups'!$B$24, 2, FALSE),"-")</f>
        <v/>
      </c>
      <c r="F110" s="16">
        <f>IFERROR('New Sites'!F110*VLOOKUP('Lookups'!$A$9, 'Lookups'!$A$9:'Lookups'!$B$24, 2, FALSE)+((SQRT((1/('Total Sites'!F110/Area!F110))/2)*1000)*'New Sites'!F110*VLOOKUP('Lookups'!$A$10, 'Lookups'!$A$9:'Lookups'!$B$24, 2, FALSE))+'New Sites'!F110*VLOOKUP('Lookups'!$A$11, 'Lookups'!$A$9:'Lookups'!$B$24, 2, FALSE),"-")</f>
        <v/>
      </c>
      <c r="G110" s="16">
        <f>IFERROR('New Sites'!G110*VLOOKUP('Lookups'!$A$9, 'Lookups'!$A$9:'Lookups'!$B$24, 2, FALSE)+((SQRT((1/('Total Sites'!G110/Area!G110))/2)*1000)*'New Sites'!G110*VLOOKUP('Lookups'!$A$10, 'Lookups'!$A$9:'Lookups'!$B$24, 2, FALSE))+'New Sites'!G110*VLOOKUP('Lookups'!$A$11, 'Lookups'!$A$9:'Lookups'!$B$24, 2, FALSE),"-")</f>
        <v/>
      </c>
      <c r="H110" s="16">
        <f>IFERROR('New Sites'!H110*VLOOKUP('Lookups'!$A$9, 'Lookups'!$A$9:'Lookups'!$B$24, 2, FALSE)+((SQRT((1/('Total Sites'!H110/Area!H110))/2)*1000)*'New Sites'!H110*VLOOKUP('Lookups'!$A$10, 'Lookups'!$A$9:'Lookups'!$B$24, 2, FALSE))+'New Sites'!H110*VLOOKUP('Lookups'!$A$11, 'Lookups'!$A$9:'Lookups'!$B$24, 2, FALSE),"-")</f>
        <v/>
      </c>
      <c r="I110" s="16">
        <f>IFERROR('New Sites'!I110*VLOOKUP('Lookups'!$A$9, 'Lookups'!$A$9:'Lookups'!$B$24, 2, FALSE)+((SQRT((1/('Total Sites'!I110/Area!I110))/2)*1000)*'New Sites'!I110*VLOOKUP('Lookups'!$A$10, 'Lookups'!$A$9:'Lookups'!$B$24, 2, FALSE))+'New Sites'!I110*VLOOKUP('Lookups'!$A$11, 'Lookups'!$A$9:'Lookups'!$B$24, 2, FALSE),"-")</f>
        <v/>
      </c>
      <c r="J110" s="16">
        <f>IFERROR('New Sites'!J110*VLOOKUP('Lookups'!$A$9, 'Lookups'!$A$9:'Lookups'!$B$24, 2, FALSE)+((SQRT((1/('Total Sites'!J110/Area!J110))/2)*1000)*'New Sites'!J110*VLOOKUP('Lookups'!$A$10, 'Lookups'!$A$9:'Lookups'!$B$24, 2, FALSE))+'New Sites'!J110*VLOOKUP('Lookups'!$A$11, 'Lookups'!$A$9:'Lookups'!$B$24, 2, FALSE),"-")</f>
        <v/>
      </c>
      <c r="K110" s="16">
        <f>IFERROR('New Sites'!K110*VLOOKUP('Lookups'!$A$9, 'Lookups'!$A$9:'Lookups'!$B$24, 2, FALSE)+((SQRT((1/('Total Sites'!K110/Area!K110))/2)*1000)*'New Sites'!K110*VLOOKUP('Lookups'!$A$10, 'Lookups'!$A$9:'Lookups'!$B$24, 2, FALSE))+'New Sites'!K110*VLOOKUP('Lookups'!$A$11, 'Lookups'!$A$9:'Lookups'!$B$24, 2, FALSE),"-")</f>
        <v/>
      </c>
      <c r="L110" s="16">
        <f>IFERROR('New Sites'!L110*VLOOKUP('Lookups'!$A$9, 'Lookups'!$A$9:'Lookups'!$B$24, 2, FALSE)+((SQRT((1/('Total Sites'!L110/Area!L110))/2)*1000)*'New Sites'!L110*VLOOKUP('Lookups'!$A$10, 'Lookups'!$A$9:'Lookups'!$B$24, 2, FALSE))+'New Sites'!L110*VLOOKUP('Lookups'!$A$11, 'Lookups'!$A$9:'Lookups'!$B$24, 2, FALSE),"-")</f>
        <v/>
      </c>
      <c r="M110" s="17">
        <f>IFERROR(SUMIF((C110:L110), "&lt;&gt;n/a")/1e9, "-")</f>
        <v/>
      </c>
      <c r="N110" s="24">
        <f>(M110*1e9)/Pop!M110</f>
        <v/>
      </c>
      <c r="O110" s="16">
        <f>IFERROR(INDEX(Options!$J$2:$J$1611,MATCH(A110, Options!$G$2:$G$1611,0)), )</f>
        <v/>
      </c>
      <c r="P110" s="16">
        <f>IFERROR(INDEX(Options!$I$2:$I$1611,MATCH(A110, Options!$G$2:$G$1611,0)), )</f>
        <v/>
      </c>
    </row>
    <row r="111">
      <c r="A111" s="16">
        <f>'New Sites'!A111</f>
        <v/>
      </c>
      <c r="B111" s="16">
        <f>'New Sites'!B111</f>
        <v/>
      </c>
      <c r="C111" s="16">
        <f>IFERROR('New Sites'!C111*VLOOKUP('Lookups'!$A$9, 'Lookups'!$A$9:'Lookups'!$B$24, 2, FALSE)+((SQRT((1/('Total Sites'!C111/Area!C111))/2)*1000)*'New Sites'!C111*VLOOKUP('Lookups'!$A$10, 'Lookups'!$A$9:'Lookups'!$B$24, 2, FALSE))+'New Sites'!C111*VLOOKUP('Lookups'!$A$11, 'Lookups'!$A$9:'Lookups'!$B$24, 2, FALSE),"-")</f>
        <v/>
      </c>
      <c r="D111" s="16">
        <f>IFERROR('New Sites'!D111*VLOOKUP('Lookups'!$A$9, 'Lookups'!$A$9:'Lookups'!$B$24, 2, FALSE)+((SQRT((1/('Total Sites'!D111/Area!D111))/2)*1000)*'New Sites'!D111*VLOOKUP('Lookups'!$A$10, 'Lookups'!$A$9:'Lookups'!$B$24, 2, FALSE))+'New Sites'!D111*VLOOKUP('Lookups'!$A$11, 'Lookups'!$A$9:'Lookups'!$B$24, 2, FALSE),"-")</f>
        <v/>
      </c>
      <c r="E111" s="16">
        <f>IFERROR('New Sites'!E111*VLOOKUP('Lookups'!$A$9, 'Lookups'!$A$9:'Lookups'!$B$24, 2, FALSE)+((SQRT((1/('Total Sites'!E111/Area!E111))/2)*1000)*'New Sites'!E111*VLOOKUP('Lookups'!$A$10, 'Lookups'!$A$9:'Lookups'!$B$24, 2, FALSE))+'New Sites'!E111*VLOOKUP('Lookups'!$A$11, 'Lookups'!$A$9:'Lookups'!$B$24, 2, FALSE),"-")</f>
        <v/>
      </c>
      <c r="F111" s="16">
        <f>IFERROR('New Sites'!F111*VLOOKUP('Lookups'!$A$9, 'Lookups'!$A$9:'Lookups'!$B$24, 2, FALSE)+((SQRT((1/('Total Sites'!F111/Area!F111))/2)*1000)*'New Sites'!F111*VLOOKUP('Lookups'!$A$10, 'Lookups'!$A$9:'Lookups'!$B$24, 2, FALSE))+'New Sites'!F111*VLOOKUP('Lookups'!$A$11, 'Lookups'!$A$9:'Lookups'!$B$24, 2, FALSE),"-")</f>
        <v/>
      </c>
      <c r="G111" s="16">
        <f>IFERROR('New Sites'!G111*VLOOKUP('Lookups'!$A$9, 'Lookups'!$A$9:'Lookups'!$B$24, 2, FALSE)+((SQRT((1/('Total Sites'!G111/Area!G111))/2)*1000)*'New Sites'!G111*VLOOKUP('Lookups'!$A$10, 'Lookups'!$A$9:'Lookups'!$B$24, 2, FALSE))+'New Sites'!G111*VLOOKUP('Lookups'!$A$11, 'Lookups'!$A$9:'Lookups'!$B$24, 2, FALSE),"-")</f>
        <v/>
      </c>
      <c r="H111" s="16">
        <f>IFERROR('New Sites'!H111*VLOOKUP('Lookups'!$A$9, 'Lookups'!$A$9:'Lookups'!$B$24, 2, FALSE)+((SQRT((1/('Total Sites'!H111/Area!H111))/2)*1000)*'New Sites'!H111*VLOOKUP('Lookups'!$A$10, 'Lookups'!$A$9:'Lookups'!$B$24, 2, FALSE))+'New Sites'!H111*VLOOKUP('Lookups'!$A$11, 'Lookups'!$A$9:'Lookups'!$B$24, 2, FALSE),"-")</f>
        <v/>
      </c>
      <c r="I111" s="16">
        <f>IFERROR('New Sites'!I111*VLOOKUP('Lookups'!$A$9, 'Lookups'!$A$9:'Lookups'!$B$24, 2, FALSE)+((SQRT((1/('Total Sites'!I111/Area!I111))/2)*1000)*'New Sites'!I111*VLOOKUP('Lookups'!$A$10, 'Lookups'!$A$9:'Lookups'!$B$24, 2, FALSE))+'New Sites'!I111*VLOOKUP('Lookups'!$A$11, 'Lookups'!$A$9:'Lookups'!$B$24, 2, FALSE),"-")</f>
        <v/>
      </c>
      <c r="J111" s="16">
        <f>IFERROR('New Sites'!J111*VLOOKUP('Lookups'!$A$9, 'Lookups'!$A$9:'Lookups'!$B$24, 2, FALSE)+((SQRT((1/('Total Sites'!J111/Area!J111))/2)*1000)*'New Sites'!J111*VLOOKUP('Lookups'!$A$10, 'Lookups'!$A$9:'Lookups'!$B$24, 2, FALSE))+'New Sites'!J111*VLOOKUP('Lookups'!$A$11, 'Lookups'!$A$9:'Lookups'!$B$24, 2, FALSE),"-")</f>
        <v/>
      </c>
      <c r="K111" s="16">
        <f>IFERROR('New Sites'!K111*VLOOKUP('Lookups'!$A$9, 'Lookups'!$A$9:'Lookups'!$B$24, 2, FALSE)+((SQRT((1/('Total Sites'!K111/Area!K111))/2)*1000)*'New Sites'!K111*VLOOKUP('Lookups'!$A$10, 'Lookups'!$A$9:'Lookups'!$B$24, 2, FALSE))+'New Sites'!K111*VLOOKUP('Lookups'!$A$11, 'Lookups'!$A$9:'Lookups'!$B$24, 2, FALSE),"-")</f>
        <v/>
      </c>
      <c r="L111" s="16">
        <f>IFERROR('New Sites'!L111*VLOOKUP('Lookups'!$A$9, 'Lookups'!$A$9:'Lookups'!$B$24, 2, FALSE)+((SQRT((1/('Total Sites'!L111/Area!L111))/2)*1000)*'New Sites'!L111*VLOOKUP('Lookups'!$A$10, 'Lookups'!$A$9:'Lookups'!$B$24, 2, FALSE))+'New Sites'!L111*VLOOKUP('Lookups'!$A$11, 'Lookups'!$A$9:'Lookups'!$B$24, 2, FALSE),"-")</f>
        <v/>
      </c>
      <c r="M111" s="17">
        <f>IFERROR(SUMIF((C111:L111), "&lt;&gt;n/a")/1e9, "-")</f>
        <v/>
      </c>
      <c r="N111" s="24">
        <f>(M111*1e9)/Pop!M111</f>
        <v/>
      </c>
      <c r="O111" s="16">
        <f>IFERROR(INDEX(Options!$J$2:$J$1611,MATCH(A111, Options!$G$2:$G$1611,0)), )</f>
        <v/>
      </c>
      <c r="P111" s="16">
        <f>IFERROR(INDEX(Options!$I$2:$I$1611,MATCH(A111, Options!$G$2:$G$1611,0)), )</f>
        <v/>
      </c>
    </row>
    <row r="112">
      <c r="A112" s="16">
        <f>'New Sites'!A112</f>
        <v/>
      </c>
      <c r="B112" s="16">
        <f>'New Sites'!B112</f>
        <v/>
      </c>
      <c r="C112" s="16">
        <f>IFERROR('New Sites'!C112*VLOOKUP('Lookups'!$A$9, 'Lookups'!$A$9:'Lookups'!$B$24, 2, FALSE)+((SQRT((1/('Total Sites'!C112/Area!C112))/2)*1000)*'New Sites'!C112*VLOOKUP('Lookups'!$A$10, 'Lookups'!$A$9:'Lookups'!$B$24, 2, FALSE))+'New Sites'!C112*VLOOKUP('Lookups'!$A$11, 'Lookups'!$A$9:'Lookups'!$B$24, 2, FALSE),"-")</f>
        <v/>
      </c>
      <c r="D112" s="16">
        <f>IFERROR('New Sites'!D112*VLOOKUP('Lookups'!$A$9, 'Lookups'!$A$9:'Lookups'!$B$24, 2, FALSE)+((SQRT((1/('Total Sites'!D112/Area!D112))/2)*1000)*'New Sites'!D112*VLOOKUP('Lookups'!$A$10, 'Lookups'!$A$9:'Lookups'!$B$24, 2, FALSE))+'New Sites'!D112*VLOOKUP('Lookups'!$A$11, 'Lookups'!$A$9:'Lookups'!$B$24, 2, FALSE),"-")</f>
        <v/>
      </c>
      <c r="E112" s="16">
        <f>IFERROR('New Sites'!E112*VLOOKUP('Lookups'!$A$9, 'Lookups'!$A$9:'Lookups'!$B$24, 2, FALSE)+((SQRT((1/('Total Sites'!E112/Area!E112))/2)*1000)*'New Sites'!E112*VLOOKUP('Lookups'!$A$10, 'Lookups'!$A$9:'Lookups'!$B$24, 2, FALSE))+'New Sites'!E112*VLOOKUP('Lookups'!$A$11, 'Lookups'!$A$9:'Lookups'!$B$24, 2, FALSE),"-")</f>
        <v/>
      </c>
      <c r="F112" s="16">
        <f>IFERROR('New Sites'!F112*VLOOKUP('Lookups'!$A$9, 'Lookups'!$A$9:'Lookups'!$B$24, 2, FALSE)+((SQRT((1/('Total Sites'!F112/Area!F112))/2)*1000)*'New Sites'!F112*VLOOKUP('Lookups'!$A$10, 'Lookups'!$A$9:'Lookups'!$B$24, 2, FALSE))+'New Sites'!F112*VLOOKUP('Lookups'!$A$11, 'Lookups'!$A$9:'Lookups'!$B$24, 2, FALSE),"-")</f>
        <v/>
      </c>
      <c r="G112" s="16">
        <f>IFERROR('New Sites'!G112*VLOOKUP('Lookups'!$A$9, 'Lookups'!$A$9:'Lookups'!$B$24, 2, FALSE)+((SQRT((1/('Total Sites'!G112/Area!G112))/2)*1000)*'New Sites'!G112*VLOOKUP('Lookups'!$A$10, 'Lookups'!$A$9:'Lookups'!$B$24, 2, FALSE))+'New Sites'!G112*VLOOKUP('Lookups'!$A$11, 'Lookups'!$A$9:'Lookups'!$B$24, 2, FALSE),"-")</f>
        <v/>
      </c>
      <c r="H112" s="16">
        <f>IFERROR('New Sites'!H112*VLOOKUP('Lookups'!$A$9, 'Lookups'!$A$9:'Lookups'!$B$24, 2, FALSE)+((SQRT((1/('Total Sites'!H112/Area!H112))/2)*1000)*'New Sites'!H112*VLOOKUP('Lookups'!$A$10, 'Lookups'!$A$9:'Lookups'!$B$24, 2, FALSE))+'New Sites'!H112*VLOOKUP('Lookups'!$A$11, 'Lookups'!$A$9:'Lookups'!$B$24, 2, FALSE),"-")</f>
        <v/>
      </c>
      <c r="I112" s="16">
        <f>IFERROR('New Sites'!I112*VLOOKUP('Lookups'!$A$9, 'Lookups'!$A$9:'Lookups'!$B$24, 2, FALSE)+((SQRT((1/('Total Sites'!I112/Area!I112))/2)*1000)*'New Sites'!I112*VLOOKUP('Lookups'!$A$10, 'Lookups'!$A$9:'Lookups'!$B$24, 2, FALSE))+'New Sites'!I112*VLOOKUP('Lookups'!$A$11, 'Lookups'!$A$9:'Lookups'!$B$24, 2, FALSE),"-")</f>
        <v/>
      </c>
      <c r="J112" s="16">
        <f>IFERROR('New Sites'!J112*VLOOKUP('Lookups'!$A$9, 'Lookups'!$A$9:'Lookups'!$B$24, 2, FALSE)+((SQRT((1/('Total Sites'!J112/Area!J112))/2)*1000)*'New Sites'!J112*VLOOKUP('Lookups'!$A$10, 'Lookups'!$A$9:'Lookups'!$B$24, 2, FALSE))+'New Sites'!J112*VLOOKUP('Lookups'!$A$11, 'Lookups'!$A$9:'Lookups'!$B$24, 2, FALSE),"-")</f>
        <v/>
      </c>
      <c r="K112" s="16">
        <f>IFERROR('New Sites'!K112*VLOOKUP('Lookups'!$A$9, 'Lookups'!$A$9:'Lookups'!$B$24, 2, FALSE)+((SQRT((1/('Total Sites'!K112/Area!K112))/2)*1000)*'New Sites'!K112*VLOOKUP('Lookups'!$A$10, 'Lookups'!$A$9:'Lookups'!$B$24, 2, FALSE))+'New Sites'!K112*VLOOKUP('Lookups'!$A$11, 'Lookups'!$A$9:'Lookups'!$B$24, 2, FALSE),"-")</f>
        <v/>
      </c>
      <c r="L112" s="16">
        <f>IFERROR('New Sites'!L112*VLOOKUP('Lookups'!$A$9, 'Lookups'!$A$9:'Lookups'!$B$24, 2, FALSE)+((SQRT((1/('Total Sites'!L112/Area!L112))/2)*1000)*'New Sites'!L112*VLOOKUP('Lookups'!$A$10, 'Lookups'!$A$9:'Lookups'!$B$24, 2, FALSE))+'New Sites'!L112*VLOOKUP('Lookups'!$A$11, 'Lookups'!$A$9:'Lookups'!$B$24, 2, FALSE),"-")</f>
        <v/>
      </c>
      <c r="M112" s="17">
        <f>IFERROR(SUMIF((C112:L112), "&lt;&gt;n/a")/1e9, "-")</f>
        <v/>
      </c>
      <c r="N112" s="24">
        <f>(M112*1e9)/Pop!M112</f>
        <v/>
      </c>
      <c r="O112" s="16">
        <f>IFERROR(INDEX(Options!$J$2:$J$1611,MATCH(A112, Options!$G$2:$G$1611,0)), )</f>
        <v/>
      </c>
      <c r="P112" s="16">
        <f>IFERROR(INDEX(Options!$I$2:$I$1611,MATCH(A112, Options!$G$2:$G$1611,0)), )</f>
        <v/>
      </c>
    </row>
    <row r="113">
      <c r="A113" s="16">
        <f>'New Sites'!A113</f>
        <v/>
      </c>
      <c r="B113" s="16">
        <f>'New Sites'!B113</f>
        <v/>
      </c>
      <c r="C113" s="16">
        <f>IFERROR('New Sites'!C113*VLOOKUP('Lookups'!$A$9, 'Lookups'!$A$9:'Lookups'!$B$24, 2, FALSE)+((SQRT((1/('Total Sites'!C113/Area!C113))/2)*1000)*'New Sites'!C113*VLOOKUP('Lookups'!$A$10, 'Lookups'!$A$9:'Lookups'!$B$24, 2, FALSE))+'New Sites'!C113*VLOOKUP('Lookups'!$A$11, 'Lookups'!$A$9:'Lookups'!$B$24, 2, FALSE),"-")</f>
        <v/>
      </c>
      <c r="D113" s="16">
        <f>IFERROR('New Sites'!D113*VLOOKUP('Lookups'!$A$9, 'Lookups'!$A$9:'Lookups'!$B$24, 2, FALSE)+((SQRT((1/('Total Sites'!D113/Area!D113))/2)*1000)*'New Sites'!D113*VLOOKUP('Lookups'!$A$10, 'Lookups'!$A$9:'Lookups'!$B$24, 2, FALSE))+'New Sites'!D113*VLOOKUP('Lookups'!$A$11, 'Lookups'!$A$9:'Lookups'!$B$24, 2, FALSE),"-")</f>
        <v/>
      </c>
      <c r="E113" s="16">
        <f>IFERROR('New Sites'!E113*VLOOKUP('Lookups'!$A$9, 'Lookups'!$A$9:'Lookups'!$B$24, 2, FALSE)+((SQRT((1/('Total Sites'!E113/Area!E113))/2)*1000)*'New Sites'!E113*VLOOKUP('Lookups'!$A$10, 'Lookups'!$A$9:'Lookups'!$B$24, 2, FALSE))+'New Sites'!E113*VLOOKUP('Lookups'!$A$11, 'Lookups'!$A$9:'Lookups'!$B$24, 2, FALSE),"-")</f>
        <v/>
      </c>
      <c r="F113" s="16">
        <f>IFERROR('New Sites'!F113*VLOOKUP('Lookups'!$A$9, 'Lookups'!$A$9:'Lookups'!$B$24, 2, FALSE)+((SQRT((1/('Total Sites'!F113/Area!F113))/2)*1000)*'New Sites'!F113*VLOOKUP('Lookups'!$A$10, 'Lookups'!$A$9:'Lookups'!$B$24, 2, FALSE))+'New Sites'!F113*VLOOKUP('Lookups'!$A$11, 'Lookups'!$A$9:'Lookups'!$B$24, 2, FALSE),"-")</f>
        <v/>
      </c>
      <c r="G113" s="16">
        <f>IFERROR('New Sites'!G113*VLOOKUP('Lookups'!$A$9, 'Lookups'!$A$9:'Lookups'!$B$24, 2, FALSE)+((SQRT((1/('Total Sites'!G113/Area!G113))/2)*1000)*'New Sites'!G113*VLOOKUP('Lookups'!$A$10, 'Lookups'!$A$9:'Lookups'!$B$24, 2, FALSE))+'New Sites'!G113*VLOOKUP('Lookups'!$A$11, 'Lookups'!$A$9:'Lookups'!$B$24, 2, FALSE),"-")</f>
        <v/>
      </c>
      <c r="H113" s="16">
        <f>IFERROR('New Sites'!H113*VLOOKUP('Lookups'!$A$9, 'Lookups'!$A$9:'Lookups'!$B$24, 2, FALSE)+((SQRT((1/('Total Sites'!H113/Area!H113))/2)*1000)*'New Sites'!H113*VLOOKUP('Lookups'!$A$10, 'Lookups'!$A$9:'Lookups'!$B$24, 2, FALSE))+'New Sites'!H113*VLOOKUP('Lookups'!$A$11, 'Lookups'!$A$9:'Lookups'!$B$24, 2, FALSE),"-")</f>
        <v/>
      </c>
      <c r="I113" s="16">
        <f>IFERROR('New Sites'!I113*VLOOKUP('Lookups'!$A$9, 'Lookups'!$A$9:'Lookups'!$B$24, 2, FALSE)+((SQRT((1/('Total Sites'!I113/Area!I113))/2)*1000)*'New Sites'!I113*VLOOKUP('Lookups'!$A$10, 'Lookups'!$A$9:'Lookups'!$B$24, 2, FALSE))+'New Sites'!I113*VLOOKUP('Lookups'!$A$11, 'Lookups'!$A$9:'Lookups'!$B$24, 2, FALSE),"-")</f>
        <v/>
      </c>
      <c r="J113" s="16">
        <f>IFERROR('New Sites'!J113*VLOOKUP('Lookups'!$A$9, 'Lookups'!$A$9:'Lookups'!$B$24, 2, FALSE)+((SQRT((1/('Total Sites'!J113/Area!J113))/2)*1000)*'New Sites'!J113*VLOOKUP('Lookups'!$A$10, 'Lookups'!$A$9:'Lookups'!$B$24, 2, FALSE))+'New Sites'!J113*VLOOKUP('Lookups'!$A$11, 'Lookups'!$A$9:'Lookups'!$B$24, 2, FALSE),"-")</f>
        <v/>
      </c>
      <c r="K113" s="16">
        <f>IFERROR('New Sites'!K113*VLOOKUP('Lookups'!$A$9, 'Lookups'!$A$9:'Lookups'!$B$24, 2, FALSE)+((SQRT((1/('Total Sites'!K113/Area!K113))/2)*1000)*'New Sites'!K113*VLOOKUP('Lookups'!$A$10, 'Lookups'!$A$9:'Lookups'!$B$24, 2, FALSE))+'New Sites'!K113*VLOOKUP('Lookups'!$A$11, 'Lookups'!$A$9:'Lookups'!$B$24, 2, FALSE),"-")</f>
        <v/>
      </c>
      <c r="L113" s="16">
        <f>IFERROR('New Sites'!L113*VLOOKUP('Lookups'!$A$9, 'Lookups'!$A$9:'Lookups'!$B$24, 2, FALSE)+((SQRT((1/('Total Sites'!L113/Area!L113))/2)*1000)*'New Sites'!L113*VLOOKUP('Lookups'!$A$10, 'Lookups'!$A$9:'Lookups'!$B$24, 2, FALSE))+'New Sites'!L113*VLOOKUP('Lookups'!$A$11, 'Lookups'!$A$9:'Lookups'!$B$24, 2, FALSE),"-")</f>
        <v/>
      </c>
      <c r="M113" s="17">
        <f>IFERROR(SUMIF((C113:L113), "&lt;&gt;n/a")/1e9, "-")</f>
        <v/>
      </c>
      <c r="N113" s="24">
        <f>(M113*1e9)/Pop!M113</f>
        <v/>
      </c>
      <c r="O113" s="16">
        <f>IFERROR(INDEX(Options!$J$2:$J$1611,MATCH(A113, Options!$G$2:$G$1611,0)), )</f>
        <v/>
      </c>
      <c r="P113" s="16">
        <f>IFERROR(INDEX(Options!$I$2:$I$1611,MATCH(A113, Options!$G$2:$G$1611,0)), )</f>
        <v/>
      </c>
    </row>
    <row r="114">
      <c r="A114" s="16">
        <f>'New Sites'!A114</f>
        <v/>
      </c>
      <c r="B114" s="16">
        <f>'New Sites'!B114</f>
        <v/>
      </c>
      <c r="C114" s="16">
        <f>IFERROR('New Sites'!C114*VLOOKUP('Lookups'!$A$9, 'Lookups'!$A$9:'Lookups'!$B$24, 2, FALSE)+((SQRT((1/('Total Sites'!C114/Area!C114))/2)*1000)*'New Sites'!C114*VLOOKUP('Lookups'!$A$10, 'Lookups'!$A$9:'Lookups'!$B$24, 2, FALSE))+'New Sites'!C114*VLOOKUP('Lookups'!$A$11, 'Lookups'!$A$9:'Lookups'!$B$24, 2, FALSE),"-")</f>
        <v/>
      </c>
      <c r="D114" s="16">
        <f>IFERROR('New Sites'!D114*VLOOKUP('Lookups'!$A$9, 'Lookups'!$A$9:'Lookups'!$B$24, 2, FALSE)+((SQRT((1/('Total Sites'!D114/Area!D114))/2)*1000)*'New Sites'!D114*VLOOKUP('Lookups'!$A$10, 'Lookups'!$A$9:'Lookups'!$B$24, 2, FALSE))+'New Sites'!D114*VLOOKUP('Lookups'!$A$11, 'Lookups'!$A$9:'Lookups'!$B$24, 2, FALSE),"-")</f>
        <v/>
      </c>
      <c r="E114" s="16">
        <f>IFERROR('New Sites'!E114*VLOOKUP('Lookups'!$A$9, 'Lookups'!$A$9:'Lookups'!$B$24, 2, FALSE)+((SQRT((1/('Total Sites'!E114/Area!E114))/2)*1000)*'New Sites'!E114*VLOOKUP('Lookups'!$A$10, 'Lookups'!$A$9:'Lookups'!$B$24, 2, FALSE))+'New Sites'!E114*VLOOKUP('Lookups'!$A$11, 'Lookups'!$A$9:'Lookups'!$B$24, 2, FALSE),"-")</f>
        <v/>
      </c>
      <c r="F114" s="16">
        <f>IFERROR('New Sites'!F114*VLOOKUP('Lookups'!$A$9, 'Lookups'!$A$9:'Lookups'!$B$24, 2, FALSE)+((SQRT((1/('Total Sites'!F114/Area!F114))/2)*1000)*'New Sites'!F114*VLOOKUP('Lookups'!$A$10, 'Lookups'!$A$9:'Lookups'!$B$24, 2, FALSE))+'New Sites'!F114*VLOOKUP('Lookups'!$A$11, 'Lookups'!$A$9:'Lookups'!$B$24, 2, FALSE),"-")</f>
        <v/>
      </c>
      <c r="G114" s="16">
        <f>IFERROR('New Sites'!G114*VLOOKUP('Lookups'!$A$9, 'Lookups'!$A$9:'Lookups'!$B$24, 2, FALSE)+((SQRT((1/('Total Sites'!G114/Area!G114))/2)*1000)*'New Sites'!G114*VLOOKUP('Lookups'!$A$10, 'Lookups'!$A$9:'Lookups'!$B$24, 2, FALSE))+'New Sites'!G114*VLOOKUP('Lookups'!$A$11, 'Lookups'!$A$9:'Lookups'!$B$24, 2, FALSE),"-")</f>
        <v/>
      </c>
      <c r="H114" s="16">
        <f>IFERROR('New Sites'!H114*VLOOKUP('Lookups'!$A$9, 'Lookups'!$A$9:'Lookups'!$B$24, 2, FALSE)+((SQRT((1/('Total Sites'!H114/Area!H114))/2)*1000)*'New Sites'!H114*VLOOKUP('Lookups'!$A$10, 'Lookups'!$A$9:'Lookups'!$B$24, 2, FALSE))+'New Sites'!H114*VLOOKUP('Lookups'!$A$11, 'Lookups'!$A$9:'Lookups'!$B$24, 2, FALSE),"-")</f>
        <v/>
      </c>
      <c r="I114" s="16">
        <f>IFERROR('New Sites'!I114*VLOOKUP('Lookups'!$A$9, 'Lookups'!$A$9:'Lookups'!$B$24, 2, FALSE)+((SQRT((1/('Total Sites'!I114/Area!I114))/2)*1000)*'New Sites'!I114*VLOOKUP('Lookups'!$A$10, 'Lookups'!$A$9:'Lookups'!$B$24, 2, FALSE))+'New Sites'!I114*VLOOKUP('Lookups'!$A$11, 'Lookups'!$A$9:'Lookups'!$B$24, 2, FALSE),"-")</f>
        <v/>
      </c>
      <c r="J114" s="16">
        <f>IFERROR('New Sites'!J114*VLOOKUP('Lookups'!$A$9, 'Lookups'!$A$9:'Lookups'!$B$24, 2, FALSE)+((SQRT((1/('Total Sites'!J114/Area!J114))/2)*1000)*'New Sites'!J114*VLOOKUP('Lookups'!$A$10, 'Lookups'!$A$9:'Lookups'!$B$24, 2, FALSE))+'New Sites'!J114*VLOOKUP('Lookups'!$A$11, 'Lookups'!$A$9:'Lookups'!$B$24, 2, FALSE),"-")</f>
        <v/>
      </c>
      <c r="K114" s="16">
        <f>IFERROR('New Sites'!K114*VLOOKUP('Lookups'!$A$9, 'Lookups'!$A$9:'Lookups'!$B$24, 2, FALSE)+((SQRT((1/('Total Sites'!K114/Area!K114))/2)*1000)*'New Sites'!K114*VLOOKUP('Lookups'!$A$10, 'Lookups'!$A$9:'Lookups'!$B$24, 2, FALSE))+'New Sites'!K114*VLOOKUP('Lookups'!$A$11, 'Lookups'!$A$9:'Lookups'!$B$24, 2, FALSE),"-")</f>
        <v/>
      </c>
      <c r="L114" s="16">
        <f>IFERROR('New Sites'!L114*VLOOKUP('Lookups'!$A$9, 'Lookups'!$A$9:'Lookups'!$B$24, 2, FALSE)+((SQRT((1/('Total Sites'!L114/Area!L114))/2)*1000)*'New Sites'!L114*VLOOKUP('Lookups'!$A$10, 'Lookups'!$A$9:'Lookups'!$B$24, 2, FALSE))+'New Sites'!L114*VLOOKUP('Lookups'!$A$11, 'Lookups'!$A$9:'Lookups'!$B$24, 2, FALSE),"-")</f>
        <v/>
      </c>
      <c r="M114" s="17">
        <f>IFERROR(SUMIF((C114:L114), "&lt;&gt;n/a")/1e9, "-")</f>
        <v/>
      </c>
      <c r="N114" s="24">
        <f>(M114*1e9)/Pop!M114</f>
        <v/>
      </c>
      <c r="O114" s="16">
        <f>IFERROR(INDEX(Options!$J$2:$J$1611,MATCH(A114, Options!$G$2:$G$1611,0)), )</f>
        <v/>
      </c>
      <c r="P114" s="16">
        <f>IFERROR(INDEX(Options!$I$2:$I$1611,MATCH(A114, Options!$G$2:$G$1611,0)), )</f>
        <v/>
      </c>
    </row>
    <row r="115">
      <c r="A115" s="16">
        <f>'New Sites'!A115</f>
        <v/>
      </c>
      <c r="B115" s="16">
        <f>'New Sites'!B115</f>
        <v/>
      </c>
      <c r="C115" s="16">
        <f>IFERROR('New Sites'!C115*VLOOKUP('Lookups'!$A$9, 'Lookups'!$A$9:'Lookups'!$B$24, 2, FALSE)+((SQRT((1/('Total Sites'!C115/Area!C115))/2)*1000)*'New Sites'!C115*VLOOKUP('Lookups'!$A$10, 'Lookups'!$A$9:'Lookups'!$B$24, 2, FALSE))+'New Sites'!C115*VLOOKUP('Lookups'!$A$11, 'Lookups'!$A$9:'Lookups'!$B$24, 2, FALSE),"-")</f>
        <v/>
      </c>
      <c r="D115" s="16">
        <f>IFERROR('New Sites'!D115*VLOOKUP('Lookups'!$A$9, 'Lookups'!$A$9:'Lookups'!$B$24, 2, FALSE)+((SQRT((1/('Total Sites'!D115/Area!D115))/2)*1000)*'New Sites'!D115*VLOOKUP('Lookups'!$A$10, 'Lookups'!$A$9:'Lookups'!$B$24, 2, FALSE))+'New Sites'!D115*VLOOKUP('Lookups'!$A$11, 'Lookups'!$A$9:'Lookups'!$B$24, 2, FALSE),"-")</f>
        <v/>
      </c>
      <c r="E115" s="16">
        <f>IFERROR('New Sites'!E115*VLOOKUP('Lookups'!$A$9, 'Lookups'!$A$9:'Lookups'!$B$24, 2, FALSE)+((SQRT((1/('Total Sites'!E115/Area!E115))/2)*1000)*'New Sites'!E115*VLOOKUP('Lookups'!$A$10, 'Lookups'!$A$9:'Lookups'!$B$24, 2, FALSE))+'New Sites'!E115*VLOOKUP('Lookups'!$A$11, 'Lookups'!$A$9:'Lookups'!$B$24, 2, FALSE),"-")</f>
        <v/>
      </c>
      <c r="F115" s="16">
        <f>IFERROR('New Sites'!F115*VLOOKUP('Lookups'!$A$9, 'Lookups'!$A$9:'Lookups'!$B$24, 2, FALSE)+((SQRT((1/('Total Sites'!F115/Area!F115))/2)*1000)*'New Sites'!F115*VLOOKUP('Lookups'!$A$10, 'Lookups'!$A$9:'Lookups'!$B$24, 2, FALSE))+'New Sites'!F115*VLOOKUP('Lookups'!$A$11, 'Lookups'!$A$9:'Lookups'!$B$24, 2, FALSE),"-")</f>
        <v/>
      </c>
      <c r="G115" s="16">
        <f>IFERROR('New Sites'!G115*VLOOKUP('Lookups'!$A$9, 'Lookups'!$A$9:'Lookups'!$B$24, 2, FALSE)+((SQRT((1/('Total Sites'!G115/Area!G115))/2)*1000)*'New Sites'!G115*VLOOKUP('Lookups'!$A$10, 'Lookups'!$A$9:'Lookups'!$B$24, 2, FALSE))+'New Sites'!G115*VLOOKUP('Lookups'!$A$11, 'Lookups'!$A$9:'Lookups'!$B$24, 2, FALSE),"-")</f>
        <v/>
      </c>
      <c r="H115" s="16">
        <f>IFERROR('New Sites'!H115*VLOOKUP('Lookups'!$A$9, 'Lookups'!$A$9:'Lookups'!$B$24, 2, FALSE)+((SQRT((1/('Total Sites'!H115/Area!H115))/2)*1000)*'New Sites'!H115*VLOOKUP('Lookups'!$A$10, 'Lookups'!$A$9:'Lookups'!$B$24, 2, FALSE))+'New Sites'!H115*VLOOKUP('Lookups'!$A$11, 'Lookups'!$A$9:'Lookups'!$B$24, 2, FALSE),"-")</f>
        <v/>
      </c>
      <c r="I115" s="16">
        <f>IFERROR('New Sites'!I115*VLOOKUP('Lookups'!$A$9, 'Lookups'!$A$9:'Lookups'!$B$24, 2, FALSE)+((SQRT((1/('Total Sites'!I115/Area!I115))/2)*1000)*'New Sites'!I115*VLOOKUP('Lookups'!$A$10, 'Lookups'!$A$9:'Lookups'!$B$24, 2, FALSE))+'New Sites'!I115*VLOOKUP('Lookups'!$A$11, 'Lookups'!$A$9:'Lookups'!$B$24, 2, FALSE),"-")</f>
        <v/>
      </c>
      <c r="J115" s="16">
        <f>IFERROR('New Sites'!J115*VLOOKUP('Lookups'!$A$9, 'Lookups'!$A$9:'Lookups'!$B$24, 2, FALSE)+((SQRT((1/('Total Sites'!J115/Area!J115))/2)*1000)*'New Sites'!J115*VLOOKUP('Lookups'!$A$10, 'Lookups'!$A$9:'Lookups'!$B$24, 2, FALSE))+'New Sites'!J115*VLOOKUP('Lookups'!$A$11, 'Lookups'!$A$9:'Lookups'!$B$24, 2, FALSE),"-")</f>
        <v/>
      </c>
      <c r="K115" s="16">
        <f>IFERROR('New Sites'!K115*VLOOKUP('Lookups'!$A$9, 'Lookups'!$A$9:'Lookups'!$B$24, 2, FALSE)+((SQRT((1/('Total Sites'!K115/Area!K115))/2)*1000)*'New Sites'!K115*VLOOKUP('Lookups'!$A$10, 'Lookups'!$A$9:'Lookups'!$B$24, 2, FALSE))+'New Sites'!K115*VLOOKUP('Lookups'!$A$11, 'Lookups'!$A$9:'Lookups'!$B$24, 2, FALSE),"-")</f>
        <v/>
      </c>
      <c r="L115" s="16">
        <f>IFERROR('New Sites'!L115*VLOOKUP('Lookups'!$A$9, 'Lookups'!$A$9:'Lookups'!$B$24, 2, FALSE)+((SQRT((1/('Total Sites'!L115/Area!L115))/2)*1000)*'New Sites'!L115*VLOOKUP('Lookups'!$A$10, 'Lookups'!$A$9:'Lookups'!$B$24, 2, FALSE))+'New Sites'!L115*VLOOKUP('Lookups'!$A$11, 'Lookups'!$A$9:'Lookups'!$B$24, 2, FALSE),"-")</f>
        <v/>
      </c>
      <c r="M115" s="17">
        <f>IFERROR(SUMIF((C115:L115), "&lt;&gt;n/a")/1e9, "-")</f>
        <v/>
      </c>
      <c r="N115" s="24">
        <f>(M115*1e9)/Pop!M115</f>
        <v/>
      </c>
      <c r="O115" s="16">
        <f>IFERROR(INDEX(Options!$J$2:$J$1611,MATCH(A115, Options!$G$2:$G$1611,0)), )</f>
        <v/>
      </c>
      <c r="P115" s="16">
        <f>IFERROR(INDEX(Options!$I$2:$I$1611,MATCH(A115, Options!$G$2:$G$1611,0)), )</f>
        <v/>
      </c>
    </row>
    <row r="116">
      <c r="A116" s="16">
        <f>'New Sites'!A116</f>
        <v/>
      </c>
      <c r="B116" s="16">
        <f>'New Sites'!B116</f>
        <v/>
      </c>
      <c r="C116" s="16">
        <f>IFERROR('New Sites'!C116*VLOOKUP('Lookups'!$A$9, 'Lookups'!$A$9:'Lookups'!$B$24, 2, FALSE)+((SQRT((1/('Total Sites'!C116/Area!C116))/2)*1000)*'New Sites'!C116*VLOOKUP('Lookups'!$A$10, 'Lookups'!$A$9:'Lookups'!$B$24, 2, FALSE))+'New Sites'!C116*VLOOKUP('Lookups'!$A$11, 'Lookups'!$A$9:'Lookups'!$B$24, 2, FALSE),"-")</f>
        <v/>
      </c>
      <c r="D116" s="16">
        <f>IFERROR('New Sites'!D116*VLOOKUP('Lookups'!$A$9, 'Lookups'!$A$9:'Lookups'!$B$24, 2, FALSE)+((SQRT((1/('Total Sites'!D116/Area!D116))/2)*1000)*'New Sites'!D116*VLOOKUP('Lookups'!$A$10, 'Lookups'!$A$9:'Lookups'!$B$24, 2, FALSE))+'New Sites'!D116*VLOOKUP('Lookups'!$A$11, 'Lookups'!$A$9:'Lookups'!$B$24, 2, FALSE),"-")</f>
        <v/>
      </c>
      <c r="E116" s="16">
        <f>IFERROR('New Sites'!E116*VLOOKUP('Lookups'!$A$9, 'Lookups'!$A$9:'Lookups'!$B$24, 2, FALSE)+((SQRT((1/('Total Sites'!E116/Area!E116))/2)*1000)*'New Sites'!E116*VLOOKUP('Lookups'!$A$10, 'Lookups'!$A$9:'Lookups'!$B$24, 2, FALSE))+'New Sites'!E116*VLOOKUP('Lookups'!$A$11, 'Lookups'!$A$9:'Lookups'!$B$24, 2, FALSE),"-")</f>
        <v/>
      </c>
      <c r="F116" s="16">
        <f>IFERROR('New Sites'!F116*VLOOKUP('Lookups'!$A$9, 'Lookups'!$A$9:'Lookups'!$B$24, 2, FALSE)+((SQRT((1/('Total Sites'!F116/Area!F116))/2)*1000)*'New Sites'!F116*VLOOKUP('Lookups'!$A$10, 'Lookups'!$A$9:'Lookups'!$B$24, 2, FALSE))+'New Sites'!F116*VLOOKUP('Lookups'!$A$11, 'Lookups'!$A$9:'Lookups'!$B$24, 2, FALSE),"-")</f>
        <v/>
      </c>
      <c r="G116" s="16">
        <f>IFERROR('New Sites'!G116*VLOOKUP('Lookups'!$A$9, 'Lookups'!$A$9:'Lookups'!$B$24, 2, FALSE)+((SQRT((1/('Total Sites'!G116/Area!G116))/2)*1000)*'New Sites'!G116*VLOOKUP('Lookups'!$A$10, 'Lookups'!$A$9:'Lookups'!$B$24, 2, FALSE))+'New Sites'!G116*VLOOKUP('Lookups'!$A$11, 'Lookups'!$A$9:'Lookups'!$B$24, 2, FALSE),"-")</f>
        <v/>
      </c>
      <c r="H116" s="16">
        <f>IFERROR('New Sites'!H116*VLOOKUP('Lookups'!$A$9, 'Lookups'!$A$9:'Lookups'!$B$24, 2, FALSE)+((SQRT((1/('Total Sites'!H116/Area!H116))/2)*1000)*'New Sites'!H116*VLOOKUP('Lookups'!$A$10, 'Lookups'!$A$9:'Lookups'!$B$24, 2, FALSE))+'New Sites'!H116*VLOOKUP('Lookups'!$A$11, 'Lookups'!$A$9:'Lookups'!$B$24, 2, FALSE),"-")</f>
        <v/>
      </c>
      <c r="I116" s="16">
        <f>IFERROR('New Sites'!I116*VLOOKUP('Lookups'!$A$9, 'Lookups'!$A$9:'Lookups'!$B$24, 2, FALSE)+((SQRT((1/('Total Sites'!I116/Area!I116))/2)*1000)*'New Sites'!I116*VLOOKUP('Lookups'!$A$10, 'Lookups'!$A$9:'Lookups'!$B$24, 2, FALSE))+'New Sites'!I116*VLOOKUP('Lookups'!$A$11, 'Lookups'!$A$9:'Lookups'!$B$24, 2, FALSE),"-")</f>
        <v/>
      </c>
      <c r="J116" s="16">
        <f>IFERROR('New Sites'!J116*VLOOKUP('Lookups'!$A$9, 'Lookups'!$A$9:'Lookups'!$B$24, 2, FALSE)+((SQRT((1/('Total Sites'!J116/Area!J116))/2)*1000)*'New Sites'!J116*VLOOKUP('Lookups'!$A$10, 'Lookups'!$A$9:'Lookups'!$B$24, 2, FALSE))+'New Sites'!J116*VLOOKUP('Lookups'!$A$11, 'Lookups'!$A$9:'Lookups'!$B$24, 2, FALSE),"-")</f>
        <v/>
      </c>
      <c r="K116" s="16">
        <f>IFERROR('New Sites'!K116*VLOOKUP('Lookups'!$A$9, 'Lookups'!$A$9:'Lookups'!$B$24, 2, FALSE)+((SQRT((1/('Total Sites'!K116/Area!K116))/2)*1000)*'New Sites'!K116*VLOOKUP('Lookups'!$A$10, 'Lookups'!$A$9:'Lookups'!$B$24, 2, FALSE))+'New Sites'!K116*VLOOKUP('Lookups'!$A$11, 'Lookups'!$A$9:'Lookups'!$B$24, 2, FALSE),"-")</f>
        <v/>
      </c>
      <c r="L116" s="16">
        <f>IFERROR('New Sites'!L116*VLOOKUP('Lookups'!$A$9, 'Lookups'!$A$9:'Lookups'!$B$24, 2, FALSE)+((SQRT((1/('Total Sites'!L116/Area!L116))/2)*1000)*'New Sites'!L116*VLOOKUP('Lookups'!$A$10, 'Lookups'!$A$9:'Lookups'!$B$24, 2, FALSE))+'New Sites'!L116*VLOOKUP('Lookups'!$A$11, 'Lookups'!$A$9:'Lookups'!$B$24, 2, FALSE),"-")</f>
        <v/>
      </c>
      <c r="M116" s="17">
        <f>IFERROR(SUMIF((C116:L116), "&lt;&gt;n/a")/1e9, "-")</f>
        <v/>
      </c>
      <c r="N116" s="24">
        <f>(M116*1e9)/Pop!M116</f>
        <v/>
      </c>
      <c r="O116" s="16">
        <f>IFERROR(INDEX(Options!$J$2:$J$1611,MATCH(A116, Options!$G$2:$G$1611,0)), )</f>
        <v/>
      </c>
      <c r="P116" s="16">
        <f>IFERROR(INDEX(Options!$I$2:$I$1611,MATCH(A116, Options!$G$2:$G$1611,0)), )</f>
        <v/>
      </c>
    </row>
    <row r="117">
      <c r="A117" s="16">
        <f>'New Sites'!A117</f>
        <v/>
      </c>
      <c r="B117" s="16">
        <f>'New Sites'!B117</f>
        <v/>
      </c>
      <c r="C117" s="16">
        <f>IFERROR('New Sites'!C117*VLOOKUP('Lookups'!$A$9, 'Lookups'!$A$9:'Lookups'!$B$24, 2, FALSE)+((SQRT((1/('Total Sites'!C117/Area!C117))/2)*1000)*'New Sites'!C117*VLOOKUP('Lookups'!$A$10, 'Lookups'!$A$9:'Lookups'!$B$24, 2, FALSE))+'New Sites'!C117*VLOOKUP('Lookups'!$A$11, 'Lookups'!$A$9:'Lookups'!$B$24, 2, FALSE),"-")</f>
        <v/>
      </c>
      <c r="D117" s="16">
        <f>IFERROR('New Sites'!D117*VLOOKUP('Lookups'!$A$9, 'Lookups'!$A$9:'Lookups'!$B$24, 2, FALSE)+((SQRT((1/('Total Sites'!D117/Area!D117))/2)*1000)*'New Sites'!D117*VLOOKUP('Lookups'!$A$10, 'Lookups'!$A$9:'Lookups'!$B$24, 2, FALSE))+'New Sites'!D117*VLOOKUP('Lookups'!$A$11, 'Lookups'!$A$9:'Lookups'!$B$24, 2, FALSE),"-")</f>
        <v/>
      </c>
      <c r="E117" s="16">
        <f>IFERROR('New Sites'!E117*VLOOKUP('Lookups'!$A$9, 'Lookups'!$A$9:'Lookups'!$B$24, 2, FALSE)+((SQRT((1/('Total Sites'!E117/Area!E117))/2)*1000)*'New Sites'!E117*VLOOKUP('Lookups'!$A$10, 'Lookups'!$A$9:'Lookups'!$B$24, 2, FALSE))+'New Sites'!E117*VLOOKUP('Lookups'!$A$11, 'Lookups'!$A$9:'Lookups'!$B$24, 2, FALSE),"-")</f>
        <v/>
      </c>
      <c r="F117" s="16">
        <f>IFERROR('New Sites'!F117*VLOOKUP('Lookups'!$A$9, 'Lookups'!$A$9:'Lookups'!$B$24, 2, FALSE)+((SQRT((1/('Total Sites'!F117/Area!F117))/2)*1000)*'New Sites'!F117*VLOOKUP('Lookups'!$A$10, 'Lookups'!$A$9:'Lookups'!$B$24, 2, FALSE))+'New Sites'!F117*VLOOKUP('Lookups'!$A$11, 'Lookups'!$A$9:'Lookups'!$B$24, 2, FALSE),"-")</f>
        <v/>
      </c>
      <c r="G117" s="16">
        <f>IFERROR('New Sites'!G117*VLOOKUP('Lookups'!$A$9, 'Lookups'!$A$9:'Lookups'!$B$24, 2, FALSE)+((SQRT((1/('Total Sites'!G117/Area!G117))/2)*1000)*'New Sites'!G117*VLOOKUP('Lookups'!$A$10, 'Lookups'!$A$9:'Lookups'!$B$24, 2, FALSE))+'New Sites'!G117*VLOOKUP('Lookups'!$A$11, 'Lookups'!$A$9:'Lookups'!$B$24, 2, FALSE),"-")</f>
        <v/>
      </c>
      <c r="H117" s="16">
        <f>IFERROR('New Sites'!H117*VLOOKUP('Lookups'!$A$9, 'Lookups'!$A$9:'Lookups'!$B$24, 2, FALSE)+((SQRT((1/('Total Sites'!H117/Area!H117))/2)*1000)*'New Sites'!H117*VLOOKUP('Lookups'!$A$10, 'Lookups'!$A$9:'Lookups'!$B$24, 2, FALSE))+'New Sites'!H117*VLOOKUP('Lookups'!$A$11, 'Lookups'!$A$9:'Lookups'!$B$24, 2, FALSE),"-")</f>
        <v/>
      </c>
      <c r="I117" s="16">
        <f>IFERROR('New Sites'!I117*VLOOKUP('Lookups'!$A$9, 'Lookups'!$A$9:'Lookups'!$B$24, 2, FALSE)+((SQRT((1/('Total Sites'!I117/Area!I117))/2)*1000)*'New Sites'!I117*VLOOKUP('Lookups'!$A$10, 'Lookups'!$A$9:'Lookups'!$B$24, 2, FALSE))+'New Sites'!I117*VLOOKUP('Lookups'!$A$11, 'Lookups'!$A$9:'Lookups'!$B$24, 2, FALSE),"-")</f>
        <v/>
      </c>
      <c r="J117" s="16">
        <f>IFERROR('New Sites'!J117*VLOOKUP('Lookups'!$A$9, 'Lookups'!$A$9:'Lookups'!$B$24, 2, FALSE)+((SQRT((1/('Total Sites'!J117/Area!J117))/2)*1000)*'New Sites'!J117*VLOOKUP('Lookups'!$A$10, 'Lookups'!$A$9:'Lookups'!$B$24, 2, FALSE))+'New Sites'!J117*VLOOKUP('Lookups'!$A$11, 'Lookups'!$A$9:'Lookups'!$B$24, 2, FALSE),"-")</f>
        <v/>
      </c>
      <c r="K117" s="16">
        <f>IFERROR('New Sites'!K117*VLOOKUP('Lookups'!$A$9, 'Lookups'!$A$9:'Lookups'!$B$24, 2, FALSE)+((SQRT((1/('Total Sites'!K117/Area!K117))/2)*1000)*'New Sites'!K117*VLOOKUP('Lookups'!$A$10, 'Lookups'!$A$9:'Lookups'!$B$24, 2, FALSE))+'New Sites'!K117*VLOOKUP('Lookups'!$A$11, 'Lookups'!$A$9:'Lookups'!$B$24, 2, FALSE),"-")</f>
        <v/>
      </c>
      <c r="L117" s="16">
        <f>IFERROR('New Sites'!L117*VLOOKUP('Lookups'!$A$9, 'Lookups'!$A$9:'Lookups'!$B$24, 2, FALSE)+((SQRT((1/('Total Sites'!L117/Area!L117))/2)*1000)*'New Sites'!L117*VLOOKUP('Lookups'!$A$10, 'Lookups'!$A$9:'Lookups'!$B$24, 2, FALSE))+'New Sites'!L117*VLOOKUP('Lookups'!$A$11, 'Lookups'!$A$9:'Lookups'!$B$24, 2, FALSE),"-")</f>
        <v/>
      </c>
      <c r="M117" s="17">
        <f>IFERROR(SUMIF((C117:L117), "&lt;&gt;n/a")/1e9, "-")</f>
        <v/>
      </c>
      <c r="N117" s="24">
        <f>(M117*1e9)/Pop!M117</f>
        <v/>
      </c>
      <c r="O117" s="16">
        <f>IFERROR(INDEX(Options!$J$2:$J$1611,MATCH(A117, Options!$G$2:$G$1611,0)), )</f>
        <v/>
      </c>
      <c r="P117" s="16">
        <f>IFERROR(INDEX(Options!$I$2:$I$1611,MATCH(A117, Options!$G$2:$G$1611,0)), )</f>
        <v/>
      </c>
    </row>
    <row r="118">
      <c r="A118" s="16">
        <f>'New Sites'!A118</f>
        <v/>
      </c>
      <c r="B118" s="16">
        <f>'New Sites'!B118</f>
        <v/>
      </c>
      <c r="C118" s="16">
        <f>IFERROR('New Sites'!C118*VLOOKUP('Lookups'!$A$9, 'Lookups'!$A$9:'Lookups'!$B$24, 2, FALSE)+((SQRT((1/('Total Sites'!C118/Area!C118))/2)*1000)*'New Sites'!C118*VLOOKUP('Lookups'!$A$10, 'Lookups'!$A$9:'Lookups'!$B$24, 2, FALSE))+'New Sites'!C118*VLOOKUP('Lookups'!$A$11, 'Lookups'!$A$9:'Lookups'!$B$24, 2, FALSE),"-")</f>
        <v/>
      </c>
      <c r="D118" s="16">
        <f>IFERROR('New Sites'!D118*VLOOKUP('Lookups'!$A$9, 'Lookups'!$A$9:'Lookups'!$B$24, 2, FALSE)+((SQRT((1/('Total Sites'!D118/Area!D118))/2)*1000)*'New Sites'!D118*VLOOKUP('Lookups'!$A$10, 'Lookups'!$A$9:'Lookups'!$B$24, 2, FALSE))+'New Sites'!D118*VLOOKUP('Lookups'!$A$11, 'Lookups'!$A$9:'Lookups'!$B$24, 2, FALSE),"-")</f>
        <v/>
      </c>
      <c r="E118" s="16">
        <f>IFERROR('New Sites'!E118*VLOOKUP('Lookups'!$A$9, 'Lookups'!$A$9:'Lookups'!$B$24, 2, FALSE)+((SQRT((1/('Total Sites'!E118/Area!E118))/2)*1000)*'New Sites'!E118*VLOOKUP('Lookups'!$A$10, 'Lookups'!$A$9:'Lookups'!$B$24, 2, FALSE))+'New Sites'!E118*VLOOKUP('Lookups'!$A$11, 'Lookups'!$A$9:'Lookups'!$B$24, 2, FALSE),"-")</f>
        <v/>
      </c>
      <c r="F118" s="16">
        <f>IFERROR('New Sites'!F118*VLOOKUP('Lookups'!$A$9, 'Lookups'!$A$9:'Lookups'!$B$24, 2, FALSE)+((SQRT((1/('Total Sites'!F118/Area!F118))/2)*1000)*'New Sites'!F118*VLOOKUP('Lookups'!$A$10, 'Lookups'!$A$9:'Lookups'!$B$24, 2, FALSE))+'New Sites'!F118*VLOOKUP('Lookups'!$A$11, 'Lookups'!$A$9:'Lookups'!$B$24, 2, FALSE),"-")</f>
        <v/>
      </c>
      <c r="G118" s="16">
        <f>IFERROR('New Sites'!G118*VLOOKUP('Lookups'!$A$9, 'Lookups'!$A$9:'Lookups'!$B$24, 2, FALSE)+((SQRT((1/('Total Sites'!G118/Area!G118))/2)*1000)*'New Sites'!G118*VLOOKUP('Lookups'!$A$10, 'Lookups'!$A$9:'Lookups'!$B$24, 2, FALSE))+'New Sites'!G118*VLOOKUP('Lookups'!$A$11, 'Lookups'!$A$9:'Lookups'!$B$24, 2, FALSE),"-")</f>
        <v/>
      </c>
      <c r="H118" s="16">
        <f>IFERROR('New Sites'!H118*VLOOKUP('Lookups'!$A$9, 'Lookups'!$A$9:'Lookups'!$B$24, 2, FALSE)+((SQRT((1/('Total Sites'!H118/Area!H118))/2)*1000)*'New Sites'!H118*VLOOKUP('Lookups'!$A$10, 'Lookups'!$A$9:'Lookups'!$B$24, 2, FALSE))+'New Sites'!H118*VLOOKUP('Lookups'!$A$11, 'Lookups'!$A$9:'Lookups'!$B$24, 2, FALSE),"-")</f>
        <v/>
      </c>
      <c r="I118" s="16">
        <f>IFERROR('New Sites'!I118*VLOOKUP('Lookups'!$A$9, 'Lookups'!$A$9:'Lookups'!$B$24, 2, FALSE)+((SQRT((1/('Total Sites'!I118/Area!I118))/2)*1000)*'New Sites'!I118*VLOOKUP('Lookups'!$A$10, 'Lookups'!$A$9:'Lookups'!$B$24, 2, FALSE))+'New Sites'!I118*VLOOKUP('Lookups'!$A$11, 'Lookups'!$A$9:'Lookups'!$B$24, 2, FALSE),"-")</f>
        <v/>
      </c>
      <c r="J118" s="16">
        <f>IFERROR('New Sites'!J118*VLOOKUP('Lookups'!$A$9, 'Lookups'!$A$9:'Lookups'!$B$24, 2, FALSE)+((SQRT((1/('Total Sites'!J118/Area!J118))/2)*1000)*'New Sites'!J118*VLOOKUP('Lookups'!$A$10, 'Lookups'!$A$9:'Lookups'!$B$24, 2, FALSE))+'New Sites'!J118*VLOOKUP('Lookups'!$A$11, 'Lookups'!$A$9:'Lookups'!$B$24, 2, FALSE),"-")</f>
        <v/>
      </c>
      <c r="K118" s="16">
        <f>IFERROR('New Sites'!K118*VLOOKUP('Lookups'!$A$9, 'Lookups'!$A$9:'Lookups'!$B$24, 2, FALSE)+((SQRT((1/('Total Sites'!K118/Area!K118))/2)*1000)*'New Sites'!K118*VLOOKUP('Lookups'!$A$10, 'Lookups'!$A$9:'Lookups'!$B$24, 2, FALSE))+'New Sites'!K118*VLOOKUP('Lookups'!$A$11, 'Lookups'!$A$9:'Lookups'!$B$24, 2, FALSE),"-")</f>
        <v/>
      </c>
      <c r="L118" s="16">
        <f>IFERROR('New Sites'!L118*VLOOKUP('Lookups'!$A$9, 'Lookups'!$A$9:'Lookups'!$B$24, 2, FALSE)+((SQRT((1/('Total Sites'!L118/Area!L118))/2)*1000)*'New Sites'!L118*VLOOKUP('Lookups'!$A$10, 'Lookups'!$A$9:'Lookups'!$B$24, 2, FALSE))+'New Sites'!L118*VLOOKUP('Lookups'!$A$11, 'Lookups'!$A$9:'Lookups'!$B$24, 2, FALSE),"-")</f>
        <v/>
      </c>
      <c r="M118" s="17">
        <f>IFERROR(SUMIF((C118:L118), "&lt;&gt;n/a")/1e9, "-")</f>
        <v/>
      </c>
      <c r="N118" s="24">
        <f>(M118*1e9)/Pop!M118</f>
        <v/>
      </c>
      <c r="O118" s="16">
        <f>IFERROR(INDEX(Options!$J$2:$J$1611,MATCH(A118, Options!$G$2:$G$1611,0)), )</f>
        <v/>
      </c>
      <c r="P118" s="16">
        <f>IFERROR(INDEX(Options!$I$2:$I$1611,MATCH(A118, Options!$G$2:$G$1611,0)), )</f>
        <v/>
      </c>
    </row>
    <row r="119">
      <c r="A119" s="16">
        <f>'New Sites'!A119</f>
        <v/>
      </c>
      <c r="B119" s="16">
        <f>'New Sites'!B119</f>
        <v/>
      </c>
      <c r="C119" s="16">
        <f>IFERROR('New Sites'!C119*VLOOKUP('Lookups'!$A$9, 'Lookups'!$A$9:'Lookups'!$B$24, 2, FALSE)+((SQRT((1/('Total Sites'!C119/Area!C119))/2)*1000)*'New Sites'!C119*VLOOKUP('Lookups'!$A$10, 'Lookups'!$A$9:'Lookups'!$B$24, 2, FALSE))+'New Sites'!C119*VLOOKUP('Lookups'!$A$11, 'Lookups'!$A$9:'Lookups'!$B$24, 2, FALSE),"-")</f>
        <v/>
      </c>
      <c r="D119" s="16">
        <f>IFERROR('New Sites'!D119*VLOOKUP('Lookups'!$A$9, 'Lookups'!$A$9:'Lookups'!$B$24, 2, FALSE)+((SQRT((1/('Total Sites'!D119/Area!D119))/2)*1000)*'New Sites'!D119*VLOOKUP('Lookups'!$A$10, 'Lookups'!$A$9:'Lookups'!$B$24, 2, FALSE))+'New Sites'!D119*VLOOKUP('Lookups'!$A$11, 'Lookups'!$A$9:'Lookups'!$B$24, 2, FALSE),"-")</f>
        <v/>
      </c>
      <c r="E119" s="16">
        <f>IFERROR('New Sites'!E119*VLOOKUP('Lookups'!$A$9, 'Lookups'!$A$9:'Lookups'!$B$24, 2, FALSE)+((SQRT((1/('Total Sites'!E119/Area!E119))/2)*1000)*'New Sites'!E119*VLOOKUP('Lookups'!$A$10, 'Lookups'!$A$9:'Lookups'!$B$24, 2, FALSE))+'New Sites'!E119*VLOOKUP('Lookups'!$A$11, 'Lookups'!$A$9:'Lookups'!$B$24, 2, FALSE),"-")</f>
        <v/>
      </c>
      <c r="F119" s="16">
        <f>IFERROR('New Sites'!F119*VLOOKUP('Lookups'!$A$9, 'Lookups'!$A$9:'Lookups'!$B$24, 2, FALSE)+((SQRT((1/('Total Sites'!F119/Area!F119))/2)*1000)*'New Sites'!F119*VLOOKUP('Lookups'!$A$10, 'Lookups'!$A$9:'Lookups'!$B$24, 2, FALSE))+'New Sites'!F119*VLOOKUP('Lookups'!$A$11, 'Lookups'!$A$9:'Lookups'!$B$24, 2, FALSE),"-")</f>
        <v/>
      </c>
      <c r="G119" s="16">
        <f>IFERROR('New Sites'!G119*VLOOKUP('Lookups'!$A$9, 'Lookups'!$A$9:'Lookups'!$B$24, 2, FALSE)+((SQRT((1/('Total Sites'!G119/Area!G119))/2)*1000)*'New Sites'!G119*VLOOKUP('Lookups'!$A$10, 'Lookups'!$A$9:'Lookups'!$B$24, 2, FALSE))+'New Sites'!G119*VLOOKUP('Lookups'!$A$11, 'Lookups'!$A$9:'Lookups'!$B$24, 2, FALSE),"-")</f>
        <v/>
      </c>
      <c r="H119" s="16">
        <f>IFERROR('New Sites'!H119*VLOOKUP('Lookups'!$A$9, 'Lookups'!$A$9:'Lookups'!$B$24, 2, FALSE)+((SQRT((1/('Total Sites'!H119/Area!H119))/2)*1000)*'New Sites'!H119*VLOOKUP('Lookups'!$A$10, 'Lookups'!$A$9:'Lookups'!$B$24, 2, FALSE))+'New Sites'!H119*VLOOKUP('Lookups'!$A$11, 'Lookups'!$A$9:'Lookups'!$B$24, 2, FALSE),"-")</f>
        <v/>
      </c>
      <c r="I119" s="16">
        <f>IFERROR('New Sites'!I119*VLOOKUP('Lookups'!$A$9, 'Lookups'!$A$9:'Lookups'!$B$24, 2, FALSE)+((SQRT((1/('Total Sites'!I119/Area!I119))/2)*1000)*'New Sites'!I119*VLOOKUP('Lookups'!$A$10, 'Lookups'!$A$9:'Lookups'!$B$24, 2, FALSE))+'New Sites'!I119*VLOOKUP('Lookups'!$A$11, 'Lookups'!$A$9:'Lookups'!$B$24, 2, FALSE),"-")</f>
        <v/>
      </c>
      <c r="J119" s="16">
        <f>IFERROR('New Sites'!J119*VLOOKUP('Lookups'!$A$9, 'Lookups'!$A$9:'Lookups'!$B$24, 2, FALSE)+((SQRT((1/('Total Sites'!J119/Area!J119))/2)*1000)*'New Sites'!J119*VLOOKUP('Lookups'!$A$10, 'Lookups'!$A$9:'Lookups'!$B$24, 2, FALSE))+'New Sites'!J119*VLOOKUP('Lookups'!$A$11, 'Lookups'!$A$9:'Lookups'!$B$24, 2, FALSE),"-")</f>
        <v/>
      </c>
      <c r="K119" s="16">
        <f>IFERROR('New Sites'!K119*VLOOKUP('Lookups'!$A$9, 'Lookups'!$A$9:'Lookups'!$B$24, 2, FALSE)+((SQRT((1/('Total Sites'!K119/Area!K119))/2)*1000)*'New Sites'!K119*VLOOKUP('Lookups'!$A$10, 'Lookups'!$A$9:'Lookups'!$B$24, 2, FALSE))+'New Sites'!K119*VLOOKUP('Lookups'!$A$11, 'Lookups'!$A$9:'Lookups'!$B$24, 2, FALSE),"-")</f>
        <v/>
      </c>
      <c r="L119" s="16">
        <f>IFERROR('New Sites'!L119*VLOOKUP('Lookups'!$A$9, 'Lookups'!$A$9:'Lookups'!$B$24, 2, FALSE)+((SQRT((1/('Total Sites'!L119/Area!L119))/2)*1000)*'New Sites'!L119*VLOOKUP('Lookups'!$A$10, 'Lookups'!$A$9:'Lookups'!$B$24, 2, FALSE))+'New Sites'!L119*VLOOKUP('Lookups'!$A$11, 'Lookups'!$A$9:'Lookups'!$B$24, 2, FALSE),"-")</f>
        <v/>
      </c>
      <c r="M119" s="17">
        <f>IFERROR(SUMIF((C119:L119), "&lt;&gt;n/a")/1e9, "-")</f>
        <v/>
      </c>
      <c r="N119" s="24">
        <f>(M119*1e9)/Pop!M119</f>
        <v/>
      </c>
      <c r="O119" s="16">
        <f>IFERROR(INDEX(Options!$J$2:$J$1611,MATCH(A119, Options!$G$2:$G$1611,0)), )</f>
        <v/>
      </c>
      <c r="P119" s="16">
        <f>IFERROR(INDEX(Options!$I$2:$I$1611,MATCH(A119, Options!$G$2:$G$1611,0)), )</f>
        <v/>
      </c>
    </row>
    <row r="120">
      <c r="A120" s="16">
        <f>'New Sites'!A120</f>
        <v/>
      </c>
      <c r="B120" s="16">
        <f>'New Sites'!B120</f>
        <v/>
      </c>
      <c r="C120" s="16">
        <f>IFERROR('New Sites'!C120*VLOOKUP('Lookups'!$A$9, 'Lookups'!$A$9:'Lookups'!$B$24, 2, FALSE)+((SQRT((1/('Total Sites'!C120/Area!C120))/2)*1000)*'New Sites'!C120*VLOOKUP('Lookups'!$A$10, 'Lookups'!$A$9:'Lookups'!$B$24, 2, FALSE))+'New Sites'!C120*VLOOKUP('Lookups'!$A$11, 'Lookups'!$A$9:'Lookups'!$B$24, 2, FALSE),"-")</f>
        <v/>
      </c>
      <c r="D120" s="16">
        <f>IFERROR('New Sites'!D120*VLOOKUP('Lookups'!$A$9, 'Lookups'!$A$9:'Lookups'!$B$24, 2, FALSE)+((SQRT((1/('Total Sites'!D120/Area!D120))/2)*1000)*'New Sites'!D120*VLOOKUP('Lookups'!$A$10, 'Lookups'!$A$9:'Lookups'!$B$24, 2, FALSE))+'New Sites'!D120*VLOOKUP('Lookups'!$A$11, 'Lookups'!$A$9:'Lookups'!$B$24, 2, FALSE),"-")</f>
        <v/>
      </c>
      <c r="E120" s="16">
        <f>IFERROR('New Sites'!E120*VLOOKUP('Lookups'!$A$9, 'Lookups'!$A$9:'Lookups'!$B$24, 2, FALSE)+((SQRT((1/('Total Sites'!E120/Area!E120))/2)*1000)*'New Sites'!E120*VLOOKUP('Lookups'!$A$10, 'Lookups'!$A$9:'Lookups'!$B$24, 2, FALSE))+'New Sites'!E120*VLOOKUP('Lookups'!$A$11, 'Lookups'!$A$9:'Lookups'!$B$24, 2, FALSE),"-")</f>
        <v/>
      </c>
      <c r="F120" s="16">
        <f>IFERROR('New Sites'!F120*VLOOKUP('Lookups'!$A$9, 'Lookups'!$A$9:'Lookups'!$B$24, 2, FALSE)+((SQRT((1/('Total Sites'!F120/Area!F120))/2)*1000)*'New Sites'!F120*VLOOKUP('Lookups'!$A$10, 'Lookups'!$A$9:'Lookups'!$B$24, 2, FALSE))+'New Sites'!F120*VLOOKUP('Lookups'!$A$11, 'Lookups'!$A$9:'Lookups'!$B$24, 2, FALSE),"-")</f>
        <v/>
      </c>
      <c r="G120" s="16">
        <f>IFERROR('New Sites'!G120*VLOOKUP('Lookups'!$A$9, 'Lookups'!$A$9:'Lookups'!$B$24, 2, FALSE)+((SQRT((1/('Total Sites'!G120/Area!G120))/2)*1000)*'New Sites'!G120*VLOOKUP('Lookups'!$A$10, 'Lookups'!$A$9:'Lookups'!$B$24, 2, FALSE))+'New Sites'!G120*VLOOKUP('Lookups'!$A$11, 'Lookups'!$A$9:'Lookups'!$B$24, 2, FALSE),"-")</f>
        <v/>
      </c>
      <c r="H120" s="16">
        <f>IFERROR('New Sites'!H120*VLOOKUP('Lookups'!$A$9, 'Lookups'!$A$9:'Lookups'!$B$24, 2, FALSE)+((SQRT((1/('Total Sites'!H120/Area!H120))/2)*1000)*'New Sites'!H120*VLOOKUP('Lookups'!$A$10, 'Lookups'!$A$9:'Lookups'!$B$24, 2, FALSE))+'New Sites'!H120*VLOOKUP('Lookups'!$A$11, 'Lookups'!$A$9:'Lookups'!$B$24, 2, FALSE),"-")</f>
        <v/>
      </c>
      <c r="I120" s="16">
        <f>IFERROR('New Sites'!I120*VLOOKUP('Lookups'!$A$9, 'Lookups'!$A$9:'Lookups'!$B$24, 2, FALSE)+((SQRT((1/('Total Sites'!I120/Area!I120))/2)*1000)*'New Sites'!I120*VLOOKUP('Lookups'!$A$10, 'Lookups'!$A$9:'Lookups'!$B$24, 2, FALSE))+'New Sites'!I120*VLOOKUP('Lookups'!$A$11, 'Lookups'!$A$9:'Lookups'!$B$24, 2, FALSE),"-")</f>
        <v/>
      </c>
      <c r="J120" s="16">
        <f>IFERROR('New Sites'!J120*VLOOKUP('Lookups'!$A$9, 'Lookups'!$A$9:'Lookups'!$B$24, 2, FALSE)+((SQRT((1/('Total Sites'!J120/Area!J120))/2)*1000)*'New Sites'!J120*VLOOKUP('Lookups'!$A$10, 'Lookups'!$A$9:'Lookups'!$B$24, 2, FALSE))+'New Sites'!J120*VLOOKUP('Lookups'!$A$11, 'Lookups'!$A$9:'Lookups'!$B$24, 2, FALSE),"-")</f>
        <v/>
      </c>
      <c r="K120" s="16">
        <f>IFERROR('New Sites'!K120*VLOOKUP('Lookups'!$A$9, 'Lookups'!$A$9:'Lookups'!$B$24, 2, FALSE)+((SQRT((1/('Total Sites'!K120/Area!K120))/2)*1000)*'New Sites'!K120*VLOOKUP('Lookups'!$A$10, 'Lookups'!$A$9:'Lookups'!$B$24, 2, FALSE))+'New Sites'!K120*VLOOKUP('Lookups'!$A$11, 'Lookups'!$A$9:'Lookups'!$B$24, 2, FALSE),"-")</f>
        <v/>
      </c>
      <c r="L120" s="16">
        <f>IFERROR('New Sites'!L120*VLOOKUP('Lookups'!$A$9, 'Lookups'!$A$9:'Lookups'!$B$24, 2, FALSE)+((SQRT((1/('Total Sites'!L120/Area!L120))/2)*1000)*'New Sites'!L120*VLOOKUP('Lookups'!$A$10, 'Lookups'!$A$9:'Lookups'!$B$24, 2, FALSE))+'New Sites'!L120*VLOOKUP('Lookups'!$A$11, 'Lookups'!$A$9:'Lookups'!$B$24, 2, FALSE),"-")</f>
        <v/>
      </c>
      <c r="M120" s="17">
        <f>IFERROR(SUMIF((C120:L120), "&lt;&gt;n/a")/1e9, "-")</f>
        <v/>
      </c>
      <c r="N120" s="24">
        <f>(M120*1e9)/Pop!M120</f>
        <v/>
      </c>
      <c r="O120" s="16">
        <f>IFERROR(INDEX(Options!$J$2:$J$1611,MATCH(A120, Options!$G$2:$G$1611,0)), )</f>
        <v/>
      </c>
      <c r="P120" s="16">
        <f>IFERROR(INDEX(Options!$I$2:$I$1611,MATCH(A120, Options!$G$2:$G$1611,0)), )</f>
        <v/>
      </c>
    </row>
    <row r="121">
      <c r="A121" s="16">
        <f>'New Sites'!A121</f>
        <v/>
      </c>
      <c r="B121" s="16">
        <f>'New Sites'!B121</f>
        <v/>
      </c>
      <c r="C121" s="16">
        <f>IFERROR('New Sites'!C121*VLOOKUP('Lookups'!$A$9, 'Lookups'!$A$9:'Lookups'!$B$24, 2, FALSE)+((SQRT((1/('Total Sites'!C121/Area!C121))/2)*1000)*'New Sites'!C121*VLOOKUP('Lookups'!$A$10, 'Lookups'!$A$9:'Lookups'!$B$24, 2, FALSE))+'New Sites'!C121*VLOOKUP('Lookups'!$A$11, 'Lookups'!$A$9:'Lookups'!$B$24, 2, FALSE),"-")</f>
        <v/>
      </c>
      <c r="D121" s="16">
        <f>IFERROR('New Sites'!D121*VLOOKUP('Lookups'!$A$9, 'Lookups'!$A$9:'Lookups'!$B$24, 2, FALSE)+((SQRT((1/('Total Sites'!D121/Area!D121))/2)*1000)*'New Sites'!D121*VLOOKUP('Lookups'!$A$10, 'Lookups'!$A$9:'Lookups'!$B$24, 2, FALSE))+'New Sites'!D121*VLOOKUP('Lookups'!$A$11, 'Lookups'!$A$9:'Lookups'!$B$24, 2, FALSE),"-")</f>
        <v/>
      </c>
      <c r="E121" s="16">
        <f>IFERROR('New Sites'!E121*VLOOKUP('Lookups'!$A$9, 'Lookups'!$A$9:'Lookups'!$B$24, 2, FALSE)+((SQRT((1/('Total Sites'!E121/Area!E121))/2)*1000)*'New Sites'!E121*VLOOKUP('Lookups'!$A$10, 'Lookups'!$A$9:'Lookups'!$B$24, 2, FALSE))+'New Sites'!E121*VLOOKUP('Lookups'!$A$11, 'Lookups'!$A$9:'Lookups'!$B$24, 2, FALSE),"-")</f>
        <v/>
      </c>
      <c r="F121" s="16">
        <f>IFERROR('New Sites'!F121*VLOOKUP('Lookups'!$A$9, 'Lookups'!$A$9:'Lookups'!$B$24, 2, FALSE)+((SQRT((1/('Total Sites'!F121/Area!F121))/2)*1000)*'New Sites'!F121*VLOOKUP('Lookups'!$A$10, 'Lookups'!$A$9:'Lookups'!$B$24, 2, FALSE))+'New Sites'!F121*VLOOKUP('Lookups'!$A$11, 'Lookups'!$A$9:'Lookups'!$B$24, 2, FALSE),"-")</f>
        <v/>
      </c>
      <c r="G121" s="16">
        <f>IFERROR('New Sites'!G121*VLOOKUP('Lookups'!$A$9, 'Lookups'!$A$9:'Lookups'!$B$24, 2, FALSE)+((SQRT((1/('Total Sites'!G121/Area!G121))/2)*1000)*'New Sites'!G121*VLOOKUP('Lookups'!$A$10, 'Lookups'!$A$9:'Lookups'!$B$24, 2, FALSE))+'New Sites'!G121*VLOOKUP('Lookups'!$A$11, 'Lookups'!$A$9:'Lookups'!$B$24, 2, FALSE),"-")</f>
        <v/>
      </c>
      <c r="H121" s="16">
        <f>IFERROR('New Sites'!H121*VLOOKUP('Lookups'!$A$9, 'Lookups'!$A$9:'Lookups'!$B$24, 2, FALSE)+((SQRT((1/('Total Sites'!H121/Area!H121))/2)*1000)*'New Sites'!H121*VLOOKUP('Lookups'!$A$10, 'Lookups'!$A$9:'Lookups'!$B$24, 2, FALSE))+'New Sites'!H121*VLOOKUP('Lookups'!$A$11, 'Lookups'!$A$9:'Lookups'!$B$24, 2, FALSE),"-")</f>
        <v/>
      </c>
      <c r="I121" s="16">
        <f>IFERROR('New Sites'!I121*VLOOKUP('Lookups'!$A$9, 'Lookups'!$A$9:'Lookups'!$B$24, 2, FALSE)+((SQRT((1/('Total Sites'!I121/Area!I121))/2)*1000)*'New Sites'!I121*VLOOKUP('Lookups'!$A$10, 'Lookups'!$A$9:'Lookups'!$B$24, 2, FALSE))+'New Sites'!I121*VLOOKUP('Lookups'!$A$11, 'Lookups'!$A$9:'Lookups'!$B$24, 2, FALSE),"-")</f>
        <v/>
      </c>
      <c r="J121" s="16">
        <f>IFERROR('New Sites'!J121*VLOOKUP('Lookups'!$A$9, 'Lookups'!$A$9:'Lookups'!$B$24, 2, FALSE)+((SQRT((1/('Total Sites'!J121/Area!J121))/2)*1000)*'New Sites'!J121*VLOOKUP('Lookups'!$A$10, 'Lookups'!$A$9:'Lookups'!$B$24, 2, FALSE))+'New Sites'!J121*VLOOKUP('Lookups'!$A$11, 'Lookups'!$A$9:'Lookups'!$B$24, 2, FALSE),"-")</f>
        <v/>
      </c>
      <c r="K121" s="16">
        <f>IFERROR('New Sites'!K121*VLOOKUP('Lookups'!$A$9, 'Lookups'!$A$9:'Lookups'!$B$24, 2, FALSE)+((SQRT((1/('Total Sites'!K121/Area!K121))/2)*1000)*'New Sites'!K121*VLOOKUP('Lookups'!$A$10, 'Lookups'!$A$9:'Lookups'!$B$24, 2, FALSE))+'New Sites'!K121*VLOOKUP('Lookups'!$A$11, 'Lookups'!$A$9:'Lookups'!$B$24, 2, FALSE),"-")</f>
        <v/>
      </c>
      <c r="L121" s="16">
        <f>IFERROR('New Sites'!L121*VLOOKUP('Lookups'!$A$9, 'Lookups'!$A$9:'Lookups'!$B$24, 2, FALSE)+((SQRT((1/('Total Sites'!L121/Area!L121))/2)*1000)*'New Sites'!L121*VLOOKUP('Lookups'!$A$10, 'Lookups'!$A$9:'Lookups'!$B$24, 2, FALSE))+'New Sites'!L121*VLOOKUP('Lookups'!$A$11, 'Lookups'!$A$9:'Lookups'!$B$24, 2, FALSE),"-")</f>
        <v/>
      </c>
      <c r="M121" s="17">
        <f>IFERROR(SUMIF((C121:L121), "&lt;&gt;n/a")/1e9, "-")</f>
        <v/>
      </c>
      <c r="N121" s="24">
        <f>(M121*1e9)/Pop!M121</f>
        <v/>
      </c>
      <c r="O121" s="16">
        <f>IFERROR(INDEX(Options!$J$2:$J$1611,MATCH(A121, Options!$G$2:$G$1611,0)), )</f>
        <v/>
      </c>
      <c r="P121" s="16">
        <f>IFERROR(INDEX(Options!$I$2:$I$1611,MATCH(A121, Options!$G$2:$G$1611,0)), )</f>
        <v/>
      </c>
    </row>
    <row r="122">
      <c r="A122" s="16">
        <f>'New Sites'!A122</f>
        <v/>
      </c>
      <c r="B122" s="16">
        <f>'New Sites'!B122</f>
        <v/>
      </c>
      <c r="C122" s="16">
        <f>IFERROR('New Sites'!C122*VLOOKUP('Lookups'!$A$9, 'Lookups'!$A$9:'Lookups'!$B$24, 2, FALSE)+((SQRT((1/('Total Sites'!C122/Area!C122))/2)*1000)*'New Sites'!C122*VLOOKUP('Lookups'!$A$10, 'Lookups'!$A$9:'Lookups'!$B$24, 2, FALSE))+'New Sites'!C122*VLOOKUP('Lookups'!$A$11, 'Lookups'!$A$9:'Lookups'!$B$24, 2, FALSE),"-")</f>
        <v/>
      </c>
      <c r="D122" s="16">
        <f>IFERROR('New Sites'!D122*VLOOKUP('Lookups'!$A$9, 'Lookups'!$A$9:'Lookups'!$B$24, 2, FALSE)+((SQRT((1/('Total Sites'!D122/Area!D122))/2)*1000)*'New Sites'!D122*VLOOKUP('Lookups'!$A$10, 'Lookups'!$A$9:'Lookups'!$B$24, 2, FALSE))+'New Sites'!D122*VLOOKUP('Lookups'!$A$11, 'Lookups'!$A$9:'Lookups'!$B$24, 2, FALSE),"-")</f>
        <v/>
      </c>
      <c r="E122" s="16">
        <f>IFERROR('New Sites'!E122*VLOOKUP('Lookups'!$A$9, 'Lookups'!$A$9:'Lookups'!$B$24, 2, FALSE)+((SQRT((1/('Total Sites'!E122/Area!E122))/2)*1000)*'New Sites'!E122*VLOOKUP('Lookups'!$A$10, 'Lookups'!$A$9:'Lookups'!$B$24, 2, FALSE))+'New Sites'!E122*VLOOKUP('Lookups'!$A$11, 'Lookups'!$A$9:'Lookups'!$B$24, 2, FALSE),"-")</f>
        <v/>
      </c>
      <c r="F122" s="16">
        <f>IFERROR('New Sites'!F122*VLOOKUP('Lookups'!$A$9, 'Lookups'!$A$9:'Lookups'!$B$24, 2, FALSE)+((SQRT((1/('Total Sites'!F122/Area!F122))/2)*1000)*'New Sites'!F122*VLOOKUP('Lookups'!$A$10, 'Lookups'!$A$9:'Lookups'!$B$24, 2, FALSE))+'New Sites'!F122*VLOOKUP('Lookups'!$A$11, 'Lookups'!$A$9:'Lookups'!$B$24, 2, FALSE),"-")</f>
        <v/>
      </c>
      <c r="G122" s="16">
        <f>IFERROR('New Sites'!G122*VLOOKUP('Lookups'!$A$9, 'Lookups'!$A$9:'Lookups'!$B$24, 2, FALSE)+((SQRT((1/('Total Sites'!G122/Area!G122))/2)*1000)*'New Sites'!G122*VLOOKUP('Lookups'!$A$10, 'Lookups'!$A$9:'Lookups'!$B$24, 2, FALSE))+'New Sites'!G122*VLOOKUP('Lookups'!$A$11, 'Lookups'!$A$9:'Lookups'!$B$24, 2, FALSE),"-")</f>
        <v/>
      </c>
      <c r="H122" s="16">
        <f>IFERROR('New Sites'!H122*VLOOKUP('Lookups'!$A$9, 'Lookups'!$A$9:'Lookups'!$B$24, 2, FALSE)+((SQRT((1/('Total Sites'!H122/Area!H122))/2)*1000)*'New Sites'!H122*VLOOKUP('Lookups'!$A$10, 'Lookups'!$A$9:'Lookups'!$B$24, 2, FALSE))+'New Sites'!H122*VLOOKUP('Lookups'!$A$11, 'Lookups'!$A$9:'Lookups'!$B$24, 2, FALSE),"-")</f>
        <v/>
      </c>
      <c r="I122" s="16">
        <f>IFERROR('New Sites'!I122*VLOOKUP('Lookups'!$A$9, 'Lookups'!$A$9:'Lookups'!$B$24, 2, FALSE)+((SQRT((1/('Total Sites'!I122/Area!I122))/2)*1000)*'New Sites'!I122*VLOOKUP('Lookups'!$A$10, 'Lookups'!$A$9:'Lookups'!$B$24, 2, FALSE))+'New Sites'!I122*VLOOKUP('Lookups'!$A$11, 'Lookups'!$A$9:'Lookups'!$B$24, 2, FALSE),"-")</f>
        <v/>
      </c>
      <c r="J122" s="16">
        <f>IFERROR('New Sites'!J122*VLOOKUP('Lookups'!$A$9, 'Lookups'!$A$9:'Lookups'!$B$24, 2, FALSE)+((SQRT((1/('Total Sites'!J122/Area!J122))/2)*1000)*'New Sites'!J122*VLOOKUP('Lookups'!$A$10, 'Lookups'!$A$9:'Lookups'!$B$24, 2, FALSE))+'New Sites'!J122*VLOOKUP('Lookups'!$A$11, 'Lookups'!$A$9:'Lookups'!$B$24, 2, FALSE),"-")</f>
        <v/>
      </c>
      <c r="K122" s="16">
        <f>IFERROR('New Sites'!K122*VLOOKUP('Lookups'!$A$9, 'Lookups'!$A$9:'Lookups'!$B$24, 2, FALSE)+((SQRT((1/('Total Sites'!K122/Area!K122))/2)*1000)*'New Sites'!K122*VLOOKUP('Lookups'!$A$10, 'Lookups'!$A$9:'Lookups'!$B$24, 2, FALSE))+'New Sites'!K122*VLOOKUP('Lookups'!$A$11, 'Lookups'!$A$9:'Lookups'!$B$24, 2, FALSE),"-")</f>
        <v/>
      </c>
      <c r="L122" s="16">
        <f>IFERROR('New Sites'!L122*VLOOKUP('Lookups'!$A$9, 'Lookups'!$A$9:'Lookups'!$B$24, 2, FALSE)+((SQRT((1/('Total Sites'!L122/Area!L122))/2)*1000)*'New Sites'!L122*VLOOKUP('Lookups'!$A$10, 'Lookups'!$A$9:'Lookups'!$B$24, 2, FALSE))+'New Sites'!L122*VLOOKUP('Lookups'!$A$11, 'Lookups'!$A$9:'Lookups'!$B$24, 2, FALSE),"-")</f>
        <v/>
      </c>
      <c r="M122" s="17">
        <f>IFERROR(SUMIF((C122:L122), "&lt;&gt;n/a")/1e9, "-")</f>
        <v/>
      </c>
      <c r="N122" s="24">
        <f>(M122*1e9)/Pop!M122</f>
        <v/>
      </c>
      <c r="O122" s="16">
        <f>IFERROR(INDEX(Options!$J$2:$J$1611,MATCH(A122, Options!$G$2:$G$1611,0)), )</f>
        <v/>
      </c>
      <c r="P122" s="16">
        <f>IFERROR(INDEX(Options!$I$2:$I$1611,MATCH(A122, Options!$G$2:$G$1611,0)), )</f>
        <v/>
      </c>
    </row>
    <row r="123">
      <c r="A123" s="16">
        <f>'New Sites'!A123</f>
        <v/>
      </c>
      <c r="B123" s="16">
        <f>'New Sites'!B123</f>
        <v/>
      </c>
      <c r="C123" s="16">
        <f>IFERROR('New Sites'!C123*VLOOKUP('Lookups'!$A$9, 'Lookups'!$A$9:'Lookups'!$B$24, 2, FALSE)+((SQRT((1/('Total Sites'!C123/Area!C123))/2)*1000)*'New Sites'!C123*VLOOKUP('Lookups'!$A$10, 'Lookups'!$A$9:'Lookups'!$B$24, 2, FALSE))+'New Sites'!C123*VLOOKUP('Lookups'!$A$11, 'Lookups'!$A$9:'Lookups'!$B$24, 2, FALSE),"-")</f>
        <v/>
      </c>
      <c r="D123" s="16">
        <f>IFERROR('New Sites'!D123*VLOOKUP('Lookups'!$A$9, 'Lookups'!$A$9:'Lookups'!$B$24, 2, FALSE)+((SQRT((1/('Total Sites'!D123/Area!D123))/2)*1000)*'New Sites'!D123*VLOOKUP('Lookups'!$A$10, 'Lookups'!$A$9:'Lookups'!$B$24, 2, FALSE))+'New Sites'!D123*VLOOKUP('Lookups'!$A$11, 'Lookups'!$A$9:'Lookups'!$B$24, 2, FALSE),"-")</f>
        <v/>
      </c>
      <c r="E123" s="16">
        <f>IFERROR('New Sites'!E123*VLOOKUP('Lookups'!$A$9, 'Lookups'!$A$9:'Lookups'!$B$24, 2, FALSE)+((SQRT((1/('Total Sites'!E123/Area!E123))/2)*1000)*'New Sites'!E123*VLOOKUP('Lookups'!$A$10, 'Lookups'!$A$9:'Lookups'!$B$24, 2, FALSE))+'New Sites'!E123*VLOOKUP('Lookups'!$A$11, 'Lookups'!$A$9:'Lookups'!$B$24, 2, FALSE),"-")</f>
        <v/>
      </c>
      <c r="F123" s="16">
        <f>IFERROR('New Sites'!F123*VLOOKUP('Lookups'!$A$9, 'Lookups'!$A$9:'Lookups'!$B$24, 2, FALSE)+((SQRT((1/('Total Sites'!F123/Area!F123))/2)*1000)*'New Sites'!F123*VLOOKUP('Lookups'!$A$10, 'Lookups'!$A$9:'Lookups'!$B$24, 2, FALSE))+'New Sites'!F123*VLOOKUP('Lookups'!$A$11, 'Lookups'!$A$9:'Lookups'!$B$24, 2, FALSE),"-")</f>
        <v/>
      </c>
      <c r="G123" s="16">
        <f>IFERROR('New Sites'!G123*VLOOKUP('Lookups'!$A$9, 'Lookups'!$A$9:'Lookups'!$B$24, 2, FALSE)+((SQRT((1/('Total Sites'!G123/Area!G123))/2)*1000)*'New Sites'!G123*VLOOKUP('Lookups'!$A$10, 'Lookups'!$A$9:'Lookups'!$B$24, 2, FALSE))+'New Sites'!G123*VLOOKUP('Lookups'!$A$11, 'Lookups'!$A$9:'Lookups'!$B$24, 2, FALSE),"-")</f>
        <v/>
      </c>
      <c r="H123" s="16">
        <f>IFERROR('New Sites'!H123*VLOOKUP('Lookups'!$A$9, 'Lookups'!$A$9:'Lookups'!$B$24, 2, FALSE)+((SQRT((1/('Total Sites'!H123/Area!H123))/2)*1000)*'New Sites'!H123*VLOOKUP('Lookups'!$A$10, 'Lookups'!$A$9:'Lookups'!$B$24, 2, FALSE))+'New Sites'!H123*VLOOKUP('Lookups'!$A$11, 'Lookups'!$A$9:'Lookups'!$B$24, 2, FALSE),"-")</f>
        <v/>
      </c>
      <c r="I123" s="16">
        <f>IFERROR('New Sites'!I123*VLOOKUP('Lookups'!$A$9, 'Lookups'!$A$9:'Lookups'!$B$24, 2, FALSE)+((SQRT((1/('Total Sites'!I123/Area!I123))/2)*1000)*'New Sites'!I123*VLOOKUP('Lookups'!$A$10, 'Lookups'!$A$9:'Lookups'!$B$24, 2, FALSE))+'New Sites'!I123*VLOOKUP('Lookups'!$A$11, 'Lookups'!$A$9:'Lookups'!$B$24, 2, FALSE),"-")</f>
        <v/>
      </c>
      <c r="J123" s="16">
        <f>IFERROR('New Sites'!J123*VLOOKUP('Lookups'!$A$9, 'Lookups'!$A$9:'Lookups'!$B$24, 2, FALSE)+((SQRT((1/('Total Sites'!J123/Area!J123))/2)*1000)*'New Sites'!J123*VLOOKUP('Lookups'!$A$10, 'Lookups'!$A$9:'Lookups'!$B$24, 2, FALSE))+'New Sites'!J123*VLOOKUP('Lookups'!$A$11, 'Lookups'!$A$9:'Lookups'!$B$24, 2, FALSE),"-")</f>
        <v/>
      </c>
      <c r="K123" s="16">
        <f>IFERROR('New Sites'!K123*VLOOKUP('Lookups'!$A$9, 'Lookups'!$A$9:'Lookups'!$B$24, 2, FALSE)+((SQRT((1/('Total Sites'!K123/Area!K123))/2)*1000)*'New Sites'!K123*VLOOKUP('Lookups'!$A$10, 'Lookups'!$A$9:'Lookups'!$B$24, 2, FALSE))+'New Sites'!K123*VLOOKUP('Lookups'!$A$11, 'Lookups'!$A$9:'Lookups'!$B$24, 2, FALSE),"-")</f>
        <v/>
      </c>
      <c r="L123" s="16">
        <f>IFERROR('New Sites'!L123*VLOOKUP('Lookups'!$A$9, 'Lookups'!$A$9:'Lookups'!$B$24, 2, FALSE)+((SQRT((1/('Total Sites'!L123/Area!L123))/2)*1000)*'New Sites'!L123*VLOOKUP('Lookups'!$A$10, 'Lookups'!$A$9:'Lookups'!$B$24, 2, FALSE))+'New Sites'!L123*VLOOKUP('Lookups'!$A$11, 'Lookups'!$A$9:'Lookups'!$B$24, 2, FALSE),"-")</f>
        <v/>
      </c>
      <c r="M123" s="17">
        <f>IFERROR(SUMIF((C123:L123), "&lt;&gt;n/a")/1e9, "-")</f>
        <v/>
      </c>
      <c r="N123" s="24">
        <f>(M123*1e9)/Pop!M123</f>
        <v/>
      </c>
      <c r="O123" s="16">
        <f>IFERROR(INDEX(Options!$J$2:$J$1611,MATCH(A123, Options!$G$2:$G$1611,0)), )</f>
        <v/>
      </c>
      <c r="P123" s="16">
        <f>IFERROR(INDEX(Options!$I$2:$I$1611,MATCH(A123, Options!$G$2:$G$1611,0)), )</f>
        <v/>
      </c>
    </row>
    <row r="124">
      <c r="A124" s="16">
        <f>'New Sites'!A124</f>
        <v/>
      </c>
      <c r="B124" s="16">
        <f>'New Sites'!B124</f>
        <v/>
      </c>
      <c r="C124" s="16">
        <f>IFERROR('New Sites'!C124*VLOOKUP('Lookups'!$A$9, 'Lookups'!$A$9:'Lookups'!$B$24, 2, FALSE)+((SQRT((1/('Total Sites'!C124/Area!C124))/2)*1000)*'New Sites'!C124*VLOOKUP('Lookups'!$A$10, 'Lookups'!$A$9:'Lookups'!$B$24, 2, FALSE))+'New Sites'!C124*VLOOKUP('Lookups'!$A$11, 'Lookups'!$A$9:'Lookups'!$B$24, 2, FALSE),"-")</f>
        <v/>
      </c>
      <c r="D124" s="16">
        <f>IFERROR('New Sites'!D124*VLOOKUP('Lookups'!$A$9, 'Lookups'!$A$9:'Lookups'!$B$24, 2, FALSE)+((SQRT((1/('Total Sites'!D124/Area!D124))/2)*1000)*'New Sites'!D124*VLOOKUP('Lookups'!$A$10, 'Lookups'!$A$9:'Lookups'!$B$24, 2, FALSE))+'New Sites'!D124*VLOOKUP('Lookups'!$A$11, 'Lookups'!$A$9:'Lookups'!$B$24, 2, FALSE),"-")</f>
        <v/>
      </c>
      <c r="E124" s="16">
        <f>IFERROR('New Sites'!E124*VLOOKUP('Lookups'!$A$9, 'Lookups'!$A$9:'Lookups'!$B$24, 2, FALSE)+((SQRT((1/('Total Sites'!E124/Area!E124))/2)*1000)*'New Sites'!E124*VLOOKUP('Lookups'!$A$10, 'Lookups'!$A$9:'Lookups'!$B$24, 2, FALSE))+'New Sites'!E124*VLOOKUP('Lookups'!$A$11, 'Lookups'!$A$9:'Lookups'!$B$24, 2, FALSE),"-")</f>
        <v/>
      </c>
      <c r="F124" s="16">
        <f>IFERROR('New Sites'!F124*VLOOKUP('Lookups'!$A$9, 'Lookups'!$A$9:'Lookups'!$B$24, 2, FALSE)+((SQRT((1/('Total Sites'!F124/Area!F124))/2)*1000)*'New Sites'!F124*VLOOKUP('Lookups'!$A$10, 'Lookups'!$A$9:'Lookups'!$B$24, 2, FALSE))+'New Sites'!F124*VLOOKUP('Lookups'!$A$11, 'Lookups'!$A$9:'Lookups'!$B$24, 2, FALSE),"-")</f>
        <v/>
      </c>
      <c r="G124" s="16">
        <f>IFERROR('New Sites'!G124*VLOOKUP('Lookups'!$A$9, 'Lookups'!$A$9:'Lookups'!$B$24, 2, FALSE)+((SQRT((1/('Total Sites'!G124/Area!G124))/2)*1000)*'New Sites'!G124*VLOOKUP('Lookups'!$A$10, 'Lookups'!$A$9:'Lookups'!$B$24, 2, FALSE))+'New Sites'!G124*VLOOKUP('Lookups'!$A$11, 'Lookups'!$A$9:'Lookups'!$B$24, 2, FALSE),"-")</f>
        <v/>
      </c>
      <c r="H124" s="16">
        <f>IFERROR('New Sites'!H124*VLOOKUP('Lookups'!$A$9, 'Lookups'!$A$9:'Lookups'!$B$24, 2, FALSE)+((SQRT((1/('Total Sites'!H124/Area!H124))/2)*1000)*'New Sites'!H124*VLOOKUP('Lookups'!$A$10, 'Lookups'!$A$9:'Lookups'!$B$24, 2, FALSE))+'New Sites'!H124*VLOOKUP('Lookups'!$A$11, 'Lookups'!$A$9:'Lookups'!$B$24, 2, FALSE),"-")</f>
        <v/>
      </c>
      <c r="I124" s="16">
        <f>IFERROR('New Sites'!I124*VLOOKUP('Lookups'!$A$9, 'Lookups'!$A$9:'Lookups'!$B$24, 2, FALSE)+((SQRT((1/('Total Sites'!I124/Area!I124))/2)*1000)*'New Sites'!I124*VLOOKUP('Lookups'!$A$10, 'Lookups'!$A$9:'Lookups'!$B$24, 2, FALSE))+'New Sites'!I124*VLOOKUP('Lookups'!$A$11, 'Lookups'!$A$9:'Lookups'!$B$24, 2, FALSE),"-")</f>
        <v/>
      </c>
      <c r="J124" s="16">
        <f>IFERROR('New Sites'!J124*VLOOKUP('Lookups'!$A$9, 'Lookups'!$A$9:'Lookups'!$B$24, 2, FALSE)+((SQRT((1/('Total Sites'!J124/Area!J124))/2)*1000)*'New Sites'!J124*VLOOKUP('Lookups'!$A$10, 'Lookups'!$A$9:'Lookups'!$B$24, 2, FALSE))+'New Sites'!J124*VLOOKUP('Lookups'!$A$11, 'Lookups'!$A$9:'Lookups'!$B$24, 2, FALSE),"-")</f>
        <v/>
      </c>
      <c r="K124" s="16">
        <f>IFERROR('New Sites'!K124*VLOOKUP('Lookups'!$A$9, 'Lookups'!$A$9:'Lookups'!$B$24, 2, FALSE)+((SQRT((1/('Total Sites'!K124/Area!K124))/2)*1000)*'New Sites'!K124*VLOOKUP('Lookups'!$A$10, 'Lookups'!$A$9:'Lookups'!$B$24, 2, FALSE))+'New Sites'!K124*VLOOKUP('Lookups'!$A$11, 'Lookups'!$A$9:'Lookups'!$B$24, 2, FALSE),"-")</f>
        <v/>
      </c>
      <c r="L124" s="16">
        <f>IFERROR('New Sites'!L124*VLOOKUP('Lookups'!$A$9, 'Lookups'!$A$9:'Lookups'!$B$24, 2, FALSE)+((SQRT((1/('Total Sites'!L124/Area!L124))/2)*1000)*'New Sites'!L124*VLOOKUP('Lookups'!$A$10, 'Lookups'!$A$9:'Lookups'!$B$24, 2, FALSE))+'New Sites'!L124*VLOOKUP('Lookups'!$A$11, 'Lookups'!$A$9:'Lookups'!$B$24, 2, FALSE),"-")</f>
        <v/>
      </c>
      <c r="M124" s="17">
        <f>IFERROR(SUMIF((C124:L124), "&lt;&gt;n/a")/1e9, "-")</f>
        <v/>
      </c>
      <c r="N124" s="24">
        <f>(M124*1e9)/Pop!M124</f>
        <v/>
      </c>
      <c r="O124" s="16">
        <f>IFERROR(INDEX(Options!$J$2:$J$1611,MATCH(A124, Options!$G$2:$G$1611,0)), )</f>
        <v/>
      </c>
      <c r="P124" s="16">
        <f>IFERROR(INDEX(Options!$I$2:$I$1611,MATCH(A124, Options!$G$2:$G$1611,0)), )</f>
        <v/>
      </c>
    </row>
    <row r="125">
      <c r="A125" s="16">
        <f>'New Sites'!A125</f>
        <v/>
      </c>
      <c r="B125" s="16">
        <f>'New Sites'!B125</f>
        <v/>
      </c>
      <c r="C125" s="16">
        <f>IFERROR('New Sites'!C125*VLOOKUP('Lookups'!$A$9, 'Lookups'!$A$9:'Lookups'!$B$24, 2, FALSE)+((SQRT((1/('Total Sites'!C125/Area!C125))/2)*1000)*'New Sites'!C125*VLOOKUP('Lookups'!$A$10, 'Lookups'!$A$9:'Lookups'!$B$24, 2, FALSE))+'New Sites'!C125*VLOOKUP('Lookups'!$A$11, 'Lookups'!$A$9:'Lookups'!$B$24, 2, FALSE),"-")</f>
        <v/>
      </c>
      <c r="D125" s="16">
        <f>IFERROR('New Sites'!D125*VLOOKUP('Lookups'!$A$9, 'Lookups'!$A$9:'Lookups'!$B$24, 2, FALSE)+((SQRT((1/('Total Sites'!D125/Area!D125))/2)*1000)*'New Sites'!D125*VLOOKUP('Lookups'!$A$10, 'Lookups'!$A$9:'Lookups'!$B$24, 2, FALSE))+'New Sites'!D125*VLOOKUP('Lookups'!$A$11, 'Lookups'!$A$9:'Lookups'!$B$24, 2, FALSE),"-")</f>
        <v/>
      </c>
      <c r="E125" s="16">
        <f>IFERROR('New Sites'!E125*VLOOKUP('Lookups'!$A$9, 'Lookups'!$A$9:'Lookups'!$B$24, 2, FALSE)+((SQRT((1/('Total Sites'!E125/Area!E125))/2)*1000)*'New Sites'!E125*VLOOKUP('Lookups'!$A$10, 'Lookups'!$A$9:'Lookups'!$B$24, 2, FALSE))+'New Sites'!E125*VLOOKUP('Lookups'!$A$11, 'Lookups'!$A$9:'Lookups'!$B$24, 2, FALSE),"-")</f>
        <v/>
      </c>
      <c r="F125" s="16">
        <f>IFERROR('New Sites'!F125*VLOOKUP('Lookups'!$A$9, 'Lookups'!$A$9:'Lookups'!$B$24, 2, FALSE)+((SQRT((1/('Total Sites'!F125/Area!F125))/2)*1000)*'New Sites'!F125*VLOOKUP('Lookups'!$A$10, 'Lookups'!$A$9:'Lookups'!$B$24, 2, FALSE))+'New Sites'!F125*VLOOKUP('Lookups'!$A$11, 'Lookups'!$A$9:'Lookups'!$B$24, 2, FALSE),"-")</f>
        <v/>
      </c>
      <c r="G125" s="16">
        <f>IFERROR('New Sites'!G125*VLOOKUP('Lookups'!$A$9, 'Lookups'!$A$9:'Lookups'!$B$24, 2, FALSE)+((SQRT((1/('Total Sites'!G125/Area!G125))/2)*1000)*'New Sites'!G125*VLOOKUP('Lookups'!$A$10, 'Lookups'!$A$9:'Lookups'!$B$24, 2, FALSE))+'New Sites'!G125*VLOOKUP('Lookups'!$A$11, 'Lookups'!$A$9:'Lookups'!$B$24, 2, FALSE),"-")</f>
        <v/>
      </c>
      <c r="H125" s="16">
        <f>IFERROR('New Sites'!H125*VLOOKUP('Lookups'!$A$9, 'Lookups'!$A$9:'Lookups'!$B$24, 2, FALSE)+((SQRT((1/('Total Sites'!H125/Area!H125))/2)*1000)*'New Sites'!H125*VLOOKUP('Lookups'!$A$10, 'Lookups'!$A$9:'Lookups'!$B$24, 2, FALSE))+'New Sites'!H125*VLOOKUP('Lookups'!$A$11, 'Lookups'!$A$9:'Lookups'!$B$24, 2, FALSE),"-")</f>
        <v/>
      </c>
      <c r="I125" s="16">
        <f>IFERROR('New Sites'!I125*VLOOKUP('Lookups'!$A$9, 'Lookups'!$A$9:'Lookups'!$B$24, 2, FALSE)+((SQRT((1/('Total Sites'!I125/Area!I125))/2)*1000)*'New Sites'!I125*VLOOKUP('Lookups'!$A$10, 'Lookups'!$A$9:'Lookups'!$B$24, 2, FALSE))+'New Sites'!I125*VLOOKUP('Lookups'!$A$11, 'Lookups'!$A$9:'Lookups'!$B$24, 2, FALSE),"-")</f>
        <v/>
      </c>
      <c r="J125" s="16">
        <f>IFERROR('New Sites'!J125*VLOOKUP('Lookups'!$A$9, 'Lookups'!$A$9:'Lookups'!$B$24, 2, FALSE)+((SQRT((1/('Total Sites'!J125/Area!J125))/2)*1000)*'New Sites'!J125*VLOOKUP('Lookups'!$A$10, 'Lookups'!$A$9:'Lookups'!$B$24, 2, FALSE))+'New Sites'!J125*VLOOKUP('Lookups'!$A$11, 'Lookups'!$A$9:'Lookups'!$B$24, 2, FALSE),"-")</f>
        <v/>
      </c>
      <c r="K125" s="16">
        <f>IFERROR('New Sites'!K125*VLOOKUP('Lookups'!$A$9, 'Lookups'!$A$9:'Lookups'!$B$24, 2, FALSE)+((SQRT((1/('Total Sites'!K125/Area!K125))/2)*1000)*'New Sites'!K125*VLOOKUP('Lookups'!$A$10, 'Lookups'!$A$9:'Lookups'!$B$24, 2, FALSE))+'New Sites'!K125*VLOOKUP('Lookups'!$A$11, 'Lookups'!$A$9:'Lookups'!$B$24, 2, FALSE),"-")</f>
        <v/>
      </c>
      <c r="L125" s="16">
        <f>IFERROR('New Sites'!L125*VLOOKUP('Lookups'!$A$9, 'Lookups'!$A$9:'Lookups'!$B$24, 2, FALSE)+((SQRT((1/('Total Sites'!L125/Area!L125))/2)*1000)*'New Sites'!L125*VLOOKUP('Lookups'!$A$10, 'Lookups'!$A$9:'Lookups'!$B$24, 2, FALSE))+'New Sites'!L125*VLOOKUP('Lookups'!$A$11, 'Lookups'!$A$9:'Lookups'!$B$24, 2, FALSE),"-")</f>
        <v/>
      </c>
      <c r="M125" s="17">
        <f>IFERROR(SUMIF((C125:L125), "&lt;&gt;n/a")/1e9, "-")</f>
        <v/>
      </c>
      <c r="N125" s="24">
        <f>(M125*1e9)/Pop!M125</f>
        <v/>
      </c>
      <c r="O125" s="16">
        <f>IFERROR(INDEX(Options!$J$2:$J$1611,MATCH(A125, Options!$G$2:$G$1611,0)), )</f>
        <v/>
      </c>
      <c r="P125" s="16">
        <f>IFERROR(INDEX(Options!$I$2:$I$1611,MATCH(A125, Options!$G$2:$G$1611,0)), )</f>
        <v/>
      </c>
    </row>
    <row r="126">
      <c r="A126" s="16">
        <f>'New Sites'!A126</f>
        <v/>
      </c>
      <c r="B126" s="16">
        <f>'New Sites'!B126</f>
        <v/>
      </c>
      <c r="C126" s="16">
        <f>IFERROR('New Sites'!C126*VLOOKUP('Lookups'!$A$9, 'Lookups'!$A$9:'Lookups'!$B$24, 2, FALSE)+((SQRT((1/('Total Sites'!C126/Area!C126))/2)*1000)*'New Sites'!C126*VLOOKUP('Lookups'!$A$10, 'Lookups'!$A$9:'Lookups'!$B$24, 2, FALSE))+'New Sites'!C126*VLOOKUP('Lookups'!$A$11, 'Lookups'!$A$9:'Lookups'!$B$24, 2, FALSE),"-")</f>
        <v/>
      </c>
      <c r="D126" s="16">
        <f>IFERROR('New Sites'!D126*VLOOKUP('Lookups'!$A$9, 'Lookups'!$A$9:'Lookups'!$B$24, 2, FALSE)+((SQRT((1/('Total Sites'!D126/Area!D126))/2)*1000)*'New Sites'!D126*VLOOKUP('Lookups'!$A$10, 'Lookups'!$A$9:'Lookups'!$B$24, 2, FALSE))+'New Sites'!D126*VLOOKUP('Lookups'!$A$11, 'Lookups'!$A$9:'Lookups'!$B$24, 2, FALSE),"-")</f>
        <v/>
      </c>
      <c r="E126" s="16">
        <f>IFERROR('New Sites'!E126*VLOOKUP('Lookups'!$A$9, 'Lookups'!$A$9:'Lookups'!$B$24, 2, FALSE)+((SQRT((1/('Total Sites'!E126/Area!E126))/2)*1000)*'New Sites'!E126*VLOOKUP('Lookups'!$A$10, 'Lookups'!$A$9:'Lookups'!$B$24, 2, FALSE))+'New Sites'!E126*VLOOKUP('Lookups'!$A$11, 'Lookups'!$A$9:'Lookups'!$B$24, 2, FALSE),"-")</f>
        <v/>
      </c>
      <c r="F126" s="16">
        <f>IFERROR('New Sites'!F126*VLOOKUP('Lookups'!$A$9, 'Lookups'!$A$9:'Lookups'!$B$24, 2, FALSE)+((SQRT((1/('Total Sites'!F126/Area!F126))/2)*1000)*'New Sites'!F126*VLOOKUP('Lookups'!$A$10, 'Lookups'!$A$9:'Lookups'!$B$24, 2, FALSE))+'New Sites'!F126*VLOOKUP('Lookups'!$A$11, 'Lookups'!$A$9:'Lookups'!$B$24, 2, FALSE),"-")</f>
        <v/>
      </c>
      <c r="G126" s="16">
        <f>IFERROR('New Sites'!G126*VLOOKUP('Lookups'!$A$9, 'Lookups'!$A$9:'Lookups'!$B$24, 2, FALSE)+((SQRT((1/('Total Sites'!G126/Area!G126))/2)*1000)*'New Sites'!G126*VLOOKUP('Lookups'!$A$10, 'Lookups'!$A$9:'Lookups'!$B$24, 2, FALSE))+'New Sites'!G126*VLOOKUP('Lookups'!$A$11, 'Lookups'!$A$9:'Lookups'!$B$24, 2, FALSE),"-")</f>
        <v/>
      </c>
      <c r="H126" s="16">
        <f>IFERROR('New Sites'!H126*VLOOKUP('Lookups'!$A$9, 'Lookups'!$A$9:'Lookups'!$B$24, 2, FALSE)+((SQRT((1/('Total Sites'!H126/Area!H126))/2)*1000)*'New Sites'!H126*VLOOKUP('Lookups'!$A$10, 'Lookups'!$A$9:'Lookups'!$B$24, 2, FALSE))+'New Sites'!H126*VLOOKUP('Lookups'!$A$11, 'Lookups'!$A$9:'Lookups'!$B$24, 2, FALSE),"-")</f>
        <v/>
      </c>
      <c r="I126" s="16">
        <f>IFERROR('New Sites'!I126*VLOOKUP('Lookups'!$A$9, 'Lookups'!$A$9:'Lookups'!$B$24, 2, FALSE)+((SQRT((1/('Total Sites'!I126/Area!I126))/2)*1000)*'New Sites'!I126*VLOOKUP('Lookups'!$A$10, 'Lookups'!$A$9:'Lookups'!$B$24, 2, FALSE))+'New Sites'!I126*VLOOKUP('Lookups'!$A$11, 'Lookups'!$A$9:'Lookups'!$B$24, 2, FALSE),"-")</f>
        <v/>
      </c>
      <c r="J126" s="16">
        <f>IFERROR('New Sites'!J126*VLOOKUP('Lookups'!$A$9, 'Lookups'!$A$9:'Lookups'!$B$24, 2, FALSE)+((SQRT((1/('Total Sites'!J126/Area!J126))/2)*1000)*'New Sites'!J126*VLOOKUP('Lookups'!$A$10, 'Lookups'!$A$9:'Lookups'!$B$24, 2, FALSE))+'New Sites'!J126*VLOOKUP('Lookups'!$A$11, 'Lookups'!$A$9:'Lookups'!$B$24, 2, FALSE),"-")</f>
        <v/>
      </c>
      <c r="K126" s="16">
        <f>IFERROR('New Sites'!K126*VLOOKUP('Lookups'!$A$9, 'Lookups'!$A$9:'Lookups'!$B$24, 2, FALSE)+((SQRT((1/('Total Sites'!K126/Area!K126))/2)*1000)*'New Sites'!K126*VLOOKUP('Lookups'!$A$10, 'Lookups'!$A$9:'Lookups'!$B$24, 2, FALSE))+'New Sites'!K126*VLOOKUP('Lookups'!$A$11, 'Lookups'!$A$9:'Lookups'!$B$24, 2, FALSE),"-")</f>
        <v/>
      </c>
      <c r="L126" s="16">
        <f>IFERROR('New Sites'!L126*VLOOKUP('Lookups'!$A$9, 'Lookups'!$A$9:'Lookups'!$B$24, 2, FALSE)+((SQRT((1/('Total Sites'!L126/Area!L126))/2)*1000)*'New Sites'!L126*VLOOKUP('Lookups'!$A$10, 'Lookups'!$A$9:'Lookups'!$B$24, 2, FALSE))+'New Sites'!L126*VLOOKUP('Lookups'!$A$11, 'Lookups'!$A$9:'Lookups'!$B$24, 2, FALSE),"-")</f>
        <v/>
      </c>
      <c r="M126" s="17">
        <f>IFERROR(SUMIF((C126:L126), "&lt;&gt;n/a")/1e9, "-")</f>
        <v/>
      </c>
      <c r="N126" s="24">
        <f>(M126*1e9)/Pop!M126</f>
        <v/>
      </c>
      <c r="O126" s="16">
        <f>IFERROR(INDEX(Options!$J$2:$J$1611,MATCH(A126, Options!$G$2:$G$1611,0)), )</f>
        <v/>
      </c>
      <c r="P126" s="16">
        <f>IFERROR(INDEX(Options!$I$2:$I$1611,MATCH(A126, Options!$G$2:$G$1611,0)), )</f>
        <v/>
      </c>
    </row>
    <row r="127">
      <c r="A127" s="16">
        <f>'New Sites'!A127</f>
        <v/>
      </c>
      <c r="B127" s="16">
        <f>'New Sites'!B127</f>
        <v/>
      </c>
      <c r="C127" s="16">
        <f>IFERROR('New Sites'!C127*VLOOKUP('Lookups'!$A$9, 'Lookups'!$A$9:'Lookups'!$B$24, 2, FALSE)+((SQRT((1/('Total Sites'!C127/Area!C127))/2)*1000)*'New Sites'!C127*VLOOKUP('Lookups'!$A$10, 'Lookups'!$A$9:'Lookups'!$B$24, 2, FALSE))+'New Sites'!C127*VLOOKUP('Lookups'!$A$11, 'Lookups'!$A$9:'Lookups'!$B$24, 2, FALSE),"-")</f>
        <v/>
      </c>
      <c r="D127" s="16">
        <f>IFERROR('New Sites'!D127*VLOOKUP('Lookups'!$A$9, 'Lookups'!$A$9:'Lookups'!$B$24, 2, FALSE)+((SQRT((1/('Total Sites'!D127/Area!D127))/2)*1000)*'New Sites'!D127*VLOOKUP('Lookups'!$A$10, 'Lookups'!$A$9:'Lookups'!$B$24, 2, FALSE))+'New Sites'!D127*VLOOKUP('Lookups'!$A$11, 'Lookups'!$A$9:'Lookups'!$B$24, 2, FALSE),"-")</f>
        <v/>
      </c>
      <c r="E127" s="16">
        <f>IFERROR('New Sites'!E127*VLOOKUP('Lookups'!$A$9, 'Lookups'!$A$9:'Lookups'!$B$24, 2, FALSE)+((SQRT((1/('Total Sites'!E127/Area!E127))/2)*1000)*'New Sites'!E127*VLOOKUP('Lookups'!$A$10, 'Lookups'!$A$9:'Lookups'!$B$24, 2, FALSE))+'New Sites'!E127*VLOOKUP('Lookups'!$A$11, 'Lookups'!$A$9:'Lookups'!$B$24, 2, FALSE),"-")</f>
        <v/>
      </c>
      <c r="F127" s="16">
        <f>IFERROR('New Sites'!F127*VLOOKUP('Lookups'!$A$9, 'Lookups'!$A$9:'Lookups'!$B$24, 2, FALSE)+((SQRT((1/('Total Sites'!F127/Area!F127))/2)*1000)*'New Sites'!F127*VLOOKUP('Lookups'!$A$10, 'Lookups'!$A$9:'Lookups'!$B$24, 2, FALSE))+'New Sites'!F127*VLOOKUP('Lookups'!$A$11, 'Lookups'!$A$9:'Lookups'!$B$24, 2, FALSE),"-")</f>
        <v/>
      </c>
      <c r="G127" s="16">
        <f>IFERROR('New Sites'!G127*VLOOKUP('Lookups'!$A$9, 'Lookups'!$A$9:'Lookups'!$B$24, 2, FALSE)+((SQRT((1/('Total Sites'!G127/Area!G127))/2)*1000)*'New Sites'!G127*VLOOKUP('Lookups'!$A$10, 'Lookups'!$A$9:'Lookups'!$B$24, 2, FALSE))+'New Sites'!G127*VLOOKUP('Lookups'!$A$11, 'Lookups'!$A$9:'Lookups'!$B$24, 2, FALSE),"-")</f>
        <v/>
      </c>
      <c r="H127" s="16">
        <f>IFERROR('New Sites'!H127*VLOOKUP('Lookups'!$A$9, 'Lookups'!$A$9:'Lookups'!$B$24, 2, FALSE)+((SQRT((1/('Total Sites'!H127/Area!H127))/2)*1000)*'New Sites'!H127*VLOOKUP('Lookups'!$A$10, 'Lookups'!$A$9:'Lookups'!$B$24, 2, FALSE))+'New Sites'!H127*VLOOKUP('Lookups'!$A$11, 'Lookups'!$A$9:'Lookups'!$B$24, 2, FALSE),"-")</f>
        <v/>
      </c>
      <c r="I127" s="16">
        <f>IFERROR('New Sites'!I127*VLOOKUP('Lookups'!$A$9, 'Lookups'!$A$9:'Lookups'!$B$24, 2, FALSE)+((SQRT((1/('Total Sites'!I127/Area!I127))/2)*1000)*'New Sites'!I127*VLOOKUP('Lookups'!$A$10, 'Lookups'!$A$9:'Lookups'!$B$24, 2, FALSE))+'New Sites'!I127*VLOOKUP('Lookups'!$A$11, 'Lookups'!$A$9:'Lookups'!$B$24, 2, FALSE),"-")</f>
        <v/>
      </c>
      <c r="J127" s="16">
        <f>IFERROR('New Sites'!J127*VLOOKUP('Lookups'!$A$9, 'Lookups'!$A$9:'Lookups'!$B$24, 2, FALSE)+((SQRT((1/('Total Sites'!J127/Area!J127))/2)*1000)*'New Sites'!J127*VLOOKUP('Lookups'!$A$10, 'Lookups'!$A$9:'Lookups'!$B$24, 2, FALSE))+'New Sites'!J127*VLOOKUP('Lookups'!$A$11, 'Lookups'!$A$9:'Lookups'!$B$24, 2, FALSE),"-")</f>
        <v/>
      </c>
      <c r="K127" s="16">
        <f>IFERROR('New Sites'!K127*VLOOKUP('Lookups'!$A$9, 'Lookups'!$A$9:'Lookups'!$B$24, 2, FALSE)+((SQRT((1/('Total Sites'!K127/Area!K127))/2)*1000)*'New Sites'!K127*VLOOKUP('Lookups'!$A$10, 'Lookups'!$A$9:'Lookups'!$B$24, 2, FALSE))+'New Sites'!K127*VLOOKUP('Lookups'!$A$11, 'Lookups'!$A$9:'Lookups'!$B$24, 2, FALSE),"-")</f>
        <v/>
      </c>
      <c r="L127" s="16">
        <f>IFERROR('New Sites'!L127*VLOOKUP('Lookups'!$A$9, 'Lookups'!$A$9:'Lookups'!$B$24, 2, FALSE)+((SQRT((1/('Total Sites'!L127/Area!L127))/2)*1000)*'New Sites'!L127*VLOOKUP('Lookups'!$A$10, 'Lookups'!$A$9:'Lookups'!$B$24, 2, FALSE))+'New Sites'!L127*VLOOKUP('Lookups'!$A$11, 'Lookups'!$A$9:'Lookups'!$B$24, 2, FALSE),"-")</f>
        <v/>
      </c>
      <c r="M127" s="17">
        <f>IFERROR(SUMIF((C127:L127), "&lt;&gt;n/a")/1e9, "-")</f>
        <v/>
      </c>
      <c r="N127" s="24">
        <f>(M127*1e9)/Pop!M127</f>
        <v/>
      </c>
      <c r="O127" s="16">
        <f>IFERROR(INDEX(Options!$J$2:$J$1611,MATCH(A127, Options!$G$2:$G$1611,0)), )</f>
        <v/>
      </c>
      <c r="P127" s="16">
        <f>IFERROR(INDEX(Options!$I$2:$I$1611,MATCH(A127, Options!$G$2:$G$1611,0)), )</f>
        <v/>
      </c>
    </row>
    <row r="128">
      <c r="A128" s="16">
        <f>'New Sites'!A128</f>
        <v/>
      </c>
      <c r="B128" s="16">
        <f>'New Sites'!B128</f>
        <v/>
      </c>
      <c r="C128" s="16">
        <f>IFERROR('New Sites'!C128*VLOOKUP('Lookups'!$A$9, 'Lookups'!$A$9:'Lookups'!$B$24, 2, FALSE)+((SQRT((1/('Total Sites'!C128/Area!C128))/2)*1000)*'New Sites'!C128*VLOOKUP('Lookups'!$A$10, 'Lookups'!$A$9:'Lookups'!$B$24, 2, FALSE))+'New Sites'!C128*VLOOKUP('Lookups'!$A$11, 'Lookups'!$A$9:'Lookups'!$B$24, 2, FALSE),"-")</f>
        <v/>
      </c>
      <c r="D128" s="16">
        <f>IFERROR('New Sites'!D128*VLOOKUP('Lookups'!$A$9, 'Lookups'!$A$9:'Lookups'!$B$24, 2, FALSE)+((SQRT((1/('Total Sites'!D128/Area!D128))/2)*1000)*'New Sites'!D128*VLOOKUP('Lookups'!$A$10, 'Lookups'!$A$9:'Lookups'!$B$24, 2, FALSE))+'New Sites'!D128*VLOOKUP('Lookups'!$A$11, 'Lookups'!$A$9:'Lookups'!$B$24, 2, FALSE),"-")</f>
        <v/>
      </c>
      <c r="E128" s="16">
        <f>IFERROR('New Sites'!E128*VLOOKUP('Lookups'!$A$9, 'Lookups'!$A$9:'Lookups'!$B$24, 2, FALSE)+((SQRT((1/('Total Sites'!E128/Area!E128))/2)*1000)*'New Sites'!E128*VLOOKUP('Lookups'!$A$10, 'Lookups'!$A$9:'Lookups'!$B$24, 2, FALSE))+'New Sites'!E128*VLOOKUP('Lookups'!$A$11, 'Lookups'!$A$9:'Lookups'!$B$24, 2, FALSE),"-")</f>
        <v/>
      </c>
      <c r="F128" s="16">
        <f>IFERROR('New Sites'!F128*VLOOKUP('Lookups'!$A$9, 'Lookups'!$A$9:'Lookups'!$B$24, 2, FALSE)+((SQRT((1/('Total Sites'!F128/Area!F128))/2)*1000)*'New Sites'!F128*VLOOKUP('Lookups'!$A$10, 'Lookups'!$A$9:'Lookups'!$B$24, 2, FALSE))+'New Sites'!F128*VLOOKUP('Lookups'!$A$11, 'Lookups'!$A$9:'Lookups'!$B$24, 2, FALSE),"-")</f>
        <v/>
      </c>
      <c r="G128" s="16">
        <f>IFERROR('New Sites'!G128*VLOOKUP('Lookups'!$A$9, 'Lookups'!$A$9:'Lookups'!$B$24, 2, FALSE)+((SQRT((1/('Total Sites'!G128/Area!G128))/2)*1000)*'New Sites'!G128*VLOOKUP('Lookups'!$A$10, 'Lookups'!$A$9:'Lookups'!$B$24, 2, FALSE))+'New Sites'!G128*VLOOKUP('Lookups'!$A$11, 'Lookups'!$A$9:'Lookups'!$B$24, 2, FALSE),"-")</f>
        <v/>
      </c>
      <c r="H128" s="16">
        <f>IFERROR('New Sites'!H128*VLOOKUP('Lookups'!$A$9, 'Lookups'!$A$9:'Lookups'!$B$24, 2, FALSE)+((SQRT((1/('Total Sites'!H128/Area!H128))/2)*1000)*'New Sites'!H128*VLOOKUP('Lookups'!$A$10, 'Lookups'!$A$9:'Lookups'!$B$24, 2, FALSE))+'New Sites'!H128*VLOOKUP('Lookups'!$A$11, 'Lookups'!$A$9:'Lookups'!$B$24, 2, FALSE),"-")</f>
        <v/>
      </c>
      <c r="I128" s="16">
        <f>IFERROR('New Sites'!I128*VLOOKUP('Lookups'!$A$9, 'Lookups'!$A$9:'Lookups'!$B$24, 2, FALSE)+((SQRT((1/('Total Sites'!I128/Area!I128))/2)*1000)*'New Sites'!I128*VLOOKUP('Lookups'!$A$10, 'Lookups'!$A$9:'Lookups'!$B$24, 2, FALSE))+'New Sites'!I128*VLOOKUP('Lookups'!$A$11, 'Lookups'!$A$9:'Lookups'!$B$24, 2, FALSE),"-")</f>
        <v/>
      </c>
      <c r="J128" s="16">
        <f>IFERROR('New Sites'!J128*VLOOKUP('Lookups'!$A$9, 'Lookups'!$A$9:'Lookups'!$B$24, 2, FALSE)+((SQRT((1/('Total Sites'!J128/Area!J128))/2)*1000)*'New Sites'!J128*VLOOKUP('Lookups'!$A$10, 'Lookups'!$A$9:'Lookups'!$B$24, 2, FALSE))+'New Sites'!J128*VLOOKUP('Lookups'!$A$11, 'Lookups'!$A$9:'Lookups'!$B$24, 2, FALSE),"-")</f>
        <v/>
      </c>
      <c r="K128" s="16">
        <f>IFERROR('New Sites'!K128*VLOOKUP('Lookups'!$A$9, 'Lookups'!$A$9:'Lookups'!$B$24, 2, FALSE)+((SQRT((1/('Total Sites'!K128/Area!K128))/2)*1000)*'New Sites'!K128*VLOOKUP('Lookups'!$A$10, 'Lookups'!$A$9:'Lookups'!$B$24, 2, FALSE))+'New Sites'!K128*VLOOKUP('Lookups'!$A$11, 'Lookups'!$A$9:'Lookups'!$B$24, 2, FALSE),"-")</f>
        <v/>
      </c>
      <c r="L128" s="16">
        <f>IFERROR('New Sites'!L128*VLOOKUP('Lookups'!$A$9, 'Lookups'!$A$9:'Lookups'!$B$24, 2, FALSE)+((SQRT((1/('Total Sites'!L128/Area!L128))/2)*1000)*'New Sites'!L128*VLOOKUP('Lookups'!$A$10, 'Lookups'!$A$9:'Lookups'!$B$24, 2, FALSE))+'New Sites'!L128*VLOOKUP('Lookups'!$A$11, 'Lookups'!$A$9:'Lookups'!$B$24, 2, FALSE),"-")</f>
        <v/>
      </c>
      <c r="M128" s="17">
        <f>IFERROR(SUMIF((C128:L128), "&lt;&gt;n/a")/1e9, "-")</f>
        <v/>
      </c>
      <c r="N128" s="24">
        <f>(M128*1e9)/Pop!M128</f>
        <v/>
      </c>
      <c r="O128" s="16">
        <f>IFERROR(INDEX(Options!$J$2:$J$1611,MATCH(A128, Options!$G$2:$G$1611,0)), )</f>
        <v/>
      </c>
      <c r="P128" s="16">
        <f>IFERROR(INDEX(Options!$I$2:$I$1611,MATCH(A128, Options!$G$2:$G$1611,0)), )</f>
        <v/>
      </c>
    </row>
    <row r="129">
      <c r="A129" s="16">
        <f>'New Sites'!A129</f>
        <v/>
      </c>
      <c r="B129" s="16">
        <f>'New Sites'!B129</f>
        <v/>
      </c>
      <c r="C129" s="16">
        <f>IFERROR('New Sites'!C129*VLOOKUP('Lookups'!$A$9, 'Lookups'!$A$9:'Lookups'!$B$24, 2, FALSE)+((SQRT((1/('Total Sites'!C129/Area!C129))/2)*1000)*'New Sites'!C129*VLOOKUP('Lookups'!$A$10, 'Lookups'!$A$9:'Lookups'!$B$24, 2, FALSE))+'New Sites'!C129*VLOOKUP('Lookups'!$A$11, 'Lookups'!$A$9:'Lookups'!$B$24, 2, FALSE),"-")</f>
        <v/>
      </c>
      <c r="D129" s="16">
        <f>IFERROR('New Sites'!D129*VLOOKUP('Lookups'!$A$9, 'Lookups'!$A$9:'Lookups'!$B$24, 2, FALSE)+((SQRT((1/('Total Sites'!D129/Area!D129))/2)*1000)*'New Sites'!D129*VLOOKUP('Lookups'!$A$10, 'Lookups'!$A$9:'Lookups'!$B$24, 2, FALSE))+'New Sites'!D129*VLOOKUP('Lookups'!$A$11, 'Lookups'!$A$9:'Lookups'!$B$24, 2, FALSE),"-")</f>
        <v/>
      </c>
      <c r="E129" s="16">
        <f>IFERROR('New Sites'!E129*VLOOKUP('Lookups'!$A$9, 'Lookups'!$A$9:'Lookups'!$B$24, 2, FALSE)+((SQRT((1/('Total Sites'!E129/Area!E129))/2)*1000)*'New Sites'!E129*VLOOKUP('Lookups'!$A$10, 'Lookups'!$A$9:'Lookups'!$B$24, 2, FALSE))+'New Sites'!E129*VLOOKUP('Lookups'!$A$11, 'Lookups'!$A$9:'Lookups'!$B$24, 2, FALSE),"-")</f>
        <v/>
      </c>
      <c r="F129" s="16">
        <f>IFERROR('New Sites'!F129*VLOOKUP('Lookups'!$A$9, 'Lookups'!$A$9:'Lookups'!$B$24, 2, FALSE)+((SQRT((1/('Total Sites'!F129/Area!F129))/2)*1000)*'New Sites'!F129*VLOOKUP('Lookups'!$A$10, 'Lookups'!$A$9:'Lookups'!$B$24, 2, FALSE))+'New Sites'!F129*VLOOKUP('Lookups'!$A$11, 'Lookups'!$A$9:'Lookups'!$B$24, 2, FALSE),"-")</f>
        <v/>
      </c>
      <c r="G129" s="16">
        <f>IFERROR('New Sites'!G129*VLOOKUP('Lookups'!$A$9, 'Lookups'!$A$9:'Lookups'!$B$24, 2, FALSE)+((SQRT((1/('Total Sites'!G129/Area!G129))/2)*1000)*'New Sites'!G129*VLOOKUP('Lookups'!$A$10, 'Lookups'!$A$9:'Lookups'!$B$24, 2, FALSE))+'New Sites'!G129*VLOOKUP('Lookups'!$A$11, 'Lookups'!$A$9:'Lookups'!$B$24, 2, FALSE),"-")</f>
        <v/>
      </c>
      <c r="H129" s="16">
        <f>IFERROR('New Sites'!H129*VLOOKUP('Lookups'!$A$9, 'Lookups'!$A$9:'Lookups'!$B$24, 2, FALSE)+((SQRT((1/('Total Sites'!H129/Area!H129))/2)*1000)*'New Sites'!H129*VLOOKUP('Lookups'!$A$10, 'Lookups'!$A$9:'Lookups'!$B$24, 2, FALSE))+'New Sites'!H129*VLOOKUP('Lookups'!$A$11, 'Lookups'!$A$9:'Lookups'!$B$24, 2, FALSE),"-")</f>
        <v/>
      </c>
      <c r="I129" s="16">
        <f>IFERROR('New Sites'!I129*VLOOKUP('Lookups'!$A$9, 'Lookups'!$A$9:'Lookups'!$B$24, 2, FALSE)+((SQRT((1/('Total Sites'!I129/Area!I129))/2)*1000)*'New Sites'!I129*VLOOKUP('Lookups'!$A$10, 'Lookups'!$A$9:'Lookups'!$B$24, 2, FALSE))+'New Sites'!I129*VLOOKUP('Lookups'!$A$11, 'Lookups'!$A$9:'Lookups'!$B$24, 2, FALSE),"-")</f>
        <v/>
      </c>
      <c r="J129" s="16">
        <f>IFERROR('New Sites'!J129*VLOOKUP('Lookups'!$A$9, 'Lookups'!$A$9:'Lookups'!$B$24, 2, FALSE)+((SQRT((1/('Total Sites'!J129/Area!J129))/2)*1000)*'New Sites'!J129*VLOOKUP('Lookups'!$A$10, 'Lookups'!$A$9:'Lookups'!$B$24, 2, FALSE))+'New Sites'!J129*VLOOKUP('Lookups'!$A$11, 'Lookups'!$A$9:'Lookups'!$B$24, 2, FALSE),"-")</f>
        <v/>
      </c>
      <c r="K129" s="16">
        <f>IFERROR('New Sites'!K129*VLOOKUP('Lookups'!$A$9, 'Lookups'!$A$9:'Lookups'!$B$24, 2, FALSE)+((SQRT((1/('Total Sites'!K129/Area!K129))/2)*1000)*'New Sites'!K129*VLOOKUP('Lookups'!$A$10, 'Lookups'!$A$9:'Lookups'!$B$24, 2, FALSE))+'New Sites'!K129*VLOOKUP('Lookups'!$A$11, 'Lookups'!$A$9:'Lookups'!$B$24, 2, FALSE),"-")</f>
        <v/>
      </c>
      <c r="L129" s="16">
        <f>IFERROR('New Sites'!L129*VLOOKUP('Lookups'!$A$9, 'Lookups'!$A$9:'Lookups'!$B$24, 2, FALSE)+((SQRT((1/('Total Sites'!L129/Area!L129))/2)*1000)*'New Sites'!L129*VLOOKUP('Lookups'!$A$10, 'Lookups'!$A$9:'Lookups'!$B$24, 2, FALSE))+'New Sites'!L129*VLOOKUP('Lookups'!$A$11, 'Lookups'!$A$9:'Lookups'!$B$24, 2, FALSE),"-")</f>
        <v/>
      </c>
      <c r="M129" s="17">
        <f>IFERROR(SUMIF((C129:L129), "&lt;&gt;n/a")/1e9, "-")</f>
        <v/>
      </c>
      <c r="N129" s="24">
        <f>(M129*1e9)/Pop!M129</f>
        <v/>
      </c>
      <c r="O129" s="16">
        <f>IFERROR(INDEX(Options!$J$2:$J$1611,MATCH(A129, Options!$G$2:$G$1611,0)), )</f>
        <v/>
      </c>
      <c r="P129" s="16">
        <f>IFERROR(INDEX(Options!$I$2:$I$1611,MATCH(A129, Options!$G$2:$G$1611,0)), )</f>
        <v/>
      </c>
    </row>
    <row r="130">
      <c r="A130" s="16">
        <f>'New Sites'!A130</f>
        <v/>
      </c>
      <c r="B130" s="16">
        <f>'New Sites'!B130</f>
        <v/>
      </c>
      <c r="C130" s="16">
        <f>IFERROR('New Sites'!C130*VLOOKUP('Lookups'!$A$9, 'Lookups'!$A$9:'Lookups'!$B$24, 2, FALSE)+((SQRT((1/('Total Sites'!C130/Area!C130))/2)*1000)*'New Sites'!C130*VLOOKUP('Lookups'!$A$10, 'Lookups'!$A$9:'Lookups'!$B$24, 2, FALSE))+'New Sites'!C130*VLOOKUP('Lookups'!$A$11, 'Lookups'!$A$9:'Lookups'!$B$24, 2, FALSE),"-")</f>
        <v/>
      </c>
      <c r="D130" s="16">
        <f>IFERROR('New Sites'!D130*VLOOKUP('Lookups'!$A$9, 'Lookups'!$A$9:'Lookups'!$B$24, 2, FALSE)+((SQRT((1/('Total Sites'!D130/Area!D130))/2)*1000)*'New Sites'!D130*VLOOKUP('Lookups'!$A$10, 'Lookups'!$A$9:'Lookups'!$B$24, 2, FALSE))+'New Sites'!D130*VLOOKUP('Lookups'!$A$11, 'Lookups'!$A$9:'Lookups'!$B$24, 2, FALSE),"-")</f>
        <v/>
      </c>
      <c r="E130" s="16">
        <f>IFERROR('New Sites'!E130*VLOOKUP('Lookups'!$A$9, 'Lookups'!$A$9:'Lookups'!$B$24, 2, FALSE)+((SQRT((1/('Total Sites'!E130/Area!E130))/2)*1000)*'New Sites'!E130*VLOOKUP('Lookups'!$A$10, 'Lookups'!$A$9:'Lookups'!$B$24, 2, FALSE))+'New Sites'!E130*VLOOKUP('Lookups'!$A$11, 'Lookups'!$A$9:'Lookups'!$B$24, 2, FALSE),"-")</f>
        <v/>
      </c>
      <c r="F130" s="16">
        <f>IFERROR('New Sites'!F130*VLOOKUP('Lookups'!$A$9, 'Lookups'!$A$9:'Lookups'!$B$24, 2, FALSE)+((SQRT((1/('Total Sites'!F130/Area!F130))/2)*1000)*'New Sites'!F130*VLOOKUP('Lookups'!$A$10, 'Lookups'!$A$9:'Lookups'!$B$24, 2, FALSE))+'New Sites'!F130*VLOOKUP('Lookups'!$A$11, 'Lookups'!$A$9:'Lookups'!$B$24, 2, FALSE),"-")</f>
        <v/>
      </c>
      <c r="G130" s="16">
        <f>IFERROR('New Sites'!G130*VLOOKUP('Lookups'!$A$9, 'Lookups'!$A$9:'Lookups'!$B$24, 2, FALSE)+((SQRT((1/('Total Sites'!G130/Area!G130))/2)*1000)*'New Sites'!G130*VLOOKUP('Lookups'!$A$10, 'Lookups'!$A$9:'Lookups'!$B$24, 2, FALSE))+'New Sites'!G130*VLOOKUP('Lookups'!$A$11, 'Lookups'!$A$9:'Lookups'!$B$24, 2, FALSE),"-")</f>
        <v/>
      </c>
      <c r="H130" s="16">
        <f>IFERROR('New Sites'!H130*VLOOKUP('Lookups'!$A$9, 'Lookups'!$A$9:'Lookups'!$B$24, 2, FALSE)+((SQRT((1/('Total Sites'!H130/Area!H130))/2)*1000)*'New Sites'!H130*VLOOKUP('Lookups'!$A$10, 'Lookups'!$A$9:'Lookups'!$B$24, 2, FALSE))+'New Sites'!H130*VLOOKUP('Lookups'!$A$11, 'Lookups'!$A$9:'Lookups'!$B$24, 2, FALSE),"-")</f>
        <v/>
      </c>
      <c r="I130" s="16">
        <f>IFERROR('New Sites'!I130*VLOOKUP('Lookups'!$A$9, 'Lookups'!$A$9:'Lookups'!$B$24, 2, FALSE)+((SQRT((1/('Total Sites'!I130/Area!I130))/2)*1000)*'New Sites'!I130*VLOOKUP('Lookups'!$A$10, 'Lookups'!$A$9:'Lookups'!$B$24, 2, FALSE))+'New Sites'!I130*VLOOKUP('Lookups'!$A$11, 'Lookups'!$A$9:'Lookups'!$B$24, 2, FALSE),"-")</f>
        <v/>
      </c>
      <c r="J130" s="16">
        <f>IFERROR('New Sites'!J130*VLOOKUP('Lookups'!$A$9, 'Lookups'!$A$9:'Lookups'!$B$24, 2, FALSE)+((SQRT((1/('Total Sites'!J130/Area!J130))/2)*1000)*'New Sites'!J130*VLOOKUP('Lookups'!$A$10, 'Lookups'!$A$9:'Lookups'!$B$24, 2, FALSE))+'New Sites'!J130*VLOOKUP('Lookups'!$A$11, 'Lookups'!$A$9:'Lookups'!$B$24, 2, FALSE),"-")</f>
        <v/>
      </c>
      <c r="K130" s="16">
        <f>IFERROR('New Sites'!K130*VLOOKUP('Lookups'!$A$9, 'Lookups'!$A$9:'Lookups'!$B$24, 2, FALSE)+((SQRT((1/('Total Sites'!K130/Area!K130))/2)*1000)*'New Sites'!K130*VLOOKUP('Lookups'!$A$10, 'Lookups'!$A$9:'Lookups'!$B$24, 2, FALSE))+'New Sites'!K130*VLOOKUP('Lookups'!$A$11, 'Lookups'!$A$9:'Lookups'!$B$24, 2, FALSE),"-")</f>
        <v/>
      </c>
      <c r="L130" s="16">
        <f>IFERROR('New Sites'!L130*VLOOKUP('Lookups'!$A$9, 'Lookups'!$A$9:'Lookups'!$B$24, 2, FALSE)+((SQRT((1/('Total Sites'!L130/Area!L130))/2)*1000)*'New Sites'!L130*VLOOKUP('Lookups'!$A$10, 'Lookups'!$A$9:'Lookups'!$B$24, 2, FALSE))+'New Sites'!L130*VLOOKUP('Lookups'!$A$11, 'Lookups'!$A$9:'Lookups'!$B$24, 2, FALSE),"-")</f>
        <v/>
      </c>
      <c r="M130" s="17">
        <f>IFERROR(SUMIF((C130:L130), "&lt;&gt;n/a")/1e9, "-")</f>
        <v/>
      </c>
      <c r="N130" s="24">
        <f>(M130*1e9)/Pop!M130</f>
        <v/>
      </c>
      <c r="O130" s="16">
        <f>IFERROR(INDEX(Options!$J$2:$J$1611,MATCH(A130, Options!$G$2:$G$1611,0)), )</f>
        <v/>
      </c>
      <c r="P130" s="16">
        <f>IFERROR(INDEX(Options!$I$2:$I$1611,MATCH(A130, Options!$G$2:$G$1611,0)), )</f>
        <v/>
      </c>
    </row>
    <row r="131">
      <c r="A131" s="16">
        <f>'New Sites'!A131</f>
        <v/>
      </c>
      <c r="B131" s="16">
        <f>'New Sites'!B131</f>
        <v/>
      </c>
      <c r="C131" s="16">
        <f>IFERROR('New Sites'!C131*VLOOKUP('Lookups'!$A$9, 'Lookups'!$A$9:'Lookups'!$B$24, 2, FALSE)+((SQRT((1/('Total Sites'!C131/Area!C131))/2)*1000)*'New Sites'!C131*VLOOKUP('Lookups'!$A$10, 'Lookups'!$A$9:'Lookups'!$B$24, 2, FALSE))+'New Sites'!C131*VLOOKUP('Lookups'!$A$11, 'Lookups'!$A$9:'Lookups'!$B$24, 2, FALSE),"-")</f>
        <v/>
      </c>
      <c r="D131" s="16">
        <f>IFERROR('New Sites'!D131*VLOOKUP('Lookups'!$A$9, 'Lookups'!$A$9:'Lookups'!$B$24, 2, FALSE)+((SQRT((1/('Total Sites'!D131/Area!D131))/2)*1000)*'New Sites'!D131*VLOOKUP('Lookups'!$A$10, 'Lookups'!$A$9:'Lookups'!$B$24, 2, FALSE))+'New Sites'!D131*VLOOKUP('Lookups'!$A$11, 'Lookups'!$A$9:'Lookups'!$B$24, 2, FALSE),"-")</f>
        <v/>
      </c>
      <c r="E131" s="16">
        <f>IFERROR('New Sites'!E131*VLOOKUP('Lookups'!$A$9, 'Lookups'!$A$9:'Lookups'!$B$24, 2, FALSE)+((SQRT((1/('Total Sites'!E131/Area!E131))/2)*1000)*'New Sites'!E131*VLOOKUP('Lookups'!$A$10, 'Lookups'!$A$9:'Lookups'!$B$24, 2, FALSE))+'New Sites'!E131*VLOOKUP('Lookups'!$A$11, 'Lookups'!$A$9:'Lookups'!$B$24, 2, FALSE),"-")</f>
        <v/>
      </c>
      <c r="F131" s="16">
        <f>IFERROR('New Sites'!F131*VLOOKUP('Lookups'!$A$9, 'Lookups'!$A$9:'Lookups'!$B$24, 2, FALSE)+((SQRT((1/('Total Sites'!F131/Area!F131))/2)*1000)*'New Sites'!F131*VLOOKUP('Lookups'!$A$10, 'Lookups'!$A$9:'Lookups'!$B$24, 2, FALSE))+'New Sites'!F131*VLOOKUP('Lookups'!$A$11, 'Lookups'!$A$9:'Lookups'!$B$24, 2, FALSE),"-")</f>
        <v/>
      </c>
      <c r="G131" s="16">
        <f>IFERROR('New Sites'!G131*VLOOKUP('Lookups'!$A$9, 'Lookups'!$A$9:'Lookups'!$B$24, 2, FALSE)+((SQRT((1/('Total Sites'!G131/Area!G131))/2)*1000)*'New Sites'!G131*VLOOKUP('Lookups'!$A$10, 'Lookups'!$A$9:'Lookups'!$B$24, 2, FALSE))+'New Sites'!G131*VLOOKUP('Lookups'!$A$11, 'Lookups'!$A$9:'Lookups'!$B$24, 2, FALSE),"-")</f>
        <v/>
      </c>
      <c r="H131" s="16">
        <f>IFERROR('New Sites'!H131*VLOOKUP('Lookups'!$A$9, 'Lookups'!$A$9:'Lookups'!$B$24, 2, FALSE)+((SQRT((1/('Total Sites'!H131/Area!H131))/2)*1000)*'New Sites'!H131*VLOOKUP('Lookups'!$A$10, 'Lookups'!$A$9:'Lookups'!$B$24, 2, FALSE))+'New Sites'!H131*VLOOKUP('Lookups'!$A$11, 'Lookups'!$A$9:'Lookups'!$B$24, 2, FALSE),"-")</f>
        <v/>
      </c>
      <c r="I131" s="16">
        <f>IFERROR('New Sites'!I131*VLOOKUP('Lookups'!$A$9, 'Lookups'!$A$9:'Lookups'!$B$24, 2, FALSE)+((SQRT((1/('Total Sites'!I131/Area!I131))/2)*1000)*'New Sites'!I131*VLOOKUP('Lookups'!$A$10, 'Lookups'!$A$9:'Lookups'!$B$24, 2, FALSE))+'New Sites'!I131*VLOOKUP('Lookups'!$A$11, 'Lookups'!$A$9:'Lookups'!$B$24, 2, FALSE),"-")</f>
        <v/>
      </c>
      <c r="J131" s="16">
        <f>IFERROR('New Sites'!J131*VLOOKUP('Lookups'!$A$9, 'Lookups'!$A$9:'Lookups'!$B$24, 2, FALSE)+((SQRT((1/('Total Sites'!J131/Area!J131))/2)*1000)*'New Sites'!J131*VLOOKUP('Lookups'!$A$10, 'Lookups'!$A$9:'Lookups'!$B$24, 2, FALSE))+'New Sites'!J131*VLOOKUP('Lookups'!$A$11, 'Lookups'!$A$9:'Lookups'!$B$24, 2, FALSE),"-")</f>
        <v/>
      </c>
      <c r="K131" s="16">
        <f>IFERROR('New Sites'!K131*VLOOKUP('Lookups'!$A$9, 'Lookups'!$A$9:'Lookups'!$B$24, 2, FALSE)+((SQRT((1/('Total Sites'!K131/Area!K131))/2)*1000)*'New Sites'!K131*VLOOKUP('Lookups'!$A$10, 'Lookups'!$A$9:'Lookups'!$B$24, 2, FALSE))+'New Sites'!K131*VLOOKUP('Lookups'!$A$11, 'Lookups'!$A$9:'Lookups'!$B$24, 2, FALSE),"-")</f>
        <v/>
      </c>
      <c r="L131" s="16">
        <f>IFERROR('New Sites'!L131*VLOOKUP('Lookups'!$A$9, 'Lookups'!$A$9:'Lookups'!$B$24, 2, FALSE)+((SQRT((1/('Total Sites'!L131/Area!L131))/2)*1000)*'New Sites'!L131*VLOOKUP('Lookups'!$A$10, 'Lookups'!$A$9:'Lookups'!$B$24, 2, FALSE))+'New Sites'!L131*VLOOKUP('Lookups'!$A$11, 'Lookups'!$A$9:'Lookups'!$B$24, 2, FALSE),"-")</f>
        <v/>
      </c>
      <c r="M131" s="17">
        <f>IFERROR(SUMIF((C131:L131), "&lt;&gt;n/a")/1e9, "-")</f>
        <v/>
      </c>
      <c r="N131" s="24">
        <f>(M131*1e9)/Pop!M131</f>
        <v/>
      </c>
      <c r="O131" s="16">
        <f>IFERROR(INDEX(Options!$J$2:$J$1611,MATCH(A131, Options!$G$2:$G$1611,0)), )</f>
        <v/>
      </c>
      <c r="P131" s="16">
        <f>IFERROR(INDEX(Options!$I$2:$I$1611,MATCH(A131, Options!$G$2:$G$1611,0)), )</f>
        <v/>
      </c>
    </row>
    <row r="132">
      <c r="A132" s="16">
        <f>'New Sites'!A132</f>
        <v/>
      </c>
      <c r="B132" s="16">
        <f>'New Sites'!B132</f>
        <v/>
      </c>
      <c r="C132" s="16">
        <f>IFERROR('New Sites'!C132*VLOOKUP('Lookups'!$A$9, 'Lookups'!$A$9:'Lookups'!$B$24, 2, FALSE)+((SQRT((1/('Total Sites'!C132/Area!C132))/2)*1000)*'New Sites'!C132*VLOOKUP('Lookups'!$A$10, 'Lookups'!$A$9:'Lookups'!$B$24, 2, FALSE))+'New Sites'!C132*VLOOKUP('Lookups'!$A$11, 'Lookups'!$A$9:'Lookups'!$B$24, 2, FALSE),"-")</f>
        <v/>
      </c>
      <c r="D132" s="16">
        <f>IFERROR('New Sites'!D132*VLOOKUP('Lookups'!$A$9, 'Lookups'!$A$9:'Lookups'!$B$24, 2, FALSE)+((SQRT((1/('Total Sites'!D132/Area!D132))/2)*1000)*'New Sites'!D132*VLOOKUP('Lookups'!$A$10, 'Lookups'!$A$9:'Lookups'!$B$24, 2, FALSE))+'New Sites'!D132*VLOOKUP('Lookups'!$A$11, 'Lookups'!$A$9:'Lookups'!$B$24, 2, FALSE),"-")</f>
        <v/>
      </c>
      <c r="E132" s="16">
        <f>IFERROR('New Sites'!E132*VLOOKUP('Lookups'!$A$9, 'Lookups'!$A$9:'Lookups'!$B$24, 2, FALSE)+((SQRT((1/('Total Sites'!E132/Area!E132))/2)*1000)*'New Sites'!E132*VLOOKUP('Lookups'!$A$10, 'Lookups'!$A$9:'Lookups'!$B$24, 2, FALSE))+'New Sites'!E132*VLOOKUP('Lookups'!$A$11, 'Lookups'!$A$9:'Lookups'!$B$24, 2, FALSE),"-")</f>
        <v/>
      </c>
      <c r="F132" s="16">
        <f>IFERROR('New Sites'!F132*VLOOKUP('Lookups'!$A$9, 'Lookups'!$A$9:'Lookups'!$B$24, 2, FALSE)+((SQRT((1/('Total Sites'!F132/Area!F132))/2)*1000)*'New Sites'!F132*VLOOKUP('Lookups'!$A$10, 'Lookups'!$A$9:'Lookups'!$B$24, 2, FALSE))+'New Sites'!F132*VLOOKUP('Lookups'!$A$11, 'Lookups'!$A$9:'Lookups'!$B$24, 2, FALSE),"-")</f>
        <v/>
      </c>
      <c r="G132" s="16">
        <f>IFERROR('New Sites'!G132*VLOOKUP('Lookups'!$A$9, 'Lookups'!$A$9:'Lookups'!$B$24, 2, FALSE)+((SQRT((1/('Total Sites'!G132/Area!G132))/2)*1000)*'New Sites'!G132*VLOOKUP('Lookups'!$A$10, 'Lookups'!$A$9:'Lookups'!$B$24, 2, FALSE))+'New Sites'!G132*VLOOKUP('Lookups'!$A$11, 'Lookups'!$A$9:'Lookups'!$B$24, 2, FALSE),"-")</f>
        <v/>
      </c>
      <c r="H132" s="16">
        <f>IFERROR('New Sites'!H132*VLOOKUP('Lookups'!$A$9, 'Lookups'!$A$9:'Lookups'!$B$24, 2, FALSE)+((SQRT((1/('Total Sites'!H132/Area!H132))/2)*1000)*'New Sites'!H132*VLOOKUP('Lookups'!$A$10, 'Lookups'!$A$9:'Lookups'!$B$24, 2, FALSE))+'New Sites'!H132*VLOOKUP('Lookups'!$A$11, 'Lookups'!$A$9:'Lookups'!$B$24, 2, FALSE),"-")</f>
        <v/>
      </c>
      <c r="I132" s="16">
        <f>IFERROR('New Sites'!I132*VLOOKUP('Lookups'!$A$9, 'Lookups'!$A$9:'Lookups'!$B$24, 2, FALSE)+((SQRT((1/('Total Sites'!I132/Area!I132))/2)*1000)*'New Sites'!I132*VLOOKUP('Lookups'!$A$10, 'Lookups'!$A$9:'Lookups'!$B$24, 2, FALSE))+'New Sites'!I132*VLOOKUP('Lookups'!$A$11, 'Lookups'!$A$9:'Lookups'!$B$24, 2, FALSE),"-")</f>
        <v/>
      </c>
      <c r="J132" s="16">
        <f>IFERROR('New Sites'!J132*VLOOKUP('Lookups'!$A$9, 'Lookups'!$A$9:'Lookups'!$B$24, 2, FALSE)+((SQRT((1/('Total Sites'!J132/Area!J132))/2)*1000)*'New Sites'!J132*VLOOKUP('Lookups'!$A$10, 'Lookups'!$A$9:'Lookups'!$B$24, 2, FALSE))+'New Sites'!J132*VLOOKUP('Lookups'!$A$11, 'Lookups'!$A$9:'Lookups'!$B$24, 2, FALSE),"-")</f>
        <v/>
      </c>
      <c r="K132" s="16">
        <f>IFERROR('New Sites'!K132*VLOOKUP('Lookups'!$A$9, 'Lookups'!$A$9:'Lookups'!$B$24, 2, FALSE)+((SQRT((1/('Total Sites'!K132/Area!K132))/2)*1000)*'New Sites'!K132*VLOOKUP('Lookups'!$A$10, 'Lookups'!$A$9:'Lookups'!$B$24, 2, FALSE))+'New Sites'!K132*VLOOKUP('Lookups'!$A$11, 'Lookups'!$A$9:'Lookups'!$B$24, 2, FALSE),"-")</f>
        <v/>
      </c>
      <c r="L132" s="16">
        <f>IFERROR('New Sites'!L132*VLOOKUP('Lookups'!$A$9, 'Lookups'!$A$9:'Lookups'!$B$24, 2, FALSE)+((SQRT((1/('Total Sites'!L132/Area!L132))/2)*1000)*'New Sites'!L132*VLOOKUP('Lookups'!$A$10, 'Lookups'!$A$9:'Lookups'!$B$24, 2, FALSE))+'New Sites'!L132*VLOOKUP('Lookups'!$A$11, 'Lookups'!$A$9:'Lookups'!$B$24, 2, FALSE),"-")</f>
        <v/>
      </c>
      <c r="M132" s="17">
        <f>IFERROR(SUMIF((C132:L132), "&lt;&gt;n/a")/1e9, "-")</f>
        <v/>
      </c>
      <c r="N132" s="24">
        <f>(M132*1e9)/Pop!M132</f>
        <v/>
      </c>
      <c r="O132" s="16">
        <f>IFERROR(INDEX(Options!$J$2:$J$1611,MATCH(A132, Options!$G$2:$G$1611,0)), )</f>
        <v/>
      </c>
      <c r="P132" s="16">
        <f>IFERROR(INDEX(Options!$I$2:$I$1611,MATCH(A132, Options!$G$2:$G$1611,0)), )</f>
        <v/>
      </c>
    </row>
    <row r="133">
      <c r="A133" s="16">
        <f>'New Sites'!A133</f>
        <v/>
      </c>
      <c r="B133" s="16">
        <f>'New Sites'!B133</f>
        <v/>
      </c>
      <c r="C133" s="16">
        <f>IFERROR('New Sites'!C133*VLOOKUP('Lookups'!$A$9, 'Lookups'!$A$9:'Lookups'!$B$24, 2, FALSE)+((SQRT((1/('Total Sites'!C133/Area!C133))/2)*1000)*'New Sites'!C133*VLOOKUP('Lookups'!$A$10, 'Lookups'!$A$9:'Lookups'!$B$24, 2, FALSE))+'New Sites'!C133*VLOOKUP('Lookups'!$A$11, 'Lookups'!$A$9:'Lookups'!$B$24, 2, FALSE),"-")</f>
        <v/>
      </c>
      <c r="D133" s="16">
        <f>IFERROR('New Sites'!D133*VLOOKUP('Lookups'!$A$9, 'Lookups'!$A$9:'Lookups'!$B$24, 2, FALSE)+((SQRT((1/('Total Sites'!D133/Area!D133))/2)*1000)*'New Sites'!D133*VLOOKUP('Lookups'!$A$10, 'Lookups'!$A$9:'Lookups'!$B$24, 2, FALSE))+'New Sites'!D133*VLOOKUP('Lookups'!$A$11, 'Lookups'!$A$9:'Lookups'!$B$24, 2, FALSE),"-")</f>
        <v/>
      </c>
      <c r="E133" s="16">
        <f>IFERROR('New Sites'!E133*VLOOKUP('Lookups'!$A$9, 'Lookups'!$A$9:'Lookups'!$B$24, 2, FALSE)+((SQRT((1/('Total Sites'!E133/Area!E133))/2)*1000)*'New Sites'!E133*VLOOKUP('Lookups'!$A$10, 'Lookups'!$A$9:'Lookups'!$B$24, 2, FALSE))+'New Sites'!E133*VLOOKUP('Lookups'!$A$11, 'Lookups'!$A$9:'Lookups'!$B$24, 2, FALSE),"-")</f>
        <v/>
      </c>
      <c r="F133" s="16">
        <f>IFERROR('New Sites'!F133*VLOOKUP('Lookups'!$A$9, 'Lookups'!$A$9:'Lookups'!$B$24, 2, FALSE)+((SQRT((1/('Total Sites'!F133/Area!F133))/2)*1000)*'New Sites'!F133*VLOOKUP('Lookups'!$A$10, 'Lookups'!$A$9:'Lookups'!$B$24, 2, FALSE))+'New Sites'!F133*VLOOKUP('Lookups'!$A$11, 'Lookups'!$A$9:'Lookups'!$B$24, 2, FALSE),"-")</f>
        <v/>
      </c>
      <c r="G133" s="16">
        <f>IFERROR('New Sites'!G133*VLOOKUP('Lookups'!$A$9, 'Lookups'!$A$9:'Lookups'!$B$24, 2, FALSE)+((SQRT((1/('Total Sites'!G133/Area!G133))/2)*1000)*'New Sites'!G133*VLOOKUP('Lookups'!$A$10, 'Lookups'!$A$9:'Lookups'!$B$24, 2, FALSE))+'New Sites'!G133*VLOOKUP('Lookups'!$A$11, 'Lookups'!$A$9:'Lookups'!$B$24, 2, FALSE),"-")</f>
        <v/>
      </c>
      <c r="H133" s="16">
        <f>IFERROR('New Sites'!H133*VLOOKUP('Lookups'!$A$9, 'Lookups'!$A$9:'Lookups'!$B$24, 2, FALSE)+((SQRT((1/('Total Sites'!H133/Area!H133))/2)*1000)*'New Sites'!H133*VLOOKUP('Lookups'!$A$10, 'Lookups'!$A$9:'Lookups'!$B$24, 2, FALSE))+'New Sites'!H133*VLOOKUP('Lookups'!$A$11, 'Lookups'!$A$9:'Lookups'!$B$24, 2, FALSE),"-")</f>
        <v/>
      </c>
      <c r="I133" s="16">
        <f>IFERROR('New Sites'!I133*VLOOKUP('Lookups'!$A$9, 'Lookups'!$A$9:'Lookups'!$B$24, 2, FALSE)+((SQRT((1/('Total Sites'!I133/Area!I133))/2)*1000)*'New Sites'!I133*VLOOKUP('Lookups'!$A$10, 'Lookups'!$A$9:'Lookups'!$B$24, 2, FALSE))+'New Sites'!I133*VLOOKUP('Lookups'!$A$11, 'Lookups'!$A$9:'Lookups'!$B$24, 2, FALSE),"-")</f>
        <v/>
      </c>
      <c r="J133" s="16">
        <f>IFERROR('New Sites'!J133*VLOOKUP('Lookups'!$A$9, 'Lookups'!$A$9:'Lookups'!$B$24, 2, FALSE)+((SQRT((1/('Total Sites'!J133/Area!J133))/2)*1000)*'New Sites'!J133*VLOOKUP('Lookups'!$A$10, 'Lookups'!$A$9:'Lookups'!$B$24, 2, FALSE))+'New Sites'!J133*VLOOKUP('Lookups'!$A$11, 'Lookups'!$A$9:'Lookups'!$B$24, 2, FALSE),"-")</f>
        <v/>
      </c>
      <c r="K133" s="16">
        <f>IFERROR('New Sites'!K133*VLOOKUP('Lookups'!$A$9, 'Lookups'!$A$9:'Lookups'!$B$24, 2, FALSE)+((SQRT((1/('Total Sites'!K133/Area!K133))/2)*1000)*'New Sites'!K133*VLOOKUP('Lookups'!$A$10, 'Lookups'!$A$9:'Lookups'!$B$24, 2, FALSE))+'New Sites'!K133*VLOOKUP('Lookups'!$A$11, 'Lookups'!$A$9:'Lookups'!$B$24, 2, FALSE),"-")</f>
        <v/>
      </c>
      <c r="L133" s="16">
        <f>IFERROR('New Sites'!L133*VLOOKUP('Lookups'!$A$9, 'Lookups'!$A$9:'Lookups'!$B$24, 2, FALSE)+((SQRT((1/('Total Sites'!L133/Area!L133))/2)*1000)*'New Sites'!L133*VLOOKUP('Lookups'!$A$10, 'Lookups'!$A$9:'Lookups'!$B$24, 2, FALSE))+'New Sites'!L133*VLOOKUP('Lookups'!$A$11, 'Lookups'!$A$9:'Lookups'!$B$24, 2, FALSE),"-")</f>
        <v/>
      </c>
      <c r="M133" s="17">
        <f>IFERROR(SUMIF((C133:L133), "&lt;&gt;n/a")/1e9, "-")</f>
        <v/>
      </c>
      <c r="N133" s="24">
        <f>(M133*1e9)/Pop!M133</f>
        <v/>
      </c>
      <c r="O133" s="16">
        <f>IFERROR(INDEX(Options!$J$2:$J$1611,MATCH(A133, Options!$G$2:$G$1611,0)), )</f>
        <v/>
      </c>
      <c r="P133" s="16">
        <f>IFERROR(INDEX(Options!$I$2:$I$1611,MATCH(A133, Options!$G$2:$G$1611,0)), )</f>
        <v/>
      </c>
    </row>
    <row r="134">
      <c r="A134" s="16">
        <f>'New Sites'!A134</f>
        <v/>
      </c>
      <c r="B134" s="16">
        <f>'New Sites'!B134</f>
        <v/>
      </c>
      <c r="C134" s="16">
        <f>IFERROR('New Sites'!C134*VLOOKUP('Lookups'!$A$9, 'Lookups'!$A$9:'Lookups'!$B$24, 2, FALSE)+((SQRT((1/('Total Sites'!C134/Area!C134))/2)*1000)*'New Sites'!C134*VLOOKUP('Lookups'!$A$10, 'Lookups'!$A$9:'Lookups'!$B$24, 2, FALSE))+'New Sites'!C134*VLOOKUP('Lookups'!$A$11, 'Lookups'!$A$9:'Lookups'!$B$24, 2, FALSE),"-")</f>
        <v/>
      </c>
      <c r="D134" s="16">
        <f>IFERROR('New Sites'!D134*VLOOKUP('Lookups'!$A$9, 'Lookups'!$A$9:'Lookups'!$B$24, 2, FALSE)+((SQRT((1/('Total Sites'!D134/Area!D134))/2)*1000)*'New Sites'!D134*VLOOKUP('Lookups'!$A$10, 'Lookups'!$A$9:'Lookups'!$B$24, 2, FALSE))+'New Sites'!D134*VLOOKUP('Lookups'!$A$11, 'Lookups'!$A$9:'Lookups'!$B$24, 2, FALSE),"-")</f>
        <v/>
      </c>
      <c r="E134" s="16">
        <f>IFERROR('New Sites'!E134*VLOOKUP('Lookups'!$A$9, 'Lookups'!$A$9:'Lookups'!$B$24, 2, FALSE)+((SQRT((1/('Total Sites'!E134/Area!E134))/2)*1000)*'New Sites'!E134*VLOOKUP('Lookups'!$A$10, 'Lookups'!$A$9:'Lookups'!$B$24, 2, FALSE))+'New Sites'!E134*VLOOKUP('Lookups'!$A$11, 'Lookups'!$A$9:'Lookups'!$B$24, 2, FALSE),"-")</f>
        <v/>
      </c>
      <c r="F134" s="16">
        <f>IFERROR('New Sites'!F134*VLOOKUP('Lookups'!$A$9, 'Lookups'!$A$9:'Lookups'!$B$24, 2, FALSE)+((SQRT((1/('Total Sites'!F134/Area!F134))/2)*1000)*'New Sites'!F134*VLOOKUP('Lookups'!$A$10, 'Lookups'!$A$9:'Lookups'!$B$24, 2, FALSE))+'New Sites'!F134*VLOOKUP('Lookups'!$A$11, 'Lookups'!$A$9:'Lookups'!$B$24, 2, FALSE),"-")</f>
        <v/>
      </c>
      <c r="G134" s="16">
        <f>IFERROR('New Sites'!G134*VLOOKUP('Lookups'!$A$9, 'Lookups'!$A$9:'Lookups'!$B$24, 2, FALSE)+((SQRT((1/('Total Sites'!G134/Area!G134))/2)*1000)*'New Sites'!G134*VLOOKUP('Lookups'!$A$10, 'Lookups'!$A$9:'Lookups'!$B$24, 2, FALSE))+'New Sites'!G134*VLOOKUP('Lookups'!$A$11, 'Lookups'!$A$9:'Lookups'!$B$24, 2, FALSE),"-")</f>
        <v/>
      </c>
      <c r="H134" s="16">
        <f>IFERROR('New Sites'!H134*VLOOKUP('Lookups'!$A$9, 'Lookups'!$A$9:'Lookups'!$B$24, 2, FALSE)+((SQRT((1/('Total Sites'!H134/Area!H134))/2)*1000)*'New Sites'!H134*VLOOKUP('Lookups'!$A$10, 'Lookups'!$A$9:'Lookups'!$B$24, 2, FALSE))+'New Sites'!H134*VLOOKUP('Lookups'!$A$11, 'Lookups'!$A$9:'Lookups'!$B$24, 2, FALSE),"-")</f>
        <v/>
      </c>
      <c r="I134" s="16">
        <f>IFERROR('New Sites'!I134*VLOOKUP('Lookups'!$A$9, 'Lookups'!$A$9:'Lookups'!$B$24, 2, FALSE)+((SQRT((1/('Total Sites'!I134/Area!I134))/2)*1000)*'New Sites'!I134*VLOOKUP('Lookups'!$A$10, 'Lookups'!$A$9:'Lookups'!$B$24, 2, FALSE))+'New Sites'!I134*VLOOKUP('Lookups'!$A$11, 'Lookups'!$A$9:'Lookups'!$B$24, 2, FALSE),"-")</f>
        <v/>
      </c>
      <c r="J134" s="16">
        <f>IFERROR('New Sites'!J134*VLOOKUP('Lookups'!$A$9, 'Lookups'!$A$9:'Lookups'!$B$24, 2, FALSE)+((SQRT((1/('Total Sites'!J134/Area!J134))/2)*1000)*'New Sites'!J134*VLOOKUP('Lookups'!$A$10, 'Lookups'!$A$9:'Lookups'!$B$24, 2, FALSE))+'New Sites'!J134*VLOOKUP('Lookups'!$A$11, 'Lookups'!$A$9:'Lookups'!$B$24, 2, FALSE),"-")</f>
        <v/>
      </c>
      <c r="K134" s="16">
        <f>IFERROR('New Sites'!K134*VLOOKUP('Lookups'!$A$9, 'Lookups'!$A$9:'Lookups'!$B$24, 2, FALSE)+((SQRT((1/('Total Sites'!K134/Area!K134))/2)*1000)*'New Sites'!K134*VLOOKUP('Lookups'!$A$10, 'Lookups'!$A$9:'Lookups'!$B$24, 2, FALSE))+'New Sites'!K134*VLOOKUP('Lookups'!$A$11, 'Lookups'!$A$9:'Lookups'!$B$24, 2, FALSE),"-")</f>
        <v/>
      </c>
      <c r="L134" s="16">
        <f>IFERROR('New Sites'!L134*VLOOKUP('Lookups'!$A$9, 'Lookups'!$A$9:'Lookups'!$B$24, 2, FALSE)+((SQRT((1/('Total Sites'!L134/Area!L134))/2)*1000)*'New Sites'!L134*VLOOKUP('Lookups'!$A$10, 'Lookups'!$A$9:'Lookups'!$B$24, 2, FALSE))+'New Sites'!L134*VLOOKUP('Lookups'!$A$11, 'Lookups'!$A$9:'Lookups'!$B$24, 2, FALSE),"-")</f>
        <v/>
      </c>
      <c r="M134" s="17">
        <f>IFERROR(SUMIF((C134:L134), "&lt;&gt;n/a")/1e9, "-")</f>
        <v/>
      </c>
      <c r="N134" s="24">
        <f>(M134*1e9)/Pop!M134</f>
        <v/>
      </c>
      <c r="O134" s="16">
        <f>IFERROR(INDEX(Options!$J$2:$J$1611,MATCH(A134, Options!$G$2:$G$1611,0)), )</f>
        <v/>
      </c>
      <c r="P134" s="16">
        <f>IFERROR(INDEX(Options!$I$2:$I$1611,MATCH(A134, Options!$G$2:$G$1611,0)), )</f>
        <v/>
      </c>
    </row>
    <row r="135">
      <c r="A135" s="16">
        <f>'New Sites'!A135</f>
        <v/>
      </c>
      <c r="B135" s="16">
        <f>'New Sites'!B135</f>
        <v/>
      </c>
      <c r="C135" s="16">
        <f>IFERROR('New Sites'!C135*VLOOKUP('Lookups'!$A$9, 'Lookups'!$A$9:'Lookups'!$B$24, 2, FALSE)+((SQRT((1/('Total Sites'!C135/Area!C135))/2)*1000)*'New Sites'!C135*VLOOKUP('Lookups'!$A$10, 'Lookups'!$A$9:'Lookups'!$B$24, 2, FALSE))+'New Sites'!C135*VLOOKUP('Lookups'!$A$11, 'Lookups'!$A$9:'Lookups'!$B$24, 2, FALSE),"-")</f>
        <v/>
      </c>
      <c r="D135" s="16">
        <f>IFERROR('New Sites'!D135*VLOOKUP('Lookups'!$A$9, 'Lookups'!$A$9:'Lookups'!$B$24, 2, FALSE)+((SQRT((1/('Total Sites'!D135/Area!D135))/2)*1000)*'New Sites'!D135*VLOOKUP('Lookups'!$A$10, 'Lookups'!$A$9:'Lookups'!$B$24, 2, FALSE))+'New Sites'!D135*VLOOKUP('Lookups'!$A$11, 'Lookups'!$A$9:'Lookups'!$B$24, 2, FALSE),"-")</f>
        <v/>
      </c>
      <c r="E135" s="16">
        <f>IFERROR('New Sites'!E135*VLOOKUP('Lookups'!$A$9, 'Lookups'!$A$9:'Lookups'!$B$24, 2, FALSE)+((SQRT((1/('Total Sites'!E135/Area!E135))/2)*1000)*'New Sites'!E135*VLOOKUP('Lookups'!$A$10, 'Lookups'!$A$9:'Lookups'!$B$24, 2, FALSE))+'New Sites'!E135*VLOOKUP('Lookups'!$A$11, 'Lookups'!$A$9:'Lookups'!$B$24, 2, FALSE),"-")</f>
        <v/>
      </c>
      <c r="F135" s="16">
        <f>IFERROR('New Sites'!F135*VLOOKUP('Lookups'!$A$9, 'Lookups'!$A$9:'Lookups'!$B$24, 2, FALSE)+((SQRT((1/('Total Sites'!F135/Area!F135))/2)*1000)*'New Sites'!F135*VLOOKUP('Lookups'!$A$10, 'Lookups'!$A$9:'Lookups'!$B$24, 2, FALSE))+'New Sites'!F135*VLOOKUP('Lookups'!$A$11, 'Lookups'!$A$9:'Lookups'!$B$24, 2, FALSE),"-")</f>
        <v/>
      </c>
      <c r="G135" s="16">
        <f>IFERROR('New Sites'!G135*VLOOKUP('Lookups'!$A$9, 'Lookups'!$A$9:'Lookups'!$B$24, 2, FALSE)+((SQRT((1/('Total Sites'!G135/Area!G135))/2)*1000)*'New Sites'!G135*VLOOKUP('Lookups'!$A$10, 'Lookups'!$A$9:'Lookups'!$B$24, 2, FALSE))+'New Sites'!G135*VLOOKUP('Lookups'!$A$11, 'Lookups'!$A$9:'Lookups'!$B$24, 2, FALSE),"-")</f>
        <v/>
      </c>
      <c r="H135" s="16">
        <f>IFERROR('New Sites'!H135*VLOOKUP('Lookups'!$A$9, 'Lookups'!$A$9:'Lookups'!$B$24, 2, FALSE)+((SQRT((1/('Total Sites'!H135/Area!H135))/2)*1000)*'New Sites'!H135*VLOOKUP('Lookups'!$A$10, 'Lookups'!$A$9:'Lookups'!$B$24, 2, FALSE))+'New Sites'!H135*VLOOKUP('Lookups'!$A$11, 'Lookups'!$A$9:'Lookups'!$B$24, 2, FALSE),"-")</f>
        <v/>
      </c>
      <c r="I135" s="16">
        <f>IFERROR('New Sites'!I135*VLOOKUP('Lookups'!$A$9, 'Lookups'!$A$9:'Lookups'!$B$24, 2, FALSE)+((SQRT((1/('Total Sites'!I135/Area!I135))/2)*1000)*'New Sites'!I135*VLOOKUP('Lookups'!$A$10, 'Lookups'!$A$9:'Lookups'!$B$24, 2, FALSE))+'New Sites'!I135*VLOOKUP('Lookups'!$A$11, 'Lookups'!$A$9:'Lookups'!$B$24, 2, FALSE),"-")</f>
        <v/>
      </c>
      <c r="J135" s="16">
        <f>IFERROR('New Sites'!J135*VLOOKUP('Lookups'!$A$9, 'Lookups'!$A$9:'Lookups'!$B$24, 2, FALSE)+((SQRT((1/('Total Sites'!J135/Area!J135))/2)*1000)*'New Sites'!J135*VLOOKUP('Lookups'!$A$10, 'Lookups'!$A$9:'Lookups'!$B$24, 2, FALSE))+'New Sites'!J135*VLOOKUP('Lookups'!$A$11, 'Lookups'!$A$9:'Lookups'!$B$24, 2, FALSE),"-")</f>
        <v/>
      </c>
      <c r="K135" s="16">
        <f>IFERROR('New Sites'!K135*VLOOKUP('Lookups'!$A$9, 'Lookups'!$A$9:'Lookups'!$B$24, 2, FALSE)+((SQRT((1/('Total Sites'!K135/Area!K135))/2)*1000)*'New Sites'!K135*VLOOKUP('Lookups'!$A$10, 'Lookups'!$A$9:'Lookups'!$B$24, 2, FALSE))+'New Sites'!K135*VLOOKUP('Lookups'!$A$11, 'Lookups'!$A$9:'Lookups'!$B$24, 2, FALSE),"-")</f>
        <v/>
      </c>
      <c r="L135" s="16">
        <f>IFERROR('New Sites'!L135*VLOOKUP('Lookups'!$A$9, 'Lookups'!$A$9:'Lookups'!$B$24, 2, FALSE)+((SQRT((1/('Total Sites'!L135/Area!L135))/2)*1000)*'New Sites'!L135*VLOOKUP('Lookups'!$A$10, 'Lookups'!$A$9:'Lookups'!$B$24, 2, FALSE))+'New Sites'!L135*VLOOKUP('Lookups'!$A$11, 'Lookups'!$A$9:'Lookups'!$B$24, 2, FALSE),"-")</f>
        <v/>
      </c>
      <c r="M135" s="17">
        <f>IFERROR(SUMIF((C135:L135), "&lt;&gt;n/a")/1e9, "-")</f>
        <v/>
      </c>
      <c r="N135" s="24">
        <f>(M135*1e9)/Pop!M135</f>
        <v/>
      </c>
      <c r="O135" s="16">
        <f>IFERROR(INDEX(Options!$J$2:$J$1611,MATCH(A135, Options!$G$2:$G$1611,0)), )</f>
        <v/>
      </c>
      <c r="P135" s="16">
        <f>IFERROR(INDEX(Options!$I$2:$I$1611,MATCH(A135, Options!$G$2:$G$1611,0)), )</f>
        <v/>
      </c>
    </row>
    <row r="136">
      <c r="A136" s="16">
        <f>'New Sites'!A136</f>
        <v/>
      </c>
      <c r="B136" s="16">
        <f>'New Sites'!B136</f>
        <v/>
      </c>
      <c r="C136" s="16">
        <f>IFERROR('New Sites'!C136*VLOOKUP('Lookups'!$A$9, 'Lookups'!$A$9:'Lookups'!$B$24, 2, FALSE)+((SQRT((1/('Total Sites'!C136/Area!C136))/2)*1000)*'New Sites'!C136*VLOOKUP('Lookups'!$A$10, 'Lookups'!$A$9:'Lookups'!$B$24, 2, FALSE))+'New Sites'!C136*VLOOKUP('Lookups'!$A$11, 'Lookups'!$A$9:'Lookups'!$B$24, 2, FALSE),"-")</f>
        <v/>
      </c>
      <c r="D136" s="16">
        <f>IFERROR('New Sites'!D136*VLOOKUP('Lookups'!$A$9, 'Lookups'!$A$9:'Lookups'!$B$24, 2, FALSE)+((SQRT((1/('Total Sites'!D136/Area!D136))/2)*1000)*'New Sites'!D136*VLOOKUP('Lookups'!$A$10, 'Lookups'!$A$9:'Lookups'!$B$24, 2, FALSE))+'New Sites'!D136*VLOOKUP('Lookups'!$A$11, 'Lookups'!$A$9:'Lookups'!$B$24, 2, FALSE),"-")</f>
        <v/>
      </c>
      <c r="E136" s="16">
        <f>IFERROR('New Sites'!E136*VLOOKUP('Lookups'!$A$9, 'Lookups'!$A$9:'Lookups'!$B$24, 2, FALSE)+((SQRT((1/('Total Sites'!E136/Area!E136))/2)*1000)*'New Sites'!E136*VLOOKUP('Lookups'!$A$10, 'Lookups'!$A$9:'Lookups'!$B$24, 2, FALSE))+'New Sites'!E136*VLOOKUP('Lookups'!$A$11, 'Lookups'!$A$9:'Lookups'!$B$24, 2, FALSE),"-")</f>
        <v/>
      </c>
      <c r="F136" s="16">
        <f>IFERROR('New Sites'!F136*VLOOKUP('Lookups'!$A$9, 'Lookups'!$A$9:'Lookups'!$B$24, 2, FALSE)+((SQRT((1/('Total Sites'!F136/Area!F136))/2)*1000)*'New Sites'!F136*VLOOKUP('Lookups'!$A$10, 'Lookups'!$A$9:'Lookups'!$B$24, 2, FALSE))+'New Sites'!F136*VLOOKUP('Lookups'!$A$11, 'Lookups'!$A$9:'Lookups'!$B$24, 2, FALSE),"-")</f>
        <v/>
      </c>
      <c r="G136" s="16">
        <f>IFERROR('New Sites'!G136*VLOOKUP('Lookups'!$A$9, 'Lookups'!$A$9:'Lookups'!$B$24, 2, FALSE)+((SQRT((1/('Total Sites'!G136/Area!G136))/2)*1000)*'New Sites'!G136*VLOOKUP('Lookups'!$A$10, 'Lookups'!$A$9:'Lookups'!$B$24, 2, FALSE))+'New Sites'!G136*VLOOKUP('Lookups'!$A$11, 'Lookups'!$A$9:'Lookups'!$B$24, 2, FALSE),"-")</f>
        <v/>
      </c>
      <c r="H136" s="16">
        <f>IFERROR('New Sites'!H136*VLOOKUP('Lookups'!$A$9, 'Lookups'!$A$9:'Lookups'!$B$24, 2, FALSE)+((SQRT((1/('Total Sites'!H136/Area!H136))/2)*1000)*'New Sites'!H136*VLOOKUP('Lookups'!$A$10, 'Lookups'!$A$9:'Lookups'!$B$24, 2, FALSE))+'New Sites'!H136*VLOOKUP('Lookups'!$A$11, 'Lookups'!$A$9:'Lookups'!$B$24, 2, FALSE),"-")</f>
        <v/>
      </c>
      <c r="I136" s="16">
        <f>IFERROR('New Sites'!I136*VLOOKUP('Lookups'!$A$9, 'Lookups'!$A$9:'Lookups'!$B$24, 2, FALSE)+((SQRT((1/('Total Sites'!I136/Area!I136))/2)*1000)*'New Sites'!I136*VLOOKUP('Lookups'!$A$10, 'Lookups'!$A$9:'Lookups'!$B$24, 2, FALSE))+'New Sites'!I136*VLOOKUP('Lookups'!$A$11, 'Lookups'!$A$9:'Lookups'!$B$24, 2, FALSE),"-")</f>
        <v/>
      </c>
      <c r="J136" s="16">
        <f>IFERROR('New Sites'!J136*VLOOKUP('Lookups'!$A$9, 'Lookups'!$A$9:'Lookups'!$B$24, 2, FALSE)+((SQRT((1/('Total Sites'!J136/Area!J136))/2)*1000)*'New Sites'!J136*VLOOKUP('Lookups'!$A$10, 'Lookups'!$A$9:'Lookups'!$B$24, 2, FALSE))+'New Sites'!J136*VLOOKUP('Lookups'!$A$11, 'Lookups'!$A$9:'Lookups'!$B$24, 2, FALSE),"-")</f>
        <v/>
      </c>
      <c r="K136" s="16">
        <f>IFERROR('New Sites'!K136*VLOOKUP('Lookups'!$A$9, 'Lookups'!$A$9:'Lookups'!$B$24, 2, FALSE)+((SQRT((1/('Total Sites'!K136/Area!K136))/2)*1000)*'New Sites'!K136*VLOOKUP('Lookups'!$A$10, 'Lookups'!$A$9:'Lookups'!$B$24, 2, FALSE))+'New Sites'!K136*VLOOKUP('Lookups'!$A$11, 'Lookups'!$A$9:'Lookups'!$B$24, 2, FALSE),"-")</f>
        <v/>
      </c>
      <c r="L136" s="16">
        <f>IFERROR('New Sites'!L136*VLOOKUP('Lookups'!$A$9, 'Lookups'!$A$9:'Lookups'!$B$24, 2, FALSE)+((SQRT((1/('Total Sites'!L136/Area!L136))/2)*1000)*'New Sites'!L136*VLOOKUP('Lookups'!$A$10, 'Lookups'!$A$9:'Lookups'!$B$24, 2, FALSE))+'New Sites'!L136*VLOOKUP('Lookups'!$A$11, 'Lookups'!$A$9:'Lookups'!$B$24, 2, FALSE),"-")</f>
        <v/>
      </c>
      <c r="M136" s="17">
        <f>IFERROR(SUMIF((C136:L136), "&lt;&gt;n/a")/1e9, "-")</f>
        <v/>
      </c>
      <c r="N136" s="24">
        <f>(M136*1e9)/Pop!M136</f>
        <v/>
      </c>
      <c r="O136" s="16">
        <f>IFERROR(INDEX(Options!$J$2:$J$1611,MATCH(A136, Options!$G$2:$G$1611,0)), )</f>
        <v/>
      </c>
      <c r="P136" s="16">
        <f>IFERROR(INDEX(Options!$I$2:$I$1611,MATCH(A136, Options!$G$2:$G$1611,0)), )</f>
        <v/>
      </c>
    </row>
    <row r="137">
      <c r="A137" s="16">
        <f>'New Sites'!A137</f>
        <v/>
      </c>
      <c r="B137" s="16">
        <f>'New Sites'!B137</f>
        <v/>
      </c>
      <c r="C137" s="16">
        <f>IFERROR('New Sites'!C137*VLOOKUP('Lookups'!$A$9, 'Lookups'!$A$9:'Lookups'!$B$24, 2, FALSE)+((SQRT((1/('Total Sites'!C137/Area!C137))/2)*1000)*'New Sites'!C137*VLOOKUP('Lookups'!$A$10, 'Lookups'!$A$9:'Lookups'!$B$24, 2, FALSE))+'New Sites'!C137*VLOOKUP('Lookups'!$A$11, 'Lookups'!$A$9:'Lookups'!$B$24, 2, FALSE),"-")</f>
        <v/>
      </c>
      <c r="D137" s="16">
        <f>IFERROR('New Sites'!D137*VLOOKUP('Lookups'!$A$9, 'Lookups'!$A$9:'Lookups'!$B$24, 2, FALSE)+((SQRT((1/('Total Sites'!D137/Area!D137))/2)*1000)*'New Sites'!D137*VLOOKUP('Lookups'!$A$10, 'Lookups'!$A$9:'Lookups'!$B$24, 2, FALSE))+'New Sites'!D137*VLOOKUP('Lookups'!$A$11, 'Lookups'!$A$9:'Lookups'!$B$24, 2, FALSE),"-")</f>
        <v/>
      </c>
      <c r="E137" s="16">
        <f>IFERROR('New Sites'!E137*VLOOKUP('Lookups'!$A$9, 'Lookups'!$A$9:'Lookups'!$B$24, 2, FALSE)+((SQRT((1/('Total Sites'!E137/Area!E137))/2)*1000)*'New Sites'!E137*VLOOKUP('Lookups'!$A$10, 'Lookups'!$A$9:'Lookups'!$B$24, 2, FALSE))+'New Sites'!E137*VLOOKUP('Lookups'!$A$11, 'Lookups'!$A$9:'Lookups'!$B$24, 2, FALSE),"-")</f>
        <v/>
      </c>
      <c r="F137" s="16">
        <f>IFERROR('New Sites'!F137*VLOOKUP('Lookups'!$A$9, 'Lookups'!$A$9:'Lookups'!$B$24, 2, FALSE)+((SQRT((1/('Total Sites'!F137/Area!F137))/2)*1000)*'New Sites'!F137*VLOOKUP('Lookups'!$A$10, 'Lookups'!$A$9:'Lookups'!$B$24, 2, FALSE))+'New Sites'!F137*VLOOKUP('Lookups'!$A$11, 'Lookups'!$A$9:'Lookups'!$B$24, 2, FALSE),"-")</f>
        <v/>
      </c>
      <c r="G137" s="16">
        <f>IFERROR('New Sites'!G137*VLOOKUP('Lookups'!$A$9, 'Lookups'!$A$9:'Lookups'!$B$24, 2, FALSE)+((SQRT((1/('Total Sites'!G137/Area!G137))/2)*1000)*'New Sites'!G137*VLOOKUP('Lookups'!$A$10, 'Lookups'!$A$9:'Lookups'!$B$24, 2, FALSE))+'New Sites'!G137*VLOOKUP('Lookups'!$A$11, 'Lookups'!$A$9:'Lookups'!$B$24, 2, FALSE),"-")</f>
        <v/>
      </c>
      <c r="H137" s="16">
        <f>IFERROR('New Sites'!H137*VLOOKUP('Lookups'!$A$9, 'Lookups'!$A$9:'Lookups'!$B$24, 2, FALSE)+((SQRT((1/('Total Sites'!H137/Area!H137))/2)*1000)*'New Sites'!H137*VLOOKUP('Lookups'!$A$10, 'Lookups'!$A$9:'Lookups'!$B$24, 2, FALSE))+'New Sites'!H137*VLOOKUP('Lookups'!$A$11, 'Lookups'!$A$9:'Lookups'!$B$24, 2, FALSE),"-")</f>
        <v/>
      </c>
      <c r="I137" s="16">
        <f>IFERROR('New Sites'!I137*VLOOKUP('Lookups'!$A$9, 'Lookups'!$A$9:'Lookups'!$B$24, 2, FALSE)+((SQRT((1/('Total Sites'!I137/Area!I137))/2)*1000)*'New Sites'!I137*VLOOKUP('Lookups'!$A$10, 'Lookups'!$A$9:'Lookups'!$B$24, 2, FALSE))+'New Sites'!I137*VLOOKUP('Lookups'!$A$11, 'Lookups'!$A$9:'Lookups'!$B$24, 2, FALSE),"-")</f>
        <v/>
      </c>
      <c r="J137" s="16">
        <f>IFERROR('New Sites'!J137*VLOOKUP('Lookups'!$A$9, 'Lookups'!$A$9:'Lookups'!$B$24, 2, FALSE)+((SQRT((1/('Total Sites'!J137/Area!J137))/2)*1000)*'New Sites'!J137*VLOOKUP('Lookups'!$A$10, 'Lookups'!$A$9:'Lookups'!$B$24, 2, FALSE))+'New Sites'!J137*VLOOKUP('Lookups'!$A$11, 'Lookups'!$A$9:'Lookups'!$B$24, 2, FALSE),"-")</f>
        <v/>
      </c>
      <c r="K137" s="16">
        <f>IFERROR('New Sites'!K137*VLOOKUP('Lookups'!$A$9, 'Lookups'!$A$9:'Lookups'!$B$24, 2, FALSE)+((SQRT((1/('Total Sites'!K137/Area!K137))/2)*1000)*'New Sites'!K137*VLOOKUP('Lookups'!$A$10, 'Lookups'!$A$9:'Lookups'!$B$24, 2, FALSE))+'New Sites'!K137*VLOOKUP('Lookups'!$A$11, 'Lookups'!$A$9:'Lookups'!$B$24, 2, FALSE),"-")</f>
        <v/>
      </c>
      <c r="L137" s="16">
        <f>IFERROR('New Sites'!L137*VLOOKUP('Lookups'!$A$9, 'Lookups'!$A$9:'Lookups'!$B$24, 2, FALSE)+((SQRT((1/('Total Sites'!L137/Area!L137))/2)*1000)*'New Sites'!L137*VLOOKUP('Lookups'!$A$10, 'Lookups'!$A$9:'Lookups'!$B$24, 2, FALSE))+'New Sites'!L137*VLOOKUP('Lookups'!$A$11, 'Lookups'!$A$9:'Lookups'!$B$24, 2, FALSE),"-")</f>
        <v/>
      </c>
      <c r="M137" s="17">
        <f>IFERROR(SUMIF((C137:L137), "&lt;&gt;n/a")/1e9, "-")</f>
        <v/>
      </c>
      <c r="N137" s="24">
        <f>(M137*1e9)/Pop!M137</f>
        <v/>
      </c>
      <c r="O137" s="16">
        <f>IFERROR(INDEX(Options!$J$2:$J$1611,MATCH(A137, Options!$G$2:$G$1611,0)), )</f>
        <v/>
      </c>
      <c r="P137" s="16">
        <f>IFERROR(INDEX(Options!$I$2:$I$1611,MATCH(A137, Options!$G$2:$G$1611,0)), )</f>
        <v/>
      </c>
    </row>
    <row r="138">
      <c r="A138" s="16">
        <f>'New Sites'!A138</f>
        <v/>
      </c>
      <c r="B138" s="16">
        <f>'New Sites'!B138</f>
        <v/>
      </c>
      <c r="C138" s="16">
        <f>IFERROR('New Sites'!C138*VLOOKUP('Lookups'!$A$9, 'Lookups'!$A$9:'Lookups'!$B$24, 2, FALSE)+((SQRT((1/('Total Sites'!C138/Area!C138))/2)*1000)*'New Sites'!C138*VLOOKUP('Lookups'!$A$10, 'Lookups'!$A$9:'Lookups'!$B$24, 2, FALSE))+'New Sites'!C138*VLOOKUP('Lookups'!$A$11, 'Lookups'!$A$9:'Lookups'!$B$24, 2, FALSE),"-")</f>
        <v/>
      </c>
      <c r="D138" s="16">
        <f>IFERROR('New Sites'!D138*VLOOKUP('Lookups'!$A$9, 'Lookups'!$A$9:'Lookups'!$B$24, 2, FALSE)+((SQRT((1/('Total Sites'!D138/Area!D138))/2)*1000)*'New Sites'!D138*VLOOKUP('Lookups'!$A$10, 'Lookups'!$A$9:'Lookups'!$B$24, 2, FALSE))+'New Sites'!D138*VLOOKUP('Lookups'!$A$11, 'Lookups'!$A$9:'Lookups'!$B$24, 2, FALSE),"-")</f>
        <v/>
      </c>
      <c r="E138" s="16">
        <f>IFERROR('New Sites'!E138*VLOOKUP('Lookups'!$A$9, 'Lookups'!$A$9:'Lookups'!$B$24, 2, FALSE)+((SQRT((1/('Total Sites'!E138/Area!E138))/2)*1000)*'New Sites'!E138*VLOOKUP('Lookups'!$A$10, 'Lookups'!$A$9:'Lookups'!$B$24, 2, FALSE))+'New Sites'!E138*VLOOKUP('Lookups'!$A$11, 'Lookups'!$A$9:'Lookups'!$B$24, 2, FALSE),"-")</f>
        <v/>
      </c>
      <c r="F138" s="16">
        <f>IFERROR('New Sites'!F138*VLOOKUP('Lookups'!$A$9, 'Lookups'!$A$9:'Lookups'!$B$24, 2, FALSE)+((SQRT((1/('Total Sites'!F138/Area!F138))/2)*1000)*'New Sites'!F138*VLOOKUP('Lookups'!$A$10, 'Lookups'!$A$9:'Lookups'!$B$24, 2, FALSE))+'New Sites'!F138*VLOOKUP('Lookups'!$A$11, 'Lookups'!$A$9:'Lookups'!$B$24, 2, FALSE),"-")</f>
        <v/>
      </c>
      <c r="G138" s="16">
        <f>IFERROR('New Sites'!G138*VLOOKUP('Lookups'!$A$9, 'Lookups'!$A$9:'Lookups'!$B$24, 2, FALSE)+((SQRT((1/('Total Sites'!G138/Area!G138))/2)*1000)*'New Sites'!G138*VLOOKUP('Lookups'!$A$10, 'Lookups'!$A$9:'Lookups'!$B$24, 2, FALSE))+'New Sites'!G138*VLOOKUP('Lookups'!$A$11, 'Lookups'!$A$9:'Lookups'!$B$24, 2, FALSE),"-")</f>
        <v/>
      </c>
      <c r="H138" s="16">
        <f>IFERROR('New Sites'!H138*VLOOKUP('Lookups'!$A$9, 'Lookups'!$A$9:'Lookups'!$B$24, 2, FALSE)+((SQRT((1/('Total Sites'!H138/Area!H138))/2)*1000)*'New Sites'!H138*VLOOKUP('Lookups'!$A$10, 'Lookups'!$A$9:'Lookups'!$B$24, 2, FALSE))+'New Sites'!H138*VLOOKUP('Lookups'!$A$11, 'Lookups'!$A$9:'Lookups'!$B$24, 2, FALSE),"-")</f>
        <v/>
      </c>
      <c r="I138" s="16">
        <f>IFERROR('New Sites'!I138*VLOOKUP('Lookups'!$A$9, 'Lookups'!$A$9:'Lookups'!$B$24, 2, FALSE)+((SQRT((1/('Total Sites'!I138/Area!I138))/2)*1000)*'New Sites'!I138*VLOOKUP('Lookups'!$A$10, 'Lookups'!$A$9:'Lookups'!$B$24, 2, FALSE))+'New Sites'!I138*VLOOKUP('Lookups'!$A$11, 'Lookups'!$A$9:'Lookups'!$B$24, 2, FALSE),"-")</f>
        <v/>
      </c>
      <c r="J138" s="16">
        <f>IFERROR('New Sites'!J138*VLOOKUP('Lookups'!$A$9, 'Lookups'!$A$9:'Lookups'!$B$24, 2, FALSE)+((SQRT((1/('Total Sites'!J138/Area!J138))/2)*1000)*'New Sites'!J138*VLOOKUP('Lookups'!$A$10, 'Lookups'!$A$9:'Lookups'!$B$24, 2, FALSE))+'New Sites'!J138*VLOOKUP('Lookups'!$A$11, 'Lookups'!$A$9:'Lookups'!$B$24, 2, FALSE),"-")</f>
        <v/>
      </c>
      <c r="K138" s="16">
        <f>IFERROR('New Sites'!K138*VLOOKUP('Lookups'!$A$9, 'Lookups'!$A$9:'Lookups'!$B$24, 2, FALSE)+((SQRT((1/('Total Sites'!K138/Area!K138))/2)*1000)*'New Sites'!K138*VLOOKUP('Lookups'!$A$10, 'Lookups'!$A$9:'Lookups'!$B$24, 2, FALSE))+'New Sites'!K138*VLOOKUP('Lookups'!$A$11, 'Lookups'!$A$9:'Lookups'!$B$24, 2, FALSE),"-")</f>
        <v/>
      </c>
      <c r="L138" s="16">
        <f>IFERROR('New Sites'!L138*VLOOKUP('Lookups'!$A$9, 'Lookups'!$A$9:'Lookups'!$B$24, 2, FALSE)+((SQRT((1/('Total Sites'!L138/Area!L138))/2)*1000)*'New Sites'!L138*VLOOKUP('Lookups'!$A$10, 'Lookups'!$A$9:'Lookups'!$B$24, 2, FALSE))+'New Sites'!L138*VLOOKUP('Lookups'!$A$11, 'Lookups'!$A$9:'Lookups'!$B$24, 2, FALSE),"-")</f>
        <v/>
      </c>
      <c r="M138" s="17">
        <f>IFERROR(SUMIF((C138:L138), "&lt;&gt;n/a")/1e9, "-")</f>
        <v/>
      </c>
      <c r="N138" s="24">
        <f>(M138*1e9)/Pop!M138</f>
        <v/>
      </c>
      <c r="O138" s="16">
        <f>IFERROR(INDEX(Options!$J$2:$J$1611,MATCH(A138, Options!$G$2:$G$1611,0)), )</f>
        <v/>
      </c>
      <c r="P138" s="16">
        <f>IFERROR(INDEX(Options!$I$2:$I$1611,MATCH(A138, Options!$G$2:$G$1611,0)), )</f>
        <v/>
      </c>
    </row>
    <row r="139">
      <c r="A139" s="16">
        <f>'New Sites'!A139</f>
        <v/>
      </c>
      <c r="B139" s="16">
        <f>'New Sites'!B139</f>
        <v/>
      </c>
      <c r="C139" s="16">
        <f>IFERROR('New Sites'!C139*VLOOKUP('Lookups'!$A$9, 'Lookups'!$A$9:'Lookups'!$B$24, 2, FALSE)+((SQRT((1/('Total Sites'!C139/Area!C139))/2)*1000)*'New Sites'!C139*VLOOKUP('Lookups'!$A$10, 'Lookups'!$A$9:'Lookups'!$B$24, 2, FALSE))+'New Sites'!C139*VLOOKUP('Lookups'!$A$11, 'Lookups'!$A$9:'Lookups'!$B$24, 2, FALSE),"-")</f>
        <v/>
      </c>
      <c r="D139" s="16">
        <f>IFERROR('New Sites'!D139*VLOOKUP('Lookups'!$A$9, 'Lookups'!$A$9:'Lookups'!$B$24, 2, FALSE)+((SQRT((1/('Total Sites'!D139/Area!D139))/2)*1000)*'New Sites'!D139*VLOOKUP('Lookups'!$A$10, 'Lookups'!$A$9:'Lookups'!$B$24, 2, FALSE))+'New Sites'!D139*VLOOKUP('Lookups'!$A$11, 'Lookups'!$A$9:'Lookups'!$B$24, 2, FALSE),"-")</f>
        <v/>
      </c>
      <c r="E139" s="16">
        <f>IFERROR('New Sites'!E139*VLOOKUP('Lookups'!$A$9, 'Lookups'!$A$9:'Lookups'!$B$24, 2, FALSE)+((SQRT((1/('Total Sites'!E139/Area!E139))/2)*1000)*'New Sites'!E139*VLOOKUP('Lookups'!$A$10, 'Lookups'!$A$9:'Lookups'!$B$24, 2, FALSE))+'New Sites'!E139*VLOOKUP('Lookups'!$A$11, 'Lookups'!$A$9:'Lookups'!$B$24, 2, FALSE),"-")</f>
        <v/>
      </c>
      <c r="F139" s="16">
        <f>IFERROR('New Sites'!F139*VLOOKUP('Lookups'!$A$9, 'Lookups'!$A$9:'Lookups'!$B$24, 2, FALSE)+((SQRT((1/('Total Sites'!F139/Area!F139))/2)*1000)*'New Sites'!F139*VLOOKUP('Lookups'!$A$10, 'Lookups'!$A$9:'Lookups'!$B$24, 2, FALSE))+'New Sites'!F139*VLOOKUP('Lookups'!$A$11, 'Lookups'!$A$9:'Lookups'!$B$24, 2, FALSE),"-")</f>
        <v/>
      </c>
      <c r="G139" s="16">
        <f>IFERROR('New Sites'!G139*VLOOKUP('Lookups'!$A$9, 'Lookups'!$A$9:'Lookups'!$B$24, 2, FALSE)+((SQRT((1/('Total Sites'!G139/Area!G139))/2)*1000)*'New Sites'!G139*VLOOKUP('Lookups'!$A$10, 'Lookups'!$A$9:'Lookups'!$B$24, 2, FALSE))+'New Sites'!G139*VLOOKUP('Lookups'!$A$11, 'Lookups'!$A$9:'Lookups'!$B$24, 2, FALSE),"-")</f>
        <v/>
      </c>
      <c r="H139" s="16">
        <f>IFERROR('New Sites'!H139*VLOOKUP('Lookups'!$A$9, 'Lookups'!$A$9:'Lookups'!$B$24, 2, FALSE)+((SQRT((1/('Total Sites'!H139/Area!H139))/2)*1000)*'New Sites'!H139*VLOOKUP('Lookups'!$A$10, 'Lookups'!$A$9:'Lookups'!$B$24, 2, FALSE))+'New Sites'!H139*VLOOKUP('Lookups'!$A$11, 'Lookups'!$A$9:'Lookups'!$B$24, 2, FALSE),"-")</f>
        <v/>
      </c>
      <c r="I139" s="16">
        <f>IFERROR('New Sites'!I139*VLOOKUP('Lookups'!$A$9, 'Lookups'!$A$9:'Lookups'!$B$24, 2, FALSE)+((SQRT((1/('Total Sites'!I139/Area!I139))/2)*1000)*'New Sites'!I139*VLOOKUP('Lookups'!$A$10, 'Lookups'!$A$9:'Lookups'!$B$24, 2, FALSE))+'New Sites'!I139*VLOOKUP('Lookups'!$A$11, 'Lookups'!$A$9:'Lookups'!$B$24, 2, FALSE),"-")</f>
        <v/>
      </c>
      <c r="J139" s="16">
        <f>IFERROR('New Sites'!J139*VLOOKUP('Lookups'!$A$9, 'Lookups'!$A$9:'Lookups'!$B$24, 2, FALSE)+((SQRT((1/('Total Sites'!J139/Area!J139))/2)*1000)*'New Sites'!J139*VLOOKUP('Lookups'!$A$10, 'Lookups'!$A$9:'Lookups'!$B$24, 2, FALSE))+'New Sites'!J139*VLOOKUP('Lookups'!$A$11, 'Lookups'!$A$9:'Lookups'!$B$24, 2, FALSE),"-")</f>
        <v/>
      </c>
      <c r="K139" s="16">
        <f>IFERROR('New Sites'!K139*VLOOKUP('Lookups'!$A$9, 'Lookups'!$A$9:'Lookups'!$B$24, 2, FALSE)+((SQRT((1/('Total Sites'!K139/Area!K139))/2)*1000)*'New Sites'!K139*VLOOKUP('Lookups'!$A$10, 'Lookups'!$A$9:'Lookups'!$B$24, 2, FALSE))+'New Sites'!K139*VLOOKUP('Lookups'!$A$11, 'Lookups'!$A$9:'Lookups'!$B$24, 2, FALSE),"-")</f>
        <v/>
      </c>
      <c r="L139" s="16">
        <f>IFERROR('New Sites'!L139*VLOOKUP('Lookups'!$A$9, 'Lookups'!$A$9:'Lookups'!$B$24, 2, FALSE)+((SQRT((1/('Total Sites'!L139/Area!L139))/2)*1000)*'New Sites'!L139*VLOOKUP('Lookups'!$A$10, 'Lookups'!$A$9:'Lookups'!$B$24, 2, FALSE))+'New Sites'!L139*VLOOKUP('Lookups'!$A$11, 'Lookups'!$A$9:'Lookups'!$B$24, 2, FALSE),"-")</f>
        <v/>
      </c>
      <c r="M139" s="17">
        <f>IFERROR(SUMIF((C139:L139), "&lt;&gt;n/a")/1e9, "-")</f>
        <v/>
      </c>
      <c r="N139" s="24">
        <f>(M139*1e9)/Pop!M139</f>
        <v/>
      </c>
      <c r="O139" s="16">
        <f>IFERROR(INDEX(Options!$J$2:$J$1611,MATCH(A139, Options!$G$2:$G$1611,0)), )</f>
        <v/>
      </c>
      <c r="P139" s="16">
        <f>IFERROR(INDEX(Options!$I$2:$I$1611,MATCH(A139, Options!$G$2:$G$1611,0)), )</f>
        <v/>
      </c>
    </row>
    <row r="140">
      <c r="A140" s="16">
        <f>'New Sites'!A140</f>
        <v/>
      </c>
      <c r="B140" s="16">
        <f>'New Sites'!B140</f>
        <v/>
      </c>
      <c r="C140" s="16">
        <f>IFERROR('New Sites'!C140*VLOOKUP('Lookups'!$A$9, 'Lookups'!$A$9:'Lookups'!$B$24, 2, FALSE)+((SQRT((1/('Total Sites'!C140/Area!C140))/2)*1000)*'New Sites'!C140*VLOOKUP('Lookups'!$A$10, 'Lookups'!$A$9:'Lookups'!$B$24, 2, FALSE))+'New Sites'!C140*VLOOKUP('Lookups'!$A$11, 'Lookups'!$A$9:'Lookups'!$B$24, 2, FALSE),"-")</f>
        <v/>
      </c>
      <c r="D140" s="16">
        <f>IFERROR('New Sites'!D140*VLOOKUP('Lookups'!$A$9, 'Lookups'!$A$9:'Lookups'!$B$24, 2, FALSE)+((SQRT((1/('Total Sites'!D140/Area!D140))/2)*1000)*'New Sites'!D140*VLOOKUP('Lookups'!$A$10, 'Lookups'!$A$9:'Lookups'!$B$24, 2, FALSE))+'New Sites'!D140*VLOOKUP('Lookups'!$A$11, 'Lookups'!$A$9:'Lookups'!$B$24, 2, FALSE),"-")</f>
        <v/>
      </c>
      <c r="E140" s="16">
        <f>IFERROR('New Sites'!E140*VLOOKUP('Lookups'!$A$9, 'Lookups'!$A$9:'Lookups'!$B$24, 2, FALSE)+((SQRT((1/('Total Sites'!E140/Area!E140))/2)*1000)*'New Sites'!E140*VLOOKUP('Lookups'!$A$10, 'Lookups'!$A$9:'Lookups'!$B$24, 2, FALSE))+'New Sites'!E140*VLOOKUP('Lookups'!$A$11, 'Lookups'!$A$9:'Lookups'!$B$24, 2, FALSE),"-")</f>
        <v/>
      </c>
      <c r="F140" s="16">
        <f>IFERROR('New Sites'!F140*VLOOKUP('Lookups'!$A$9, 'Lookups'!$A$9:'Lookups'!$B$24, 2, FALSE)+((SQRT((1/('Total Sites'!F140/Area!F140))/2)*1000)*'New Sites'!F140*VLOOKUP('Lookups'!$A$10, 'Lookups'!$A$9:'Lookups'!$B$24, 2, FALSE))+'New Sites'!F140*VLOOKUP('Lookups'!$A$11, 'Lookups'!$A$9:'Lookups'!$B$24, 2, FALSE),"-")</f>
        <v/>
      </c>
      <c r="G140" s="16">
        <f>IFERROR('New Sites'!G140*VLOOKUP('Lookups'!$A$9, 'Lookups'!$A$9:'Lookups'!$B$24, 2, FALSE)+((SQRT((1/('Total Sites'!G140/Area!G140))/2)*1000)*'New Sites'!G140*VLOOKUP('Lookups'!$A$10, 'Lookups'!$A$9:'Lookups'!$B$24, 2, FALSE))+'New Sites'!G140*VLOOKUP('Lookups'!$A$11, 'Lookups'!$A$9:'Lookups'!$B$24, 2, FALSE),"-")</f>
        <v/>
      </c>
      <c r="H140" s="16">
        <f>IFERROR('New Sites'!H140*VLOOKUP('Lookups'!$A$9, 'Lookups'!$A$9:'Lookups'!$B$24, 2, FALSE)+((SQRT((1/('Total Sites'!H140/Area!H140))/2)*1000)*'New Sites'!H140*VLOOKUP('Lookups'!$A$10, 'Lookups'!$A$9:'Lookups'!$B$24, 2, FALSE))+'New Sites'!H140*VLOOKUP('Lookups'!$A$11, 'Lookups'!$A$9:'Lookups'!$B$24, 2, FALSE),"-")</f>
        <v/>
      </c>
      <c r="I140" s="16">
        <f>IFERROR('New Sites'!I140*VLOOKUP('Lookups'!$A$9, 'Lookups'!$A$9:'Lookups'!$B$24, 2, FALSE)+((SQRT((1/('Total Sites'!I140/Area!I140))/2)*1000)*'New Sites'!I140*VLOOKUP('Lookups'!$A$10, 'Lookups'!$A$9:'Lookups'!$B$24, 2, FALSE))+'New Sites'!I140*VLOOKUP('Lookups'!$A$11, 'Lookups'!$A$9:'Lookups'!$B$24, 2, FALSE),"-")</f>
        <v/>
      </c>
      <c r="J140" s="16">
        <f>IFERROR('New Sites'!J140*VLOOKUP('Lookups'!$A$9, 'Lookups'!$A$9:'Lookups'!$B$24, 2, FALSE)+((SQRT((1/('Total Sites'!J140/Area!J140))/2)*1000)*'New Sites'!J140*VLOOKUP('Lookups'!$A$10, 'Lookups'!$A$9:'Lookups'!$B$24, 2, FALSE))+'New Sites'!J140*VLOOKUP('Lookups'!$A$11, 'Lookups'!$A$9:'Lookups'!$B$24, 2, FALSE),"-")</f>
        <v/>
      </c>
      <c r="K140" s="16">
        <f>IFERROR('New Sites'!K140*VLOOKUP('Lookups'!$A$9, 'Lookups'!$A$9:'Lookups'!$B$24, 2, FALSE)+((SQRT((1/('Total Sites'!K140/Area!K140))/2)*1000)*'New Sites'!K140*VLOOKUP('Lookups'!$A$10, 'Lookups'!$A$9:'Lookups'!$B$24, 2, FALSE))+'New Sites'!K140*VLOOKUP('Lookups'!$A$11, 'Lookups'!$A$9:'Lookups'!$B$24, 2, FALSE),"-")</f>
        <v/>
      </c>
      <c r="L140" s="16">
        <f>IFERROR('New Sites'!L140*VLOOKUP('Lookups'!$A$9, 'Lookups'!$A$9:'Lookups'!$B$24, 2, FALSE)+((SQRT((1/('Total Sites'!L140/Area!L140))/2)*1000)*'New Sites'!L140*VLOOKUP('Lookups'!$A$10, 'Lookups'!$A$9:'Lookups'!$B$24, 2, FALSE))+'New Sites'!L140*VLOOKUP('Lookups'!$A$11, 'Lookups'!$A$9:'Lookups'!$B$24, 2, FALSE),"-")</f>
        <v/>
      </c>
      <c r="M140" s="17">
        <f>IFERROR(SUMIF((C140:L140), "&lt;&gt;n/a")/1e9, "-")</f>
        <v/>
      </c>
      <c r="N140" s="24">
        <f>(M140*1e9)/Pop!M140</f>
        <v/>
      </c>
      <c r="O140" s="16">
        <f>IFERROR(INDEX(Options!$J$2:$J$1611,MATCH(A140, Options!$G$2:$G$1611,0)), )</f>
        <v/>
      </c>
      <c r="P140" s="16">
        <f>IFERROR(INDEX(Options!$I$2:$I$1611,MATCH(A140, Options!$G$2:$G$1611,0)), )</f>
        <v/>
      </c>
    </row>
    <row r="141">
      <c r="A141" s="16">
        <f>'New Sites'!A141</f>
        <v/>
      </c>
      <c r="B141" s="16">
        <f>'New Sites'!B141</f>
        <v/>
      </c>
      <c r="C141" s="16">
        <f>IFERROR('New Sites'!C141*VLOOKUP('Lookups'!$A$9, 'Lookups'!$A$9:'Lookups'!$B$24, 2, FALSE)+((SQRT((1/('Total Sites'!C141/Area!C141))/2)*1000)*'New Sites'!C141*VLOOKUP('Lookups'!$A$10, 'Lookups'!$A$9:'Lookups'!$B$24, 2, FALSE))+'New Sites'!C141*VLOOKUP('Lookups'!$A$11, 'Lookups'!$A$9:'Lookups'!$B$24, 2, FALSE),"-")</f>
        <v/>
      </c>
      <c r="D141" s="16">
        <f>IFERROR('New Sites'!D141*VLOOKUP('Lookups'!$A$9, 'Lookups'!$A$9:'Lookups'!$B$24, 2, FALSE)+((SQRT((1/('Total Sites'!D141/Area!D141))/2)*1000)*'New Sites'!D141*VLOOKUP('Lookups'!$A$10, 'Lookups'!$A$9:'Lookups'!$B$24, 2, FALSE))+'New Sites'!D141*VLOOKUP('Lookups'!$A$11, 'Lookups'!$A$9:'Lookups'!$B$24, 2, FALSE),"-")</f>
        <v/>
      </c>
      <c r="E141" s="16">
        <f>IFERROR('New Sites'!E141*VLOOKUP('Lookups'!$A$9, 'Lookups'!$A$9:'Lookups'!$B$24, 2, FALSE)+((SQRT((1/('Total Sites'!E141/Area!E141))/2)*1000)*'New Sites'!E141*VLOOKUP('Lookups'!$A$10, 'Lookups'!$A$9:'Lookups'!$B$24, 2, FALSE))+'New Sites'!E141*VLOOKUP('Lookups'!$A$11, 'Lookups'!$A$9:'Lookups'!$B$24, 2, FALSE),"-")</f>
        <v/>
      </c>
      <c r="F141" s="16">
        <f>IFERROR('New Sites'!F141*VLOOKUP('Lookups'!$A$9, 'Lookups'!$A$9:'Lookups'!$B$24, 2, FALSE)+((SQRT((1/('Total Sites'!F141/Area!F141))/2)*1000)*'New Sites'!F141*VLOOKUP('Lookups'!$A$10, 'Lookups'!$A$9:'Lookups'!$B$24, 2, FALSE))+'New Sites'!F141*VLOOKUP('Lookups'!$A$11, 'Lookups'!$A$9:'Lookups'!$B$24, 2, FALSE),"-")</f>
        <v/>
      </c>
      <c r="G141" s="16">
        <f>IFERROR('New Sites'!G141*VLOOKUP('Lookups'!$A$9, 'Lookups'!$A$9:'Lookups'!$B$24, 2, FALSE)+((SQRT((1/('Total Sites'!G141/Area!G141))/2)*1000)*'New Sites'!G141*VLOOKUP('Lookups'!$A$10, 'Lookups'!$A$9:'Lookups'!$B$24, 2, FALSE))+'New Sites'!G141*VLOOKUP('Lookups'!$A$11, 'Lookups'!$A$9:'Lookups'!$B$24, 2, FALSE),"-")</f>
        <v/>
      </c>
      <c r="H141" s="16">
        <f>IFERROR('New Sites'!H141*VLOOKUP('Lookups'!$A$9, 'Lookups'!$A$9:'Lookups'!$B$24, 2, FALSE)+((SQRT((1/('Total Sites'!H141/Area!H141))/2)*1000)*'New Sites'!H141*VLOOKUP('Lookups'!$A$10, 'Lookups'!$A$9:'Lookups'!$B$24, 2, FALSE))+'New Sites'!H141*VLOOKUP('Lookups'!$A$11, 'Lookups'!$A$9:'Lookups'!$B$24, 2, FALSE),"-")</f>
        <v/>
      </c>
      <c r="I141" s="16">
        <f>IFERROR('New Sites'!I141*VLOOKUP('Lookups'!$A$9, 'Lookups'!$A$9:'Lookups'!$B$24, 2, FALSE)+((SQRT((1/('Total Sites'!I141/Area!I141))/2)*1000)*'New Sites'!I141*VLOOKUP('Lookups'!$A$10, 'Lookups'!$A$9:'Lookups'!$B$24, 2, FALSE))+'New Sites'!I141*VLOOKUP('Lookups'!$A$11, 'Lookups'!$A$9:'Lookups'!$B$24, 2, FALSE),"-")</f>
        <v/>
      </c>
      <c r="J141" s="16">
        <f>IFERROR('New Sites'!J141*VLOOKUP('Lookups'!$A$9, 'Lookups'!$A$9:'Lookups'!$B$24, 2, FALSE)+((SQRT((1/('Total Sites'!J141/Area!J141))/2)*1000)*'New Sites'!J141*VLOOKUP('Lookups'!$A$10, 'Lookups'!$A$9:'Lookups'!$B$24, 2, FALSE))+'New Sites'!J141*VLOOKUP('Lookups'!$A$11, 'Lookups'!$A$9:'Lookups'!$B$24, 2, FALSE),"-")</f>
        <v/>
      </c>
      <c r="K141" s="16">
        <f>IFERROR('New Sites'!K141*VLOOKUP('Lookups'!$A$9, 'Lookups'!$A$9:'Lookups'!$B$24, 2, FALSE)+((SQRT((1/('Total Sites'!K141/Area!K141))/2)*1000)*'New Sites'!K141*VLOOKUP('Lookups'!$A$10, 'Lookups'!$A$9:'Lookups'!$B$24, 2, FALSE))+'New Sites'!K141*VLOOKUP('Lookups'!$A$11, 'Lookups'!$A$9:'Lookups'!$B$24, 2, FALSE),"-")</f>
        <v/>
      </c>
      <c r="L141" s="16">
        <f>IFERROR('New Sites'!L141*VLOOKUP('Lookups'!$A$9, 'Lookups'!$A$9:'Lookups'!$B$24, 2, FALSE)+((SQRT((1/('Total Sites'!L141/Area!L141))/2)*1000)*'New Sites'!L141*VLOOKUP('Lookups'!$A$10, 'Lookups'!$A$9:'Lookups'!$B$24, 2, FALSE))+'New Sites'!L141*VLOOKUP('Lookups'!$A$11, 'Lookups'!$A$9:'Lookups'!$B$24, 2, FALSE),"-")</f>
        <v/>
      </c>
      <c r="M141" s="17">
        <f>IFERROR(SUMIF((C141:L141), "&lt;&gt;n/a")/1e9, "-")</f>
        <v/>
      </c>
      <c r="N141" s="24">
        <f>(M141*1e9)/Pop!M141</f>
        <v/>
      </c>
      <c r="O141" s="16">
        <f>IFERROR(INDEX(Options!$J$2:$J$1611,MATCH(A141, Options!$G$2:$G$1611,0)), )</f>
        <v/>
      </c>
      <c r="P141" s="16">
        <f>IFERROR(INDEX(Options!$I$2:$I$1611,MATCH(A141, Options!$G$2:$G$1611,0)), )</f>
        <v/>
      </c>
    </row>
    <row r="142">
      <c r="A142" s="16">
        <f>'New Sites'!A142</f>
        <v/>
      </c>
      <c r="B142" s="16">
        <f>'New Sites'!B142</f>
        <v/>
      </c>
      <c r="C142" s="16">
        <f>IFERROR('New Sites'!C142*VLOOKUP('Lookups'!$A$9, 'Lookups'!$A$9:'Lookups'!$B$24, 2, FALSE)+((SQRT((1/('Total Sites'!C142/Area!C142))/2)*1000)*'New Sites'!C142*VLOOKUP('Lookups'!$A$10, 'Lookups'!$A$9:'Lookups'!$B$24, 2, FALSE))+'New Sites'!C142*VLOOKUP('Lookups'!$A$11, 'Lookups'!$A$9:'Lookups'!$B$24, 2, FALSE),"-")</f>
        <v/>
      </c>
      <c r="D142" s="16">
        <f>IFERROR('New Sites'!D142*VLOOKUP('Lookups'!$A$9, 'Lookups'!$A$9:'Lookups'!$B$24, 2, FALSE)+((SQRT((1/('Total Sites'!D142/Area!D142))/2)*1000)*'New Sites'!D142*VLOOKUP('Lookups'!$A$10, 'Lookups'!$A$9:'Lookups'!$B$24, 2, FALSE))+'New Sites'!D142*VLOOKUP('Lookups'!$A$11, 'Lookups'!$A$9:'Lookups'!$B$24, 2, FALSE),"-")</f>
        <v/>
      </c>
      <c r="E142" s="16">
        <f>IFERROR('New Sites'!E142*VLOOKUP('Lookups'!$A$9, 'Lookups'!$A$9:'Lookups'!$B$24, 2, FALSE)+((SQRT((1/('Total Sites'!E142/Area!E142))/2)*1000)*'New Sites'!E142*VLOOKUP('Lookups'!$A$10, 'Lookups'!$A$9:'Lookups'!$B$24, 2, FALSE))+'New Sites'!E142*VLOOKUP('Lookups'!$A$11, 'Lookups'!$A$9:'Lookups'!$B$24, 2, FALSE),"-")</f>
        <v/>
      </c>
      <c r="F142" s="16">
        <f>IFERROR('New Sites'!F142*VLOOKUP('Lookups'!$A$9, 'Lookups'!$A$9:'Lookups'!$B$24, 2, FALSE)+((SQRT((1/('Total Sites'!F142/Area!F142))/2)*1000)*'New Sites'!F142*VLOOKUP('Lookups'!$A$10, 'Lookups'!$A$9:'Lookups'!$B$24, 2, FALSE))+'New Sites'!F142*VLOOKUP('Lookups'!$A$11, 'Lookups'!$A$9:'Lookups'!$B$24, 2, FALSE),"-")</f>
        <v/>
      </c>
      <c r="G142" s="16">
        <f>IFERROR('New Sites'!G142*VLOOKUP('Lookups'!$A$9, 'Lookups'!$A$9:'Lookups'!$B$24, 2, FALSE)+((SQRT((1/('Total Sites'!G142/Area!G142))/2)*1000)*'New Sites'!G142*VLOOKUP('Lookups'!$A$10, 'Lookups'!$A$9:'Lookups'!$B$24, 2, FALSE))+'New Sites'!G142*VLOOKUP('Lookups'!$A$11, 'Lookups'!$A$9:'Lookups'!$B$24, 2, FALSE),"-")</f>
        <v/>
      </c>
      <c r="H142" s="16">
        <f>IFERROR('New Sites'!H142*VLOOKUP('Lookups'!$A$9, 'Lookups'!$A$9:'Lookups'!$B$24, 2, FALSE)+((SQRT((1/('Total Sites'!H142/Area!H142))/2)*1000)*'New Sites'!H142*VLOOKUP('Lookups'!$A$10, 'Lookups'!$A$9:'Lookups'!$B$24, 2, FALSE))+'New Sites'!H142*VLOOKUP('Lookups'!$A$11, 'Lookups'!$A$9:'Lookups'!$B$24, 2, FALSE),"-")</f>
        <v/>
      </c>
      <c r="I142" s="16">
        <f>IFERROR('New Sites'!I142*VLOOKUP('Lookups'!$A$9, 'Lookups'!$A$9:'Lookups'!$B$24, 2, FALSE)+((SQRT((1/('Total Sites'!I142/Area!I142))/2)*1000)*'New Sites'!I142*VLOOKUP('Lookups'!$A$10, 'Lookups'!$A$9:'Lookups'!$B$24, 2, FALSE))+'New Sites'!I142*VLOOKUP('Lookups'!$A$11, 'Lookups'!$A$9:'Lookups'!$B$24, 2, FALSE),"-")</f>
        <v/>
      </c>
      <c r="J142" s="16">
        <f>IFERROR('New Sites'!J142*VLOOKUP('Lookups'!$A$9, 'Lookups'!$A$9:'Lookups'!$B$24, 2, FALSE)+((SQRT((1/('Total Sites'!J142/Area!J142))/2)*1000)*'New Sites'!J142*VLOOKUP('Lookups'!$A$10, 'Lookups'!$A$9:'Lookups'!$B$24, 2, FALSE))+'New Sites'!J142*VLOOKUP('Lookups'!$A$11, 'Lookups'!$A$9:'Lookups'!$B$24, 2, FALSE),"-")</f>
        <v/>
      </c>
      <c r="K142" s="16">
        <f>IFERROR('New Sites'!K142*VLOOKUP('Lookups'!$A$9, 'Lookups'!$A$9:'Lookups'!$B$24, 2, FALSE)+((SQRT((1/('Total Sites'!K142/Area!K142))/2)*1000)*'New Sites'!K142*VLOOKUP('Lookups'!$A$10, 'Lookups'!$A$9:'Lookups'!$B$24, 2, FALSE))+'New Sites'!K142*VLOOKUP('Lookups'!$A$11, 'Lookups'!$A$9:'Lookups'!$B$24, 2, FALSE),"-")</f>
        <v/>
      </c>
      <c r="L142" s="16">
        <f>IFERROR('New Sites'!L142*VLOOKUP('Lookups'!$A$9, 'Lookups'!$A$9:'Lookups'!$B$24, 2, FALSE)+((SQRT((1/('Total Sites'!L142/Area!L142))/2)*1000)*'New Sites'!L142*VLOOKUP('Lookups'!$A$10, 'Lookups'!$A$9:'Lookups'!$B$24, 2, FALSE))+'New Sites'!L142*VLOOKUP('Lookups'!$A$11, 'Lookups'!$A$9:'Lookups'!$B$24, 2, FALSE),"-")</f>
        <v/>
      </c>
      <c r="M142" s="17">
        <f>IFERROR(SUMIF((C142:L142), "&lt;&gt;n/a")/1e9, "-")</f>
        <v/>
      </c>
      <c r="N142" s="24">
        <f>(M142*1e9)/Pop!M142</f>
        <v/>
      </c>
      <c r="O142" s="16">
        <f>IFERROR(INDEX(Options!$J$2:$J$1611,MATCH(A142, Options!$G$2:$G$1611,0)), )</f>
        <v/>
      </c>
      <c r="P142" s="16">
        <f>IFERROR(INDEX(Options!$I$2:$I$1611,MATCH(A142, Options!$G$2:$G$1611,0)), )</f>
        <v/>
      </c>
    </row>
    <row r="143">
      <c r="A143" s="16">
        <f>'New Sites'!A143</f>
        <v/>
      </c>
      <c r="B143" s="16">
        <f>'New Sites'!B143</f>
        <v/>
      </c>
      <c r="C143" s="16">
        <f>IFERROR('New Sites'!C143*VLOOKUP('Lookups'!$A$9, 'Lookups'!$A$9:'Lookups'!$B$24, 2, FALSE)+((SQRT((1/('Total Sites'!C143/Area!C143))/2)*1000)*'New Sites'!C143*VLOOKUP('Lookups'!$A$10, 'Lookups'!$A$9:'Lookups'!$B$24, 2, FALSE))+'New Sites'!C143*VLOOKUP('Lookups'!$A$11, 'Lookups'!$A$9:'Lookups'!$B$24, 2, FALSE),"-")</f>
        <v/>
      </c>
      <c r="D143" s="16">
        <f>IFERROR('New Sites'!D143*VLOOKUP('Lookups'!$A$9, 'Lookups'!$A$9:'Lookups'!$B$24, 2, FALSE)+((SQRT((1/('Total Sites'!D143/Area!D143))/2)*1000)*'New Sites'!D143*VLOOKUP('Lookups'!$A$10, 'Lookups'!$A$9:'Lookups'!$B$24, 2, FALSE))+'New Sites'!D143*VLOOKUP('Lookups'!$A$11, 'Lookups'!$A$9:'Lookups'!$B$24, 2, FALSE),"-")</f>
        <v/>
      </c>
      <c r="E143" s="16">
        <f>IFERROR('New Sites'!E143*VLOOKUP('Lookups'!$A$9, 'Lookups'!$A$9:'Lookups'!$B$24, 2, FALSE)+((SQRT((1/('Total Sites'!E143/Area!E143))/2)*1000)*'New Sites'!E143*VLOOKUP('Lookups'!$A$10, 'Lookups'!$A$9:'Lookups'!$B$24, 2, FALSE))+'New Sites'!E143*VLOOKUP('Lookups'!$A$11, 'Lookups'!$A$9:'Lookups'!$B$24, 2, FALSE),"-")</f>
        <v/>
      </c>
      <c r="F143" s="16">
        <f>IFERROR('New Sites'!F143*VLOOKUP('Lookups'!$A$9, 'Lookups'!$A$9:'Lookups'!$B$24, 2, FALSE)+((SQRT((1/('Total Sites'!F143/Area!F143))/2)*1000)*'New Sites'!F143*VLOOKUP('Lookups'!$A$10, 'Lookups'!$A$9:'Lookups'!$B$24, 2, FALSE))+'New Sites'!F143*VLOOKUP('Lookups'!$A$11, 'Lookups'!$A$9:'Lookups'!$B$24, 2, FALSE),"-")</f>
        <v/>
      </c>
      <c r="G143" s="16">
        <f>IFERROR('New Sites'!G143*VLOOKUP('Lookups'!$A$9, 'Lookups'!$A$9:'Lookups'!$B$24, 2, FALSE)+((SQRT((1/('Total Sites'!G143/Area!G143))/2)*1000)*'New Sites'!G143*VLOOKUP('Lookups'!$A$10, 'Lookups'!$A$9:'Lookups'!$B$24, 2, FALSE))+'New Sites'!G143*VLOOKUP('Lookups'!$A$11, 'Lookups'!$A$9:'Lookups'!$B$24, 2, FALSE),"-")</f>
        <v/>
      </c>
      <c r="H143" s="16">
        <f>IFERROR('New Sites'!H143*VLOOKUP('Lookups'!$A$9, 'Lookups'!$A$9:'Lookups'!$B$24, 2, FALSE)+((SQRT((1/('Total Sites'!H143/Area!H143))/2)*1000)*'New Sites'!H143*VLOOKUP('Lookups'!$A$10, 'Lookups'!$A$9:'Lookups'!$B$24, 2, FALSE))+'New Sites'!H143*VLOOKUP('Lookups'!$A$11, 'Lookups'!$A$9:'Lookups'!$B$24, 2, FALSE),"-")</f>
        <v/>
      </c>
      <c r="I143" s="16">
        <f>IFERROR('New Sites'!I143*VLOOKUP('Lookups'!$A$9, 'Lookups'!$A$9:'Lookups'!$B$24, 2, FALSE)+((SQRT((1/('Total Sites'!I143/Area!I143))/2)*1000)*'New Sites'!I143*VLOOKUP('Lookups'!$A$10, 'Lookups'!$A$9:'Lookups'!$B$24, 2, FALSE))+'New Sites'!I143*VLOOKUP('Lookups'!$A$11, 'Lookups'!$A$9:'Lookups'!$B$24, 2, FALSE),"-")</f>
        <v/>
      </c>
      <c r="J143" s="16">
        <f>IFERROR('New Sites'!J143*VLOOKUP('Lookups'!$A$9, 'Lookups'!$A$9:'Lookups'!$B$24, 2, FALSE)+((SQRT((1/('Total Sites'!J143/Area!J143))/2)*1000)*'New Sites'!J143*VLOOKUP('Lookups'!$A$10, 'Lookups'!$A$9:'Lookups'!$B$24, 2, FALSE))+'New Sites'!J143*VLOOKUP('Lookups'!$A$11, 'Lookups'!$A$9:'Lookups'!$B$24, 2, FALSE),"-")</f>
        <v/>
      </c>
      <c r="K143" s="16">
        <f>IFERROR('New Sites'!K143*VLOOKUP('Lookups'!$A$9, 'Lookups'!$A$9:'Lookups'!$B$24, 2, FALSE)+((SQRT((1/('Total Sites'!K143/Area!K143))/2)*1000)*'New Sites'!K143*VLOOKUP('Lookups'!$A$10, 'Lookups'!$A$9:'Lookups'!$B$24, 2, FALSE))+'New Sites'!K143*VLOOKUP('Lookups'!$A$11, 'Lookups'!$A$9:'Lookups'!$B$24, 2, FALSE),"-")</f>
        <v/>
      </c>
      <c r="L143" s="16">
        <f>IFERROR('New Sites'!L143*VLOOKUP('Lookups'!$A$9, 'Lookups'!$A$9:'Lookups'!$B$24, 2, FALSE)+((SQRT((1/('Total Sites'!L143/Area!L143))/2)*1000)*'New Sites'!L143*VLOOKUP('Lookups'!$A$10, 'Lookups'!$A$9:'Lookups'!$B$24, 2, FALSE))+'New Sites'!L143*VLOOKUP('Lookups'!$A$11, 'Lookups'!$A$9:'Lookups'!$B$24, 2, FALSE),"-")</f>
        <v/>
      </c>
      <c r="M143" s="17">
        <f>IFERROR(SUMIF((C143:L143), "&lt;&gt;n/a")/1e9, "-")</f>
        <v/>
      </c>
      <c r="N143" s="24">
        <f>(M143*1e9)/Pop!M143</f>
        <v/>
      </c>
      <c r="O143" s="16">
        <f>IFERROR(INDEX(Options!$J$2:$J$1611,MATCH(A143, Options!$G$2:$G$1611,0)), )</f>
        <v/>
      </c>
      <c r="P143" s="16">
        <f>IFERROR(INDEX(Options!$I$2:$I$1611,MATCH(A143, Options!$G$2:$G$1611,0)), )</f>
        <v/>
      </c>
    </row>
    <row r="144">
      <c r="A144" s="16">
        <f>'New Sites'!A144</f>
        <v/>
      </c>
      <c r="B144" s="16">
        <f>'New Sites'!B144</f>
        <v/>
      </c>
      <c r="C144" s="16">
        <f>IFERROR('New Sites'!C144*VLOOKUP('Lookups'!$A$9, 'Lookups'!$A$9:'Lookups'!$B$24, 2, FALSE)+((SQRT((1/('Total Sites'!C144/Area!C144))/2)*1000)*'New Sites'!C144*VLOOKUP('Lookups'!$A$10, 'Lookups'!$A$9:'Lookups'!$B$24, 2, FALSE))+'New Sites'!C144*VLOOKUP('Lookups'!$A$11, 'Lookups'!$A$9:'Lookups'!$B$24, 2, FALSE),"-")</f>
        <v/>
      </c>
      <c r="D144" s="16">
        <f>IFERROR('New Sites'!D144*VLOOKUP('Lookups'!$A$9, 'Lookups'!$A$9:'Lookups'!$B$24, 2, FALSE)+((SQRT((1/('Total Sites'!D144/Area!D144))/2)*1000)*'New Sites'!D144*VLOOKUP('Lookups'!$A$10, 'Lookups'!$A$9:'Lookups'!$B$24, 2, FALSE))+'New Sites'!D144*VLOOKUP('Lookups'!$A$11, 'Lookups'!$A$9:'Lookups'!$B$24, 2, FALSE),"-")</f>
        <v/>
      </c>
      <c r="E144" s="16">
        <f>IFERROR('New Sites'!E144*VLOOKUP('Lookups'!$A$9, 'Lookups'!$A$9:'Lookups'!$B$24, 2, FALSE)+((SQRT((1/('Total Sites'!E144/Area!E144))/2)*1000)*'New Sites'!E144*VLOOKUP('Lookups'!$A$10, 'Lookups'!$A$9:'Lookups'!$B$24, 2, FALSE))+'New Sites'!E144*VLOOKUP('Lookups'!$A$11, 'Lookups'!$A$9:'Lookups'!$B$24, 2, FALSE),"-")</f>
        <v/>
      </c>
      <c r="F144" s="16">
        <f>IFERROR('New Sites'!F144*VLOOKUP('Lookups'!$A$9, 'Lookups'!$A$9:'Lookups'!$B$24, 2, FALSE)+((SQRT((1/('Total Sites'!F144/Area!F144))/2)*1000)*'New Sites'!F144*VLOOKUP('Lookups'!$A$10, 'Lookups'!$A$9:'Lookups'!$B$24, 2, FALSE))+'New Sites'!F144*VLOOKUP('Lookups'!$A$11, 'Lookups'!$A$9:'Lookups'!$B$24, 2, FALSE),"-")</f>
        <v/>
      </c>
      <c r="G144" s="16">
        <f>IFERROR('New Sites'!G144*VLOOKUP('Lookups'!$A$9, 'Lookups'!$A$9:'Lookups'!$B$24, 2, FALSE)+((SQRT((1/('Total Sites'!G144/Area!G144))/2)*1000)*'New Sites'!G144*VLOOKUP('Lookups'!$A$10, 'Lookups'!$A$9:'Lookups'!$B$24, 2, FALSE))+'New Sites'!G144*VLOOKUP('Lookups'!$A$11, 'Lookups'!$A$9:'Lookups'!$B$24, 2, FALSE),"-")</f>
        <v/>
      </c>
      <c r="H144" s="16">
        <f>IFERROR('New Sites'!H144*VLOOKUP('Lookups'!$A$9, 'Lookups'!$A$9:'Lookups'!$B$24, 2, FALSE)+((SQRT((1/('Total Sites'!H144/Area!H144))/2)*1000)*'New Sites'!H144*VLOOKUP('Lookups'!$A$10, 'Lookups'!$A$9:'Lookups'!$B$24, 2, FALSE))+'New Sites'!H144*VLOOKUP('Lookups'!$A$11, 'Lookups'!$A$9:'Lookups'!$B$24, 2, FALSE),"-")</f>
        <v/>
      </c>
      <c r="I144" s="16">
        <f>IFERROR('New Sites'!I144*VLOOKUP('Lookups'!$A$9, 'Lookups'!$A$9:'Lookups'!$B$24, 2, FALSE)+((SQRT((1/('Total Sites'!I144/Area!I144))/2)*1000)*'New Sites'!I144*VLOOKUP('Lookups'!$A$10, 'Lookups'!$A$9:'Lookups'!$B$24, 2, FALSE))+'New Sites'!I144*VLOOKUP('Lookups'!$A$11, 'Lookups'!$A$9:'Lookups'!$B$24, 2, FALSE),"-")</f>
        <v/>
      </c>
      <c r="J144" s="16">
        <f>IFERROR('New Sites'!J144*VLOOKUP('Lookups'!$A$9, 'Lookups'!$A$9:'Lookups'!$B$24, 2, FALSE)+((SQRT((1/('Total Sites'!J144/Area!J144))/2)*1000)*'New Sites'!J144*VLOOKUP('Lookups'!$A$10, 'Lookups'!$A$9:'Lookups'!$B$24, 2, FALSE))+'New Sites'!J144*VLOOKUP('Lookups'!$A$11, 'Lookups'!$A$9:'Lookups'!$B$24, 2, FALSE),"-")</f>
        <v/>
      </c>
      <c r="K144" s="16">
        <f>IFERROR('New Sites'!K144*VLOOKUP('Lookups'!$A$9, 'Lookups'!$A$9:'Lookups'!$B$24, 2, FALSE)+((SQRT((1/('Total Sites'!K144/Area!K144))/2)*1000)*'New Sites'!K144*VLOOKUP('Lookups'!$A$10, 'Lookups'!$A$9:'Lookups'!$B$24, 2, FALSE))+'New Sites'!K144*VLOOKUP('Lookups'!$A$11, 'Lookups'!$A$9:'Lookups'!$B$24, 2, FALSE),"-")</f>
        <v/>
      </c>
      <c r="L144" s="16">
        <f>IFERROR('New Sites'!L144*VLOOKUP('Lookups'!$A$9, 'Lookups'!$A$9:'Lookups'!$B$24, 2, FALSE)+((SQRT((1/('Total Sites'!L144/Area!L144))/2)*1000)*'New Sites'!L144*VLOOKUP('Lookups'!$A$10, 'Lookups'!$A$9:'Lookups'!$B$24, 2, FALSE))+'New Sites'!L144*VLOOKUP('Lookups'!$A$11, 'Lookups'!$A$9:'Lookups'!$B$24, 2, FALSE),"-")</f>
        <v/>
      </c>
      <c r="M144" s="17">
        <f>IFERROR(SUMIF((C144:L144), "&lt;&gt;n/a")/1e9, "-")</f>
        <v/>
      </c>
      <c r="N144" s="24">
        <f>(M144*1e9)/Pop!M144</f>
        <v/>
      </c>
      <c r="O144" s="16">
        <f>IFERROR(INDEX(Options!$J$2:$J$1611,MATCH(A144, Options!$G$2:$G$1611,0)), )</f>
        <v/>
      </c>
      <c r="P144" s="16">
        <f>IFERROR(INDEX(Options!$I$2:$I$1611,MATCH(A144, Options!$G$2:$G$1611,0)), )</f>
        <v/>
      </c>
    </row>
    <row r="145">
      <c r="A145" s="16">
        <f>'New Sites'!A145</f>
        <v/>
      </c>
      <c r="B145" s="16">
        <f>'New Sites'!B145</f>
        <v/>
      </c>
      <c r="C145" s="16">
        <f>IFERROR('New Sites'!C145*VLOOKUP('Lookups'!$A$9, 'Lookups'!$A$9:'Lookups'!$B$24, 2, FALSE)+((SQRT((1/('Total Sites'!C145/Area!C145))/2)*1000)*'New Sites'!C145*VLOOKUP('Lookups'!$A$10, 'Lookups'!$A$9:'Lookups'!$B$24, 2, FALSE))+'New Sites'!C145*VLOOKUP('Lookups'!$A$11, 'Lookups'!$A$9:'Lookups'!$B$24, 2, FALSE),"-")</f>
        <v/>
      </c>
      <c r="D145" s="16">
        <f>IFERROR('New Sites'!D145*VLOOKUP('Lookups'!$A$9, 'Lookups'!$A$9:'Lookups'!$B$24, 2, FALSE)+((SQRT((1/('Total Sites'!D145/Area!D145))/2)*1000)*'New Sites'!D145*VLOOKUP('Lookups'!$A$10, 'Lookups'!$A$9:'Lookups'!$B$24, 2, FALSE))+'New Sites'!D145*VLOOKUP('Lookups'!$A$11, 'Lookups'!$A$9:'Lookups'!$B$24, 2, FALSE),"-")</f>
        <v/>
      </c>
      <c r="E145" s="16">
        <f>IFERROR('New Sites'!E145*VLOOKUP('Lookups'!$A$9, 'Lookups'!$A$9:'Lookups'!$B$24, 2, FALSE)+((SQRT((1/('Total Sites'!E145/Area!E145))/2)*1000)*'New Sites'!E145*VLOOKUP('Lookups'!$A$10, 'Lookups'!$A$9:'Lookups'!$B$24, 2, FALSE))+'New Sites'!E145*VLOOKUP('Lookups'!$A$11, 'Lookups'!$A$9:'Lookups'!$B$24, 2, FALSE),"-")</f>
        <v/>
      </c>
      <c r="F145" s="16">
        <f>IFERROR('New Sites'!F145*VLOOKUP('Lookups'!$A$9, 'Lookups'!$A$9:'Lookups'!$B$24, 2, FALSE)+((SQRT((1/('Total Sites'!F145/Area!F145))/2)*1000)*'New Sites'!F145*VLOOKUP('Lookups'!$A$10, 'Lookups'!$A$9:'Lookups'!$B$24, 2, FALSE))+'New Sites'!F145*VLOOKUP('Lookups'!$A$11, 'Lookups'!$A$9:'Lookups'!$B$24, 2, FALSE),"-")</f>
        <v/>
      </c>
      <c r="G145" s="16">
        <f>IFERROR('New Sites'!G145*VLOOKUP('Lookups'!$A$9, 'Lookups'!$A$9:'Lookups'!$B$24, 2, FALSE)+((SQRT((1/('Total Sites'!G145/Area!G145))/2)*1000)*'New Sites'!G145*VLOOKUP('Lookups'!$A$10, 'Lookups'!$A$9:'Lookups'!$B$24, 2, FALSE))+'New Sites'!G145*VLOOKUP('Lookups'!$A$11, 'Lookups'!$A$9:'Lookups'!$B$24, 2, FALSE),"-")</f>
        <v/>
      </c>
      <c r="H145" s="16">
        <f>IFERROR('New Sites'!H145*VLOOKUP('Lookups'!$A$9, 'Lookups'!$A$9:'Lookups'!$B$24, 2, FALSE)+((SQRT((1/('Total Sites'!H145/Area!H145))/2)*1000)*'New Sites'!H145*VLOOKUP('Lookups'!$A$10, 'Lookups'!$A$9:'Lookups'!$B$24, 2, FALSE))+'New Sites'!H145*VLOOKUP('Lookups'!$A$11, 'Lookups'!$A$9:'Lookups'!$B$24, 2, FALSE),"-")</f>
        <v/>
      </c>
      <c r="I145" s="16">
        <f>IFERROR('New Sites'!I145*VLOOKUP('Lookups'!$A$9, 'Lookups'!$A$9:'Lookups'!$B$24, 2, FALSE)+((SQRT((1/('Total Sites'!I145/Area!I145))/2)*1000)*'New Sites'!I145*VLOOKUP('Lookups'!$A$10, 'Lookups'!$A$9:'Lookups'!$B$24, 2, FALSE))+'New Sites'!I145*VLOOKUP('Lookups'!$A$11, 'Lookups'!$A$9:'Lookups'!$B$24, 2, FALSE),"-")</f>
        <v/>
      </c>
      <c r="J145" s="16">
        <f>IFERROR('New Sites'!J145*VLOOKUP('Lookups'!$A$9, 'Lookups'!$A$9:'Lookups'!$B$24, 2, FALSE)+((SQRT((1/('Total Sites'!J145/Area!J145))/2)*1000)*'New Sites'!J145*VLOOKUP('Lookups'!$A$10, 'Lookups'!$A$9:'Lookups'!$B$24, 2, FALSE))+'New Sites'!J145*VLOOKUP('Lookups'!$A$11, 'Lookups'!$A$9:'Lookups'!$B$24, 2, FALSE),"-")</f>
        <v/>
      </c>
      <c r="K145" s="16">
        <f>IFERROR('New Sites'!K145*VLOOKUP('Lookups'!$A$9, 'Lookups'!$A$9:'Lookups'!$B$24, 2, FALSE)+((SQRT((1/('Total Sites'!K145/Area!K145))/2)*1000)*'New Sites'!K145*VLOOKUP('Lookups'!$A$10, 'Lookups'!$A$9:'Lookups'!$B$24, 2, FALSE))+'New Sites'!K145*VLOOKUP('Lookups'!$A$11, 'Lookups'!$A$9:'Lookups'!$B$24, 2, FALSE),"-")</f>
        <v/>
      </c>
      <c r="L145" s="16">
        <f>IFERROR('New Sites'!L145*VLOOKUP('Lookups'!$A$9, 'Lookups'!$A$9:'Lookups'!$B$24, 2, FALSE)+((SQRT((1/('Total Sites'!L145/Area!L145))/2)*1000)*'New Sites'!L145*VLOOKUP('Lookups'!$A$10, 'Lookups'!$A$9:'Lookups'!$B$24, 2, FALSE))+'New Sites'!L145*VLOOKUP('Lookups'!$A$11, 'Lookups'!$A$9:'Lookups'!$B$24, 2, FALSE),"-")</f>
        <v/>
      </c>
      <c r="M145" s="17">
        <f>IFERROR(SUMIF((C145:L145), "&lt;&gt;n/a")/1e9, "-")</f>
        <v/>
      </c>
      <c r="N145" s="24">
        <f>(M145*1e9)/Pop!M145</f>
        <v/>
      </c>
      <c r="O145" s="16">
        <f>IFERROR(INDEX(Options!$J$2:$J$1611,MATCH(A145, Options!$G$2:$G$1611,0)), )</f>
        <v/>
      </c>
      <c r="P145" s="16">
        <f>IFERROR(INDEX(Options!$I$2:$I$1611,MATCH(A145, Options!$G$2:$G$1611,0)), )</f>
        <v/>
      </c>
    </row>
    <row r="146">
      <c r="A146" s="16">
        <f>'New Sites'!A146</f>
        <v/>
      </c>
      <c r="B146" s="16">
        <f>'New Sites'!B146</f>
        <v/>
      </c>
      <c r="C146" s="16">
        <f>IFERROR('New Sites'!C146*VLOOKUP('Lookups'!$A$9, 'Lookups'!$A$9:'Lookups'!$B$24, 2, FALSE)+((SQRT((1/('Total Sites'!C146/Area!C146))/2)*1000)*'New Sites'!C146*VLOOKUP('Lookups'!$A$10, 'Lookups'!$A$9:'Lookups'!$B$24, 2, FALSE))+'New Sites'!C146*VLOOKUP('Lookups'!$A$11, 'Lookups'!$A$9:'Lookups'!$B$24, 2, FALSE),"-")</f>
        <v/>
      </c>
      <c r="D146" s="16">
        <f>IFERROR('New Sites'!D146*VLOOKUP('Lookups'!$A$9, 'Lookups'!$A$9:'Lookups'!$B$24, 2, FALSE)+((SQRT((1/('Total Sites'!D146/Area!D146))/2)*1000)*'New Sites'!D146*VLOOKUP('Lookups'!$A$10, 'Lookups'!$A$9:'Lookups'!$B$24, 2, FALSE))+'New Sites'!D146*VLOOKUP('Lookups'!$A$11, 'Lookups'!$A$9:'Lookups'!$B$24, 2, FALSE),"-")</f>
        <v/>
      </c>
      <c r="E146" s="16">
        <f>IFERROR('New Sites'!E146*VLOOKUP('Lookups'!$A$9, 'Lookups'!$A$9:'Lookups'!$B$24, 2, FALSE)+((SQRT((1/('Total Sites'!E146/Area!E146))/2)*1000)*'New Sites'!E146*VLOOKUP('Lookups'!$A$10, 'Lookups'!$A$9:'Lookups'!$B$24, 2, FALSE))+'New Sites'!E146*VLOOKUP('Lookups'!$A$11, 'Lookups'!$A$9:'Lookups'!$B$24, 2, FALSE),"-")</f>
        <v/>
      </c>
      <c r="F146" s="16">
        <f>IFERROR('New Sites'!F146*VLOOKUP('Lookups'!$A$9, 'Lookups'!$A$9:'Lookups'!$B$24, 2, FALSE)+((SQRT((1/('Total Sites'!F146/Area!F146))/2)*1000)*'New Sites'!F146*VLOOKUP('Lookups'!$A$10, 'Lookups'!$A$9:'Lookups'!$B$24, 2, FALSE))+'New Sites'!F146*VLOOKUP('Lookups'!$A$11, 'Lookups'!$A$9:'Lookups'!$B$24, 2, FALSE),"-")</f>
        <v/>
      </c>
      <c r="G146" s="16">
        <f>IFERROR('New Sites'!G146*VLOOKUP('Lookups'!$A$9, 'Lookups'!$A$9:'Lookups'!$B$24, 2, FALSE)+((SQRT((1/('Total Sites'!G146/Area!G146))/2)*1000)*'New Sites'!G146*VLOOKUP('Lookups'!$A$10, 'Lookups'!$A$9:'Lookups'!$B$24, 2, FALSE))+'New Sites'!G146*VLOOKUP('Lookups'!$A$11, 'Lookups'!$A$9:'Lookups'!$B$24, 2, FALSE),"-")</f>
        <v/>
      </c>
      <c r="H146" s="16">
        <f>IFERROR('New Sites'!H146*VLOOKUP('Lookups'!$A$9, 'Lookups'!$A$9:'Lookups'!$B$24, 2, FALSE)+((SQRT((1/('Total Sites'!H146/Area!H146))/2)*1000)*'New Sites'!H146*VLOOKUP('Lookups'!$A$10, 'Lookups'!$A$9:'Lookups'!$B$24, 2, FALSE))+'New Sites'!H146*VLOOKUP('Lookups'!$A$11, 'Lookups'!$A$9:'Lookups'!$B$24, 2, FALSE),"-")</f>
        <v/>
      </c>
      <c r="I146" s="16">
        <f>IFERROR('New Sites'!I146*VLOOKUP('Lookups'!$A$9, 'Lookups'!$A$9:'Lookups'!$B$24, 2, FALSE)+((SQRT((1/('Total Sites'!I146/Area!I146))/2)*1000)*'New Sites'!I146*VLOOKUP('Lookups'!$A$10, 'Lookups'!$A$9:'Lookups'!$B$24, 2, FALSE))+'New Sites'!I146*VLOOKUP('Lookups'!$A$11, 'Lookups'!$A$9:'Lookups'!$B$24, 2, FALSE),"-")</f>
        <v/>
      </c>
      <c r="J146" s="16">
        <f>IFERROR('New Sites'!J146*VLOOKUP('Lookups'!$A$9, 'Lookups'!$A$9:'Lookups'!$B$24, 2, FALSE)+((SQRT((1/('Total Sites'!J146/Area!J146))/2)*1000)*'New Sites'!J146*VLOOKUP('Lookups'!$A$10, 'Lookups'!$A$9:'Lookups'!$B$24, 2, FALSE))+'New Sites'!J146*VLOOKUP('Lookups'!$A$11, 'Lookups'!$A$9:'Lookups'!$B$24, 2, FALSE),"-")</f>
        <v/>
      </c>
      <c r="K146" s="16">
        <f>IFERROR('New Sites'!K146*VLOOKUP('Lookups'!$A$9, 'Lookups'!$A$9:'Lookups'!$B$24, 2, FALSE)+((SQRT((1/('Total Sites'!K146/Area!K146))/2)*1000)*'New Sites'!K146*VLOOKUP('Lookups'!$A$10, 'Lookups'!$A$9:'Lookups'!$B$24, 2, FALSE))+'New Sites'!K146*VLOOKUP('Lookups'!$A$11, 'Lookups'!$A$9:'Lookups'!$B$24, 2, FALSE),"-")</f>
        <v/>
      </c>
      <c r="L146" s="16">
        <f>IFERROR('New Sites'!L146*VLOOKUP('Lookups'!$A$9, 'Lookups'!$A$9:'Lookups'!$B$24, 2, FALSE)+((SQRT((1/('Total Sites'!L146/Area!L146))/2)*1000)*'New Sites'!L146*VLOOKUP('Lookups'!$A$10, 'Lookups'!$A$9:'Lookups'!$B$24, 2, FALSE))+'New Sites'!L146*VLOOKUP('Lookups'!$A$11, 'Lookups'!$A$9:'Lookups'!$B$24, 2, FALSE),"-")</f>
        <v/>
      </c>
      <c r="M146" s="17">
        <f>IFERROR(SUMIF((C146:L146), "&lt;&gt;n/a")/1e9, "-")</f>
        <v/>
      </c>
      <c r="N146" s="24">
        <f>(M146*1e9)/Pop!M146</f>
        <v/>
      </c>
      <c r="O146" s="16">
        <f>IFERROR(INDEX(Options!$J$2:$J$1611,MATCH(A146, Options!$G$2:$G$1611,0)), )</f>
        <v/>
      </c>
      <c r="P146" s="16">
        <f>IFERROR(INDEX(Options!$I$2:$I$1611,MATCH(A146, Options!$G$2:$G$1611,0)), )</f>
        <v/>
      </c>
    </row>
    <row r="147">
      <c r="A147" s="16">
        <f>'New Sites'!A147</f>
        <v/>
      </c>
      <c r="B147" s="16">
        <f>'New Sites'!B147</f>
        <v/>
      </c>
      <c r="C147" s="16">
        <f>IFERROR('New Sites'!C147*VLOOKUP('Lookups'!$A$9, 'Lookups'!$A$9:'Lookups'!$B$24, 2, FALSE)+((SQRT((1/('Total Sites'!C147/Area!C147))/2)*1000)*'New Sites'!C147*VLOOKUP('Lookups'!$A$10, 'Lookups'!$A$9:'Lookups'!$B$24, 2, FALSE))+'New Sites'!C147*VLOOKUP('Lookups'!$A$11, 'Lookups'!$A$9:'Lookups'!$B$24, 2, FALSE),"-")</f>
        <v/>
      </c>
      <c r="D147" s="16">
        <f>IFERROR('New Sites'!D147*VLOOKUP('Lookups'!$A$9, 'Lookups'!$A$9:'Lookups'!$B$24, 2, FALSE)+((SQRT((1/('Total Sites'!D147/Area!D147))/2)*1000)*'New Sites'!D147*VLOOKUP('Lookups'!$A$10, 'Lookups'!$A$9:'Lookups'!$B$24, 2, FALSE))+'New Sites'!D147*VLOOKUP('Lookups'!$A$11, 'Lookups'!$A$9:'Lookups'!$B$24, 2, FALSE),"-")</f>
        <v/>
      </c>
      <c r="E147" s="16">
        <f>IFERROR('New Sites'!E147*VLOOKUP('Lookups'!$A$9, 'Lookups'!$A$9:'Lookups'!$B$24, 2, FALSE)+((SQRT((1/('Total Sites'!E147/Area!E147))/2)*1000)*'New Sites'!E147*VLOOKUP('Lookups'!$A$10, 'Lookups'!$A$9:'Lookups'!$B$24, 2, FALSE))+'New Sites'!E147*VLOOKUP('Lookups'!$A$11, 'Lookups'!$A$9:'Lookups'!$B$24, 2, FALSE),"-")</f>
        <v/>
      </c>
      <c r="F147" s="16">
        <f>IFERROR('New Sites'!F147*VLOOKUP('Lookups'!$A$9, 'Lookups'!$A$9:'Lookups'!$B$24, 2, FALSE)+((SQRT((1/('Total Sites'!F147/Area!F147))/2)*1000)*'New Sites'!F147*VLOOKUP('Lookups'!$A$10, 'Lookups'!$A$9:'Lookups'!$B$24, 2, FALSE))+'New Sites'!F147*VLOOKUP('Lookups'!$A$11, 'Lookups'!$A$9:'Lookups'!$B$24, 2, FALSE),"-")</f>
        <v/>
      </c>
      <c r="G147" s="16">
        <f>IFERROR('New Sites'!G147*VLOOKUP('Lookups'!$A$9, 'Lookups'!$A$9:'Lookups'!$B$24, 2, FALSE)+((SQRT((1/('Total Sites'!G147/Area!G147))/2)*1000)*'New Sites'!G147*VLOOKUP('Lookups'!$A$10, 'Lookups'!$A$9:'Lookups'!$B$24, 2, FALSE))+'New Sites'!G147*VLOOKUP('Lookups'!$A$11, 'Lookups'!$A$9:'Lookups'!$B$24, 2, FALSE),"-")</f>
        <v/>
      </c>
      <c r="H147" s="16">
        <f>IFERROR('New Sites'!H147*VLOOKUP('Lookups'!$A$9, 'Lookups'!$A$9:'Lookups'!$B$24, 2, FALSE)+((SQRT((1/('Total Sites'!H147/Area!H147))/2)*1000)*'New Sites'!H147*VLOOKUP('Lookups'!$A$10, 'Lookups'!$A$9:'Lookups'!$B$24, 2, FALSE))+'New Sites'!H147*VLOOKUP('Lookups'!$A$11, 'Lookups'!$A$9:'Lookups'!$B$24, 2, FALSE),"-")</f>
        <v/>
      </c>
      <c r="I147" s="16">
        <f>IFERROR('New Sites'!I147*VLOOKUP('Lookups'!$A$9, 'Lookups'!$A$9:'Lookups'!$B$24, 2, FALSE)+((SQRT((1/('Total Sites'!I147/Area!I147))/2)*1000)*'New Sites'!I147*VLOOKUP('Lookups'!$A$10, 'Lookups'!$A$9:'Lookups'!$B$24, 2, FALSE))+'New Sites'!I147*VLOOKUP('Lookups'!$A$11, 'Lookups'!$A$9:'Lookups'!$B$24, 2, FALSE),"-")</f>
        <v/>
      </c>
      <c r="J147" s="16">
        <f>IFERROR('New Sites'!J147*VLOOKUP('Lookups'!$A$9, 'Lookups'!$A$9:'Lookups'!$B$24, 2, FALSE)+((SQRT((1/('Total Sites'!J147/Area!J147))/2)*1000)*'New Sites'!J147*VLOOKUP('Lookups'!$A$10, 'Lookups'!$A$9:'Lookups'!$B$24, 2, FALSE))+'New Sites'!J147*VLOOKUP('Lookups'!$A$11, 'Lookups'!$A$9:'Lookups'!$B$24, 2, FALSE),"-")</f>
        <v/>
      </c>
      <c r="K147" s="16">
        <f>IFERROR('New Sites'!K147*VLOOKUP('Lookups'!$A$9, 'Lookups'!$A$9:'Lookups'!$B$24, 2, FALSE)+((SQRT((1/('Total Sites'!K147/Area!K147))/2)*1000)*'New Sites'!K147*VLOOKUP('Lookups'!$A$10, 'Lookups'!$A$9:'Lookups'!$B$24, 2, FALSE))+'New Sites'!K147*VLOOKUP('Lookups'!$A$11, 'Lookups'!$A$9:'Lookups'!$B$24, 2, FALSE),"-")</f>
        <v/>
      </c>
      <c r="L147" s="16">
        <f>IFERROR('New Sites'!L147*VLOOKUP('Lookups'!$A$9, 'Lookups'!$A$9:'Lookups'!$B$24, 2, FALSE)+((SQRT((1/('Total Sites'!L147/Area!L147))/2)*1000)*'New Sites'!L147*VLOOKUP('Lookups'!$A$10, 'Lookups'!$A$9:'Lookups'!$B$24, 2, FALSE))+'New Sites'!L147*VLOOKUP('Lookups'!$A$11, 'Lookups'!$A$9:'Lookups'!$B$24, 2, FALSE),"-")</f>
        <v/>
      </c>
      <c r="M147" s="17">
        <f>IFERROR(SUMIF((C147:L147), "&lt;&gt;n/a")/1e9, "-")</f>
        <v/>
      </c>
      <c r="N147" s="24">
        <f>(M147*1e9)/Pop!M147</f>
        <v/>
      </c>
      <c r="O147" s="16">
        <f>IFERROR(INDEX(Options!$J$2:$J$1611,MATCH(A147, Options!$G$2:$G$1611,0)), )</f>
        <v/>
      </c>
      <c r="P147" s="16">
        <f>IFERROR(INDEX(Options!$I$2:$I$1611,MATCH(A147, Options!$G$2:$G$1611,0)), )</f>
        <v/>
      </c>
    </row>
    <row r="148">
      <c r="A148" s="16">
        <f>'New Sites'!A148</f>
        <v/>
      </c>
      <c r="B148" s="16">
        <f>'New Sites'!B148</f>
        <v/>
      </c>
      <c r="C148" s="16">
        <f>IFERROR('New Sites'!C148*VLOOKUP('Lookups'!$A$9, 'Lookups'!$A$9:'Lookups'!$B$24, 2, FALSE)+((SQRT((1/('Total Sites'!C148/Area!C148))/2)*1000)*'New Sites'!C148*VLOOKUP('Lookups'!$A$10, 'Lookups'!$A$9:'Lookups'!$B$24, 2, FALSE))+'New Sites'!C148*VLOOKUP('Lookups'!$A$11, 'Lookups'!$A$9:'Lookups'!$B$24, 2, FALSE),"-")</f>
        <v/>
      </c>
      <c r="D148" s="16">
        <f>IFERROR('New Sites'!D148*VLOOKUP('Lookups'!$A$9, 'Lookups'!$A$9:'Lookups'!$B$24, 2, FALSE)+((SQRT((1/('Total Sites'!D148/Area!D148))/2)*1000)*'New Sites'!D148*VLOOKUP('Lookups'!$A$10, 'Lookups'!$A$9:'Lookups'!$B$24, 2, FALSE))+'New Sites'!D148*VLOOKUP('Lookups'!$A$11, 'Lookups'!$A$9:'Lookups'!$B$24, 2, FALSE),"-")</f>
        <v/>
      </c>
      <c r="E148" s="16">
        <f>IFERROR('New Sites'!E148*VLOOKUP('Lookups'!$A$9, 'Lookups'!$A$9:'Lookups'!$B$24, 2, FALSE)+((SQRT((1/('Total Sites'!E148/Area!E148))/2)*1000)*'New Sites'!E148*VLOOKUP('Lookups'!$A$10, 'Lookups'!$A$9:'Lookups'!$B$24, 2, FALSE))+'New Sites'!E148*VLOOKUP('Lookups'!$A$11, 'Lookups'!$A$9:'Lookups'!$B$24, 2, FALSE),"-")</f>
        <v/>
      </c>
      <c r="F148" s="16">
        <f>IFERROR('New Sites'!F148*VLOOKUP('Lookups'!$A$9, 'Lookups'!$A$9:'Lookups'!$B$24, 2, FALSE)+((SQRT((1/('Total Sites'!F148/Area!F148))/2)*1000)*'New Sites'!F148*VLOOKUP('Lookups'!$A$10, 'Lookups'!$A$9:'Lookups'!$B$24, 2, FALSE))+'New Sites'!F148*VLOOKUP('Lookups'!$A$11, 'Lookups'!$A$9:'Lookups'!$B$24, 2, FALSE),"-")</f>
        <v/>
      </c>
      <c r="G148" s="16">
        <f>IFERROR('New Sites'!G148*VLOOKUP('Lookups'!$A$9, 'Lookups'!$A$9:'Lookups'!$B$24, 2, FALSE)+((SQRT((1/('Total Sites'!G148/Area!G148))/2)*1000)*'New Sites'!G148*VLOOKUP('Lookups'!$A$10, 'Lookups'!$A$9:'Lookups'!$B$24, 2, FALSE))+'New Sites'!G148*VLOOKUP('Lookups'!$A$11, 'Lookups'!$A$9:'Lookups'!$B$24, 2, FALSE),"-")</f>
        <v/>
      </c>
      <c r="H148" s="16">
        <f>IFERROR('New Sites'!H148*VLOOKUP('Lookups'!$A$9, 'Lookups'!$A$9:'Lookups'!$B$24, 2, FALSE)+((SQRT((1/('Total Sites'!H148/Area!H148))/2)*1000)*'New Sites'!H148*VLOOKUP('Lookups'!$A$10, 'Lookups'!$A$9:'Lookups'!$B$24, 2, FALSE))+'New Sites'!H148*VLOOKUP('Lookups'!$A$11, 'Lookups'!$A$9:'Lookups'!$B$24, 2, FALSE),"-")</f>
        <v/>
      </c>
      <c r="I148" s="16">
        <f>IFERROR('New Sites'!I148*VLOOKUP('Lookups'!$A$9, 'Lookups'!$A$9:'Lookups'!$B$24, 2, FALSE)+((SQRT((1/('Total Sites'!I148/Area!I148))/2)*1000)*'New Sites'!I148*VLOOKUP('Lookups'!$A$10, 'Lookups'!$A$9:'Lookups'!$B$24, 2, FALSE))+'New Sites'!I148*VLOOKUP('Lookups'!$A$11, 'Lookups'!$A$9:'Lookups'!$B$24, 2, FALSE),"-")</f>
        <v/>
      </c>
      <c r="J148" s="16">
        <f>IFERROR('New Sites'!J148*VLOOKUP('Lookups'!$A$9, 'Lookups'!$A$9:'Lookups'!$B$24, 2, FALSE)+((SQRT((1/('Total Sites'!J148/Area!J148))/2)*1000)*'New Sites'!J148*VLOOKUP('Lookups'!$A$10, 'Lookups'!$A$9:'Lookups'!$B$24, 2, FALSE))+'New Sites'!J148*VLOOKUP('Lookups'!$A$11, 'Lookups'!$A$9:'Lookups'!$B$24, 2, FALSE),"-")</f>
        <v/>
      </c>
      <c r="K148" s="16">
        <f>IFERROR('New Sites'!K148*VLOOKUP('Lookups'!$A$9, 'Lookups'!$A$9:'Lookups'!$B$24, 2, FALSE)+((SQRT((1/('Total Sites'!K148/Area!K148))/2)*1000)*'New Sites'!K148*VLOOKUP('Lookups'!$A$10, 'Lookups'!$A$9:'Lookups'!$B$24, 2, FALSE))+'New Sites'!K148*VLOOKUP('Lookups'!$A$11, 'Lookups'!$A$9:'Lookups'!$B$24, 2, FALSE),"-")</f>
        <v/>
      </c>
      <c r="L148" s="16">
        <f>IFERROR('New Sites'!L148*VLOOKUP('Lookups'!$A$9, 'Lookups'!$A$9:'Lookups'!$B$24, 2, FALSE)+((SQRT((1/('Total Sites'!L148/Area!L148))/2)*1000)*'New Sites'!L148*VLOOKUP('Lookups'!$A$10, 'Lookups'!$A$9:'Lookups'!$B$24, 2, FALSE))+'New Sites'!L148*VLOOKUP('Lookups'!$A$11, 'Lookups'!$A$9:'Lookups'!$B$24, 2, FALSE),"-")</f>
        <v/>
      </c>
      <c r="M148" s="17">
        <f>IFERROR(SUMIF((C148:L148), "&lt;&gt;n/a")/1e9, "-")</f>
        <v/>
      </c>
      <c r="N148" s="24">
        <f>(M148*1e9)/Pop!M148</f>
        <v/>
      </c>
      <c r="O148" s="16">
        <f>IFERROR(INDEX(Options!$J$2:$J$1611,MATCH(A148, Options!$G$2:$G$1611,0)), )</f>
        <v/>
      </c>
      <c r="P148" s="16">
        <f>IFERROR(INDEX(Options!$I$2:$I$1611,MATCH(A148, Options!$G$2:$G$1611,0)), )</f>
        <v/>
      </c>
    </row>
    <row r="149">
      <c r="A149" s="16">
        <f>'New Sites'!A149</f>
        <v/>
      </c>
      <c r="B149" s="16">
        <f>'New Sites'!B149</f>
        <v/>
      </c>
      <c r="C149" s="16">
        <f>IFERROR('New Sites'!C149*VLOOKUP('Lookups'!$A$9, 'Lookups'!$A$9:'Lookups'!$B$24, 2, FALSE)+((SQRT((1/('Total Sites'!C149/Area!C149))/2)*1000)*'New Sites'!C149*VLOOKUP('Lookups'!$A$10, 'Lookups'!$A$9:'Lookups'!$B$24, 2, FALSE))+'New Sites'!C149*VLOOKUP('Lookups'!$A$11, 'Lookups'!$A$9:'Lookups'!$B$24, 2, FALSE),"-")</f>
        <v/>
      </c>
      <c r="D149" s="16">
        <f>IFERROR('New Sites'!D149*VLOOKUP('Lookups'!$A$9, 'Lookups'!$A$9:'Lookups'!$B$24, 2, FALSE)+((SQRT((1/('Total Sites'!D149/Area!D149))/2)*1000)*'New Sites'!D149*VLOOKUP('Lookups'!$A$10, 'Lookups'!$A$9:'Lookups'!$B$24, 2, FALSE))+'New Sites'!D149*VLOOKUP('Lookups'!$A$11, 'Lookups'!$A$9:'Lookups'!$B$24, 2, FALSE),"-")</f>
        <v/>
      </c>
      <c r="E149" s="16">
        <f>IFERROR('New Sites'!E149*VLOOKUP('Lookups'!$A$9, 'Lookups'!$A$9:'Lookups'!$B$24, 2, FALSE)+((SQRT((1/('Total Sites'!E149/Area!E149))/2)*1000)*'New Sites'!E149*VLOOKUP('Lookups'!$A$10, 'Lookups'!$A$9:'Lookups'!$B$24, 2, FALSE))+'New Sites'!E149*VLOOKUP('Lookups'!$A$11, 'Lookups'!$A$9:'Lookups'!$B$24, 2, FALSE),"-")</f>
        <v/>
      </c>
      <c r="F149" s="16">
        <f>IFERROR('New Sites'!F149*VLOOKUP('Lookups'!$A$9, 'Lookups'!$A$9:'Lookups'!$B$24, 2, FALSE)+((SQRT((1/('Total Sites'!F149/Area!F149))/2)*1000)*'New Sites'!F149*VLOOKUP('Lookups'!$A$10, 'Lookups'!$A$9:'Lookups'!$B$24, 2, FALSE))+'New Sites'!F149*VLOOKUP('Lookups'!$A$11, 'Lookups'!$A$9:'Lookups'!$B$24, 2, FALSE),"-")</f>
        <v/>
      </c>
      <c r="G149" s="16">
        <f>IFERROR('New Sites'!G149*VLOOKUP('Lookups'!$A$9, 'Lookups'!$A$9:'Lookups'!$B$24, 2, FALSE)+((SQRT((1/('Total Sites'!G149/Area!G149))/2)*1000)*'New Sites'!G149*VLOOKUP('Lookups'!$A$10, 'Lookups'!$A$9:'Lookups'!$B$24, 2, FALSE))+'New Sites'!G149*VLOOKUP('Lookups'!$A$11, 'Lookups'!$A$9:'Lookups'!$B$24, 2, FALSE),"-")</f>
        <v/>
      </c>
      <c r="H149" s="16">
        <f>IFERROR('New Sites'!H149*VLOOKUP('Lookups'!$A$9, 'Lookups'!$A$9:'Lookups'!$B$24, 2, FALSE)+((SQRT((1/('Total Sites'!H149/Area!H149))/2)*1000)*'New Sites'!H149*VLOOKUP('Lookups'!$A$10, 'Lookups'!$A$9:'Lookups'!$B$24, 2, FALSE))+'New Sites'!H149*VLOOKUP('Lookups'!$A$11, 'Lookups'!$A$9:'Lookups'!$B$24, 2, FALSE),"-")</f>
        <v/>
      </c>
      <c r="I149" s="16">
        <f>IFERROR('New Sites'!I149*VLOOKUP('Lookups'!$A$9, 'Lookups'!$A$9:'Lookups'!$B$24, 2, FALSE)+((SQRT((1/('Total Sites'!I149/Area!I149))/2)*1000)*'New Sites'!I149*VLOOKUP('Lookups'!$A$10, 'Lookups'!$A$9:'Lookups'!$B$24, 2, FALSE))+'New Sites'!I149*VLOOKUP('Lookups'!$A$11, 'Lookups'!$A$9:'Lookups'!$B$24, 2, FALSE),"-")</f>
        <v/>
      </c>
      <c r="J149" s="16">
        <f>IFERROR('New Sites'!J149*VLOOKUP('Lookups'!$A$9, 'Lookups'!$A$9:'Lookups'!$B$24, 2, FALSE)+((SQRT((1/('Total Sites'!J149/Area!J149))/2)*1000)*'New Sites'!J149*VLOOKUP('Lookups'!$A$10, 'Lookups'!$A$9:'Lookups'!$B$24, 2, FALSE))+'New Sites'!J149*VLOOKUP('Lookups'!$A$11, 'Lookups'!$A$9:'Lookups'!$B$24, 2, FALSE),"-")</f>
        <v/>
      </c>
      <c r="K149" s="16">
        <f>IFERROR('New Sites'!K149*VLOOKUP('Lookups'!$A$9, 'Lookups'!$A$9:'Lookups'!$B$24, 2, FALSE)+((SQRT((1/('Total Sites'!K149/Area!K149))/2)*1000)*'New Sites'!K149*VLOOKUP('Lookups'!$A$10, 'Lookups'!$A$9:'Lookups'!$B$24, 2, FALSE))+'New Sites'!K149*VLOOKUP('Lookups'!$A$11, 'Lookups'!$A$9:'Lookups'!$B$24, 2, FALSE),"-")</f>
        <v/>
      </c>
      <c r="L149" s="16">
        <f>IFERROR('New Sites'!L149*VLOOKUP('Lookups'!$A$9, 'Lookups'!$A$9:'Lookups'!$B$24, 2, FALSE)+((SQRT((1/('Total Sites'!L149/Area!L149))/2)*1000)*'New Sites'!L149*VLOOKUP('Lookups'!$A$10, 'Lookups'!$A$9:'Lookups'!$B$24, 2, FALSE))+'New Sites'!L149*VLOOKUP('Lookups'!$A$11, 'Lookups'!$A$9:'Lookups'!$B$24, 2, FALSE),"-")</f>
        <v/>
      </c>
      <c r="M149" s="17">
        <f>IFERROR(SUMIF((C149:L149), "&lt;&gt;n/a")/1e9, "-")</f>
        <v/>
      </c>
      <c r="N149" s="24">
        <f>(M149*1e9)/Pop!M149</f>
        <v/>
      </c>
      <c r="O149" s="16">
        <f>IFERROR(INDEX(Options!$J$2:$J$1611,MATCH(A149, Options!$G$2:$G$1611,0)), )</f>
        <v/>
      </c>
      <c r="P149" s="16">
        <f>IFERROR(INDEX(Options!$I$2:$I$1611,MATCH(A149, Options!$G$2:$G$1611,0)), )</f>
        <v/>
      </c>
    </row>
    <row r="150">
      <c r="A150" s="16">
        <f>'New Sites'!A150</f>
        <v/>
      </c>
      <c r="B150" s="16">
        <f>'New Sites'!B150</f>
        <v/>
      </c>
      <c r="C150" s="16">
        <f>IFERROR('New Sites'!C150*VLOOKUP('Lookups'!$A$9, 'Lookups'!$A$9:'Lookups'!$B$24, 2, FALSE)+((SQRT((1/('Total Sites'!C150/Area!C150))/2)*1000)*'New Sites'!C150*VLOOKUP('Lookups'!$A$10, 'Lookups'!$A$9:'Lookups'!$B$24, 2, FALSE))+'New Sites'!C150*VLOOKUP('Lookups'!$A$11, 'Lookups'!$A$9:'Lookups'!$B$24, 2, FALSE),"-")</f>
        <v/>
      </c>
      <c r="D150" s="16">
        <f>IFERROR('New Sites'!D150*VLOOKUP('Lookups'!$A$9, 'Lookups'!$A$9:'Lookups'!$B$24, 2, FALSE)+((SQRT((1/('Total Sites'!D150/Area!D150))/2)*1000)*'New Sites'!D150*VLOOKUP('Lookups'!$A$10, 'Lookups'!$A$9:'Lookups'!$B$24, 2, FALSE))+'New Sites'!D150*VLOOKUP('Lookups'!$A$11, 'Lookups'!$A$9:'Lookups'!$B$24, 2, FALSE),"-")</f>
        <v/>
      </c>
      <c r="E150" s="16">
        <f>IFERROR('New Sites'!E150*VLOOKUP('Lookups'!$A$9, 'Lookups'!$A$9:'Lookups'!$B$24, 2, FALSE)+((SQRT((1/('Total Sites'!E150/Area!E150))/2)*1000)*'New Sites'!E150*VLOOKUP('Lookups'!$A$10, 'Lookups'!$A$9:'Lookups'!$B$24, 2, FALSE))+'New Sites'!E150*VLOOKUP('Lookups'!$A$11, 'Lookups'!$A$9:'Lookups'!$B$24, 2, FALSE),"-")</f>
        <v/>
      </c>
      <c r="F150" s="16">
        <f>IFERROR('New Sites'!F150*VLOOKUP('Lookups'!$A$9, 'Lookups'!$A$9:'Lookups'!$B$24, 2, FALSE)+((SQRT((1/('Total Sites'!F150/Area!F150))/2)*1000)*'New Sites'!F150*VLOOKUP('Lookups'!$A$10, 'Lookups'!$A$9:'Lookups'!$B$24, 2, FALSE))+'New Sites'!F150*VLOOKUP('Lookups'!$A$11, 'Lookups'!$A$9:'Lookups'!$B$24, 2, FALSE),"-")</f>
        <v/>
      </c>
      <c r="G150" s="16">
        <f>IFERROR('New Sites'!G150*VLOOKUP('Lookups'!$A$9, 'Lookups'!$A$9:'Lookups'!$B$24, 2, FALSE)+((SQRT((1/('Total Sites'!G150/Area!G150))/2)*1000)*'New Sites'!G150*VLOOKUP('Lookups'!$A$10, 'Lookups'!$A$9:'Lookups'!$B$24, 2, FALSE))+'New Sites'!G150*VLOOKUP('Lookups'!$A$11, 'Lookups'!$A$9:'Lookups'!$B$24, 2, FALSE),"-")</f>
        <v/>
      </c>
      <c r="H150" s="16">
        <f>IFERROR('New Sites'!H150*VLOOKUP('Lookups'!$A$9, 'Lookups'!$A$9:'Lookups'!$B$24, 2, FALSE)+((SQRT((1/('Total Sites'!H150/Area!H150))/2)*1000)*'New Sites'!H150*VLOOKUP('Lookups'!$A$10, 'Lookups'!$A$9:'Lookups'!$B$24, 2, FALSE))+'New Sites'!H150*VLOOKUP('Lookups'!$A$11, 'Lookups'!$A$9:'Lookups'!$B$24, 2, FALSE),"-")</f>
        <v/>
      </c>
      <c r="I150" s="16">
        <f>IFERROR('New Sites'!I150*VLOOKUP('Lookups'!$A$9, 'Lookups'!$A$9:'Lookups'!$B$24, 2, FALSE)+((SQRT((1/('Total Sites'!I150/Area!I150))/2)*1000)*'New Sites'!I150*VLOOKUP('Lookups'!$A$10, 'Lookups'!$A$9:'Lookups'!$B$24, 2, FALSE))+'New Sites'!I150*VLOOKUP('Lookups'!$A$11, 'Lookups'!$A$9:'Lookups'!$B$24, 2, FALSE),"-")</f>
        <v/>
      </c>
      <c r="J150" s="16">
        <f>IFERROR('New Sites'!J150*VLOOKUP('Lookups'!$A$9, 'Lookups'!$A$9:'Lookups'!$B$24, 2, FALSE)+((SQRT((1/('Total Sites'!J150/Area!J150))/2)*1000)*'New Sites'!J150*VLOOKUP('Lookups'!$A$10, 'Lookups'!$A$9:'Lookups'!$B$24, 2, FALSE))+'New Sites'!J150*VLOOKUP('Lookups'!$A$11, 'Lookups'!$A$9:'Lookups'!$B$24, 2, FALSE),"-")</f>
        <v/>
      </c>
      <c r="K150" s="16">
        <f>IFERROR('New Sites'!K150*VLOOKUP('Lookups'!$A$9, 'Lookups'!$A$9:'Lookups'!$B$24, 2, FALSE)+((SQRT((1/('Total Sites'!K150/Area!K150))/2)*1000)*'New Sites'!K150*VLOOKUP('Lookups'!$A$10, 'Lookups'!$A$9:'Lookups'!$B$24, 2, FALSE))+'New Sites'!K150*VLOOKUP('Lookups'!$A$11, 'Lookups'!$A$9:'Lookups'!$B$24, 2, FALSE),"-")</f>
        <v/>
      </c>
      <c r="L150" s="16">
        <f>IFERROR('New Sites'!L150*VLOOKUP('Lookups'!$A$9, 'Lookups'!$A$9:'Lookups'!$B$24, 2, FALSE)+((SQRT((1/('Total Sites'!L150/Area!L150))/2)*1000)*'New Sites'!L150*VLOOKUP('Lookups'!$A$10, 'Lookups'!$A$9:'Lookups'!$B$24, 2, FALSE))+'New Sites'!L150*VLOOKUP('Lookups'!$A$11, 'Lookups'!$A$9:'Lookups'!$B$24, 2, FALSE),"-")</f>
        <v/>
      </c>
      <c r="M150" s="17">
        <f>IFERROR(SUMIF((C150:L150), "&lt;&gt;n/a")/1e9, "-")</f>
        <v/>
      </c>
      <c r="N150" s="24">
        <f>(M150*1e9)/Pop!M150</f>
        <v/>
      </c>
      <c r="O150" s="16">
        <f>IFERROR(INDEX(Options!$J$2:$J$1611,MATCH(A150, Options!$G$2:$G$1611,0)), )</f>
        <v/>
      </c>
      <c r="P150" s="16">
        <f>IFERROR(INDEX(Options!$I$2:$I$1611,MATCH(A150, Options!$G$2:$G$1611,0)), )</f>
        <v/>
      </c>
    </row>
    <row r="151">
      <c r="A151" s="16">
        <f>'New Sites'!A151</f>
        <v/>
      </c>
      <c r="B151" s="16">
        <f>'New Sites'!B151</f>
        <v/>
      </c>
      <c r="C151" s="16">
        <f>IFERROR('New Sites'!C151*VLOOKUP('Lookups'!$A$9, 'Lookups'!$A$9:'Lookups'!$B$24, 2, FALSE)+((SQRT((1/('Total Sites'!C151/Area!C151))/2)*1000)*'New Sites'!C151*VLOOKUP('Lookups'!$A$10, 'Lookups'!$A$9:'Lookups'!$B$24, 2, FALSE))+'New Sites'!C151*VLOOKUP('Lookups'!$A$11, 'Lookups'!$A$9:'Lookups'!$B$24, 2, FALSE),"-")</f>
        <v/>
      </c>
      <c r="D151" s="16">
        <f>IFERROR('New Sites'!D151*VLOOKUP('Lookups'!$A$9, 'Lookups'!$A$9:'Lookups'!$B$24, 2, FALSE)+((SQRT((1/('Total Sites'!D151/Area!D151))/2)*1000)*'New Sites'!D151*VLOOKUP('Lookups'!$A$10, 'Lookups'!$A$9:'Lookups'!$B$24, 2, FALSE))+'New Sites'!D151*VLOOKUP('Lookups'!$A$11, 'Lookups'!$A$9:'Lookups'!$B$24, 2, FALSE),"-")</f>
        <v/>
      </c>
      <c r="E151" s="16">
        <f>IFERROR('New Sites'!E151*VLOOKUP('Lookups'!$A$9, 'Lookups'!$A$9:'Lookups'!$B$24, 2, FALSE)+((SQRT((1/('Total Sites'!E151/Area!E151))/2)*1000)*'New Sites'!E151*VLOOKUP('Lookups'!$A$10, 'Lookups'!$A$9:'Lookups'!$B$24, 2, FALSE))+'New Sites'!E151*VLOOKUP('Lookups'!$A$11, 'Lookups'!$A$9:'Lookups'!$B$24, 2, FALSE),"-")</f>
        <v/>
      </c>
      <c r="F151" s="16">
        <f>IFERROR('New Sites'!F151*VLOOKUP('Lookups'!$A$9, 'Lookups'!$A$9:'Lookups'!$B$24, 2, FALSE)+((SQRT((1/('Total Sites'!F151/Area!F151))/2)*1000)*'New Sites'!F151*VLOOKUP('Lookups'!$A$10, 'Lookups'!$A$9:'Lookups'!$B$24, 2, FALSE))+'New Sites'!F151*VLOOKUP('Lookups'!$A$11, 'Lookups'!$A$9:'Lookups'!$B$24, 2, FALSE),"-")</f>
        <v/>
      </c>
      <c r="G151" s="16">
        <f>IFERROR('New Sites'!G151*VLOOKUP('Lookups'!$A$9, 'Lookups'!$A$9:'Lookups'!$B$24, 2, FALSE)+((SQRT((1/('Total Sites'!G151/Area!G151))/2)*1000)*'New Sites'!G151*VLOOKUP('Lookups'!$A$10, 'Lookups'!$A$9:'Lookups'!$B$24, 2, FALSE))+'New Sites'!G151*VLOOKUP('Lookups'!$A$11, 'Lookups'!$A$9:'Lookups'!$B$24, 2, FALSE),"-")</f>
        <v/>
      </c>
      <c r="H151" s="16">
        <f>IFERROR('New Sites'!H151*VLOOKUP('Lookups'!$A$9, 'Lookups'!$A$9:'Lookups'!$B$24, 2, FALSE)+((SQRT((1/('Total Sites'!H151/Area!H151))/2)*1000)*'New Sites'!H151*VLOOKUP('Lookups'!$A$10, 'Lookups'!$A$9:'Lookups'!$B$24, 2, FALSE))+'New Sites'!H151*VLOOKUP('Lookups'!$A$11, 'Lookups'!$A$9:'Lookups'!$B$24, 2, FALSE),"-")</f>
        <v/>
      </c>
      <c r="I151" s="16">
        <f>IFERROR('New Sites'!I151*VLOOKUP('Lookups'!$A$9, 'Lookups'!$A$9:'Lookups'!$B$24, 2, FALSE)+((SQRT((1/('Total Sites'!I151/Area!I151))/2)*1000)*'New Sites'!I151*VLOOKUP('Lookups'!$A$10, 'Lookups'!$A$9:'Lookups'!$B$24, 2, FALSE))+'New Sites'!I151*VLOOKUP('Lookups'!$A$11, 'Lookups'!$A$9:'Lookups'!$B$24, 2, FALSE),"-")</f>
        <v/>
      </c>
      <c r="J151" s="16">
        <f>IFERROR('New Sites'!J151*VLOOKUP('Lookups'!$A$9, 'Lookups'!$A$9:'Lookups'!$B$24, 2, FALSE)+((SQRT((1/('Total Sites'!J151/Area!J151))/2)*1000)*'New Sites'!J151*VLOOKUP('Lookups'!$A$10, 'Lookups'!$A$9:'Lookups'!$B$24, 2, FALSE))+'New Sites'!J151*VLOOKUP('Lookups'!$A$11, 'Lookups'!$A$9:'Lookups'!$B$24, 2, FALSE),"-")</f>
        <v/>
      </c>
      <c r="K151" s="16">
        <f>IFERROR('New Sites'!K151*VLOOKUP('Lookups'!$A$9, 'Lookups'!$A$9:'Lookups'!$B$24, 2, FALSE)+((SQRT((1/('Total Sites'!K151/Area!K151))/2)*1000)*'New Sites'!K151*VLOOKUP('Lookups'!$A$10, 'Lookups'!$A$9:'Lookups'!$B$24, 2, FALSE))+'New Sites'!K151*VLOOKUP('Lookups'!$A$11, 'Lookups'!$A$9:'Lookups'!$B$24, 2, FALSE),"-")</f>
        <v/>
      </c>
      <c r="L151" s="16">
        <f>IFERROR('New Sites'!L151*VLOOKUP('Lookups'!$A$9, 'Lookups'!$A$9:'Lookups'!$B$24, 2, FALSE)+((SQRT((1/('Total Sites'!L151/Area!L151))/2)*1000)*'New Sites'!L151*VLOOKUP('Lookups'!$A$10, 'Lookups'!$A$9:'Lookups'!$B$24, 2, FALSE))+'New Sites'!L151*VLOOKUP('Lookups'!$A$11, 'Lookups'!$A$9:'Lookups'!$B$24, 2, FALSE),"-")</f>
        <v/>
      </c>
      <c r="M151" s="17">
        <f>IFERROR(SUMIF((C151:L151), "&lt;&gt;n/a")/1e9, "-")</f>
        <v/>
      </c>
      <c r="N151" s="24">
        <f>(M151*1e9)/Pop!M151</f>
        <v/>
      </c>
      <c r="O151" s="16">
        <f>IFERROR(INDEX(Options!$J$2:$J$1611,MATCH(A151, Options!$G$2:$G$1611,0)), )</f>
        <v/>
      </c>
      <c r="P151" s="16">
        <f>IFERROR(INDEX(Options!$I$2:$I$1611,MATCH(A151, Options!$G$2:$G$1611,0)), )</f>
        <v/>
      </c>
    </row>
    <row r="152">
      <c r="A152" s="16">
        <f>'New Sites'!A152</f>
        <v/>
      </c>
      <c r="B152" s="16">
        <f>'New Sites'!B152</f>
        <v/>
      </c>
      <c r="C152" s="16">
        <f>IFERROR('New Sites'!C152*VLOOKUP('Lookups'!$A$9, 'Lookups'!$A$9:'Lookups'!$B$24, 2, FALSE)+((SQRT((1/('Total Sites'!C152/Area!C152))/2)*1000)*'New Sites'!C152*VLOOKUP('Lookups'!$A$10, 'Lookups'!$A$9:'Lookups'!$B$24, 2, FALSE))+'New Sites'!C152*VLOOKUP('Lookups'!$A$11, 'Lookups'!$A$9:'Lookups'!$B$24, 2, FALSE),"-")</f>
        <v/>
      </c>
      <c r="D152" s="16">
        <f>IFERROR('New Sites'!D152*VLOOKUP('Lookups'!$A$9, 'Lookups'!$A$9:'Lookups'!$B$24, 2, FALSE)+((SQRT((1/('Total Sites'!D152/Area!D152))/2)*1000)*'New Sites'!D152*VLOOKUP('Lookups'!$A$10, 'Lookups'!$A$9:'Lookups'!$B$24, 2, FALSE))+'New Sites'!D152*VLOOKUP('Lookups'!$A$11, 'Lookups'!$A$9:'Lookups'!$B$24, 2, FALSE),"-")</f>
        <v/>
      </c>
      <c r="E152" s="16">
        <f>IFERROR('New Sites'!E152*VLOOKUP('Lookups'!$A$9, 'Lookups'!$A$9:'Lookups'!$B$24, 2, FALSE)+((SQRT((1/('Total Sites'!E152/Area!E152))/2)*1000)*'New Sites'!E152*VLOOKUP('Lookups'!$A$10, 'Lookups'!$A$9:'Lookups'!$B$24, 2, FALSE))+'New Sites'!E152*VLOOKUP('Lookups'!$A$11, 'Lookups'!$A$9:'Lookups'!$B$24, 2, FALSE),"-")</f>
        <v/>
      </c>
      <c r="F152" s="16">
        <f>IFERROR('New Sites'!F152*VLOOKUP('Lookups'!$A$9, 'Lookups'!$A$9:'Lookups'!$B$24, 2, FALSE)+((SQRT((1/('Total Sites'!F152/Area!F152))/2)*1000)*'New Sites'!F152*VLOOKUP('Lookups'!$A$10, 'Lookups'!$A$9:'Lookups'!$B$24, 2, FALSE))+'New Sites'!F152*VLOOKUP('Lookups'!$A$11, 'Lookups'!$A$9:'Lookups'!$B$24, 2, FALSE),"-")</f>
        <v/>
      </c>
      <c r="G152" s="16">
        <f>IFERROR('New Sites'!G152*VLOOKUP('Lookups'!$A$9, 'Lookups'!$A$9:'Lookups'!$B$24, 2, FALSE)+((SQRT((1/('Total Sites'!G152/Area!G152))/2)*1000)*'New Sites'!G152*VLOOKUP('Lookups'!$A$10, 'Lookups'!$A$9:'Lookups'!$B$24, 2, FALSE))+'New Sites'!G152*VLOOKUP('Lookups'!$A$11, 'Lookups'!$A$9:'Lookups'!$B$24, 2, FALSE),"-")</f>
        <v/>
      </c>
      <c r="H152" s="16">
        <f>IFERROR('New Sites'!H152*VLOOKUP('Lookups'!$A$9, 'Lookups'!$A$9:'Lookups'!$B$24, 2, FALSE)+((SQRT((1/('Total Sites'!H152/Area!H152))/2)*1000)*'New Sites'!H152*VLOOKUP('Lookups'!$A$10, 'Lookups'!$A$9:'Lookups'!$B$24, 2, FALSE))+'New Sites'!H152*VLOOKUP('Lookups'!$A$11, 'Lookups'!$A$9:'Lookups'!$B$24, 2, FALSE),"-")</f>
        <v/>
      </c>
      <c r="I152" s="16">
        <f>IFERROR('New Sites'!I152*VLOOKUP('Lookups'!$A$9, 'Lookups'!$A$9:'Lookups'!$B$24, 2, FALSE)+((SQRT((1/('Total Sites'!I152/Area!I152))/2)*1000)*'New Sites'!I152*VLOOKUP('Lookups'!$A$10, 'Lookups'!$A$9:'Lookups'!$B$24, 2, FALSE))+'New Sites'!I152*VLOOKUP('Lookups'!$A$11, 'Lookups'!$A$9:'Lookups'!$B$24, 2, FALSE),"-")</f>
        <v/>
      </c>
      <c r="J152" s="16">
        <f>IFERROR('New Sites'!J152*VLOOKUP('Lookups'!$A$9, 'Lookups'!$A$9:'Lookups'!$B$24, 2, FALSE)+((SQRT((1/('Total Sites'!J152/Area!J152))/2)*1000)*'New Sites'!J152*VLOOKUP('Lookups'!$A$10, 'Lookups'!$A$9:'Lookups'!$B$24, 2, FALSE))+'New Sites'!J152*VLOOKUP('Lookups'!$A$11, 'Lookups'!$A$9:'Lookups'!$B$24, 2, FALSE),"-")</f>
        <v/>
      </c>
      <c r="K152" s="16">
        <f>IFERROR('New Sites'!K152*VLOOKUP('Lookups'!$A$9, 'Lookups'!$A$9:'Lookups'!$B$24, 2, FALSE)+((SQRT((1/('Total Sites'!K152/Area!K152))/2)*1000)*'New Sites'!K152*VLOOKUP('Lookups'!$A$10, 'Lookups'!$A$9:'Lookups'!$B$24, 2, FALSE))+'New Sites'!K152*VLOOKUP('Lookups'!$A$11, 'Lookups'!$A$9:'Lookups'!$B$24, 2, FALSE),"-")</f>
        <v/>
      </c>
      <c r="L152" s="16">
        <f>IFERROR('New Sites'!L152*VLOOKUP('Lookups'!$A$9, 'Lookups'!$A$9:'Lookups'!$B$24, 2, FALSE)+((SQRT((1/('Total Sites'!L152/Area!L152))/2)*1000)*'New Sites'!L152*VLOOKUP('Lookups'!$A$10, 'Lookups'!$A$9:'Lookups'!$B$24, 2, FALSE))+'New Sites'!L152*VLOOKUP('Lookups'!$A$11, 'Lookups'!$A$9:'Lookups'!$B$24, 2, FALSE),"-")</f>
        <v/>
      </c>
      <c r="M152" s="17">
        <f>IFERROR(SUMIF((C152:L152), "&lt;&gt;n/a")/1e9, "-")</f>
        <v/>
      </c>
      <c r="N152" s="24">
        <f>(M152*1e9)/Pop!M152</f>
        <v/>
      </c>
      <c r="O152" s="16">
        <f>IFERROR(INDEX(Options!$J$2:$J$1611,MATCH(A152, Options!$G$2:$G$1611,0)), )</f>
        <v/>
      </c>
      <c r="P152" s="16">
        <f>IFERROR(INDEX(Options!$I$2:$I$1611,MATCH(A152, Options!$G$2:$G$1611,0)), )</f>
        <v/>
      </c>
    </row>
    <row r="153">
      <c r="A153" s="16">
        <f>'New Sites'!A153</f>
        <v/>
      </c>
      <c r="B153" s="16">
        <f>'New Sites'!B153</f>
        <v/>
      </c>
      <c r="C153" s="16">
        <f>IFERROR('New Sites'!C153*VLOOKUP('Lookups'!$A$9, 'Lookups'!$A$9:'Lookups'!$B$24, 2, FALSE)+((SQRT((1/('Total Sites'!C153/Area!C153))/2)*1000)*'New Sites'!C153*VLOOKUP('Lookups'!$A$10, 'Lookups'!$A$9:'Lookups'!$B$24, 2, FALSE))+'New Sites'!C153*VLOOKUP('Lookups'!$A$11, 'Lookups'!$A$9:'Lookups'!$B$24, 2, FALSE),"-")</f>
        <v/>
      </c>
      <c r="D153" s="16">
        <f>IFERROR('New Sites'!D153*VLOOKUP('Lookups'!$A$9, 'Lookups'!$A$9:'Lookups'!$B$24, 2, FALSE)+((SQRT((1/('Total Sites'!D153/Area!D153))/2)*1000)*'New Sites'!D153*VLOOKUP('Lookups'!$A$10, 'Lookups'!$A$9:'Lookups'!$B$24, 2, FALSE))+'New Sites'!D153*VLOOKUP('Lookups'!$A$11, 'Lookups'!$A$9:'Lookups'!$B$24, 2, FALSE),"-")</f>
        <v/>
      </c>
      <c r="E153" s="16">
        <f>IFERROR('New Sites'!E153*VLOOKUP('Lookups'!$A$9, 'Lookups'!$A$9:'Lookups'!$B$24, 2, FALSE)+((SQRT((1/('Total Sites'!E153/Area!E153))/2)*1000)*'New Sites'!E153*VLOOKUP('Lookups'!$A$10, 'Lookups'!$A$9:'Lookups'!$B$24, 2, FALSE))+'New Sites'!E153*VLOOKUP('Lookups'!$A$11, 'Lookups'!$A$9:'Lookups'!$B$24, 2, FALSE),"-")</f>
        <v/>
      </c>
      <c r="F153" s="16">
        <f>IFERROR('New Sites'!F153*VLOOKUP('Lookups'!$A$9, 'Lookups'!$A$9:'Lookups'!$B$24, 2, FALSE)+((SQRT((1/('Total Sites'!F153/Area!F153))/2)*1000)*'New Sites'!F153*VLOOKUP('Lookups'!$A$10, 'Lookups'!$A$9:'Lookups'!$B$24, 2, FALSE))+'New Sites'!F153*VLOOKUP('Lookups'!$A$11, 'Lookups'!$A$9:'Lookups'!$B$24, 2, FALSE),"-")</f>
        <v/>
      </c>
      <c r="G153" s="16">
        <f>IFERROR('New Sites'!G153*VLOOKUP('Lookups'!$A$9, 'Lookups'!$A$9:'Lookups'!$B$24, 2, FALSE)+((SQRT((1/('Total Sites'!G153/Area!G153))/2)*1000)*'New Sites'!G153*VLOOKUP('Lookups'!$A$10, 'Lookups'!$A$9:'Lookups'!$B$24, 2, FALSE))+'New Sites'!G153*VLOOKUP('Lookups'!$A$11, 'Lookups'!$A$9:'Lookups'!$B$24, 2, FALSE),"-")</f>
        <v/>
      </c>
      <c r="H153" s="16">
        <f>IFERROR('New Sites'!H153*VLOOKUP('Lookups'!$A$9, 'Lookups'!$A$9:'Lookups'!$B$24, 2, FALSE)+((SQRT((1/('Total Sites'!H153/Area!H153))/2)*1000)*'New Sites'!H153*VLOOKUP('Lookups'!$A$10, 'Lookups'!$A$9:'Lookups'!$B$24, 2, FALSE))+'New Sites'!H153*VLOOKUP('Lookups'!$A$11, 'Lookups'!$A$9:'Lookups'!$B$24, 2, FALSE),"-")</f>
        <v/>
      </c>
      <c r="I153" s="16">
        <f>IFERROR('New Sites'!I153*VLOOKUP('Lookups'!$A$9, 'Lookups'!$A$9:'Lookups'!$B$24, 2, FALSE)+((SQRT((1/('Total Sites'!I153/Area!I153))/2)*1000)*'New Sites'!I153*VLOOKUP('Lookups'!$A$10, 'Lookups'!$A$9:'Lookups'!$B$24, 2, FALSE))+'New Sites'!I153*VLOOKUP('Lookups'!$A$11, 'Lookups'!$A$9:'Lookups'!$B$24, 2, FALSE),"-")</f>
        <v/>
      </c>
      <c r="J153" s="16">
        <f>IFERROR('New Sites'!J153*VLOOKUP('Lookups'!$A$9, 'Lookups'!$A$9:'Lookups'!$B$24, 2, FALSE)+((SQRT((1/('Total Sites'!J153/Area!J153))/2)*1000)*'New Sites'!J153*VLOOKUP('Lookups'!$A$10, 'Lookups'!$A$9:'Lookups'!$B$24, 2, FALSE))+'New Sites'!J153*VLOOKUP('Lookups'!$A$11, 'Lookups'!$A$9:'Lookups'!$B$24, 2, FALSE),"-")</f>
        <v/>
      </c>
      <c r="K153" s="16">
        <f>IFERROR('New Sites'!K153*VLOOKUP('Lookups'!$A$9, 'Lookups'!$A$9:'Lookups'!$B$24, 2, FALSE)+((SQRT((1/('Total Sites'!K153/Area!K153))/2)*1000)*'New Sites'!K153*VLOOKUP('Lookups'!$A$10, 'Lookups'!$A$9:'Lookups'!$B$24, 2, FALSE))+'New Sites'!K153*VLOOKUP('Lookups'!$A$11, 'Lookups'!$A$9:'Lookups'!$B$24, 2, FALSE),"-")</f>
        <v/>
      </c>
      <c r="L153" s="16">
        <f>IFERROR('New Sites'!L153*VLOOKUP('Lookups'!$A$9, 'Lookups'!$A$9:'Lookups'!$B$24, 2, FALSE)+((SQRT((1/('Total Sites'!L153/Area!L153))/2)*1000)*'New Sites'!L153*VLOOKUP('Lookups'!$A$10, 'Lookups'!$A$9:'Lookups'!$B$24, 2, FALSE))+'New Sites'!L153*VLOOKUP('Lookups'!$A$11, 'Lookups'!$A$9:'Lookups'!$B$24, 2, FALSE),"-")</f>
        <v/>
      </c>
      <c r="M153" s="17">
        <f>IFERROR(SUMIF((C153:L153), "&lt;&gt;n/a")/1e9, "-")</f>
        <v/>
      </c>
      <c r="N153" s="24">
        <f>(M153*1e9)/Pop!M153</f>
        <v/>
      </c>
      <c r="O153" s="16">
        <f>IFERROR(INDEX(Options!$J$2:$J$1611,MATCH(A153, Options!$G$2:$G$1611,0)), )</f>
        <v/>
      </c>
      <c r="P153" s="16">
        <f>IFERROR(INDEX(Options!$I$2:$I$1611,MATCH(A153, Options!$G$2:$G$1611,0)), )</f>
        <v/>
      </c>
    </row>
    <row r="154">
      <c r="A154" s="16">
        <f>'New Sites'!A154</f>
        <v/>
      </c>
      <c r="B154" s="16">
        <f>'New Sites'!B154</f>
        <v/>
      </c>
      <c r="C154" s="16">
        <f>IFERROR('New Sites'!C154*VLOOKUP('Lookups'!$A$9, 'Lookups'!$A$9:'Lookups'!$B$24, 2, FALSE)+((SQRT((1/('Total Sites'!C154/Area!C154))/2)*1000)*'New Sites'!C154*VLOOKUP('Lookups'!$A$10, 'Lookups'!$A$9:'Lookups'!$B$24, 2, FALSE))+'New Sites'!C154*VLOOKUP('Lookups'!$A$11, 'Lookups'!$A$9:'Lookups'!$B$24, 2, FALSE),"-")</f>
        <v/>
      </c>
      <c r="D154" s="16">
        <f>IFERROR('New Sites'!D154*VLOOKUP('Lookups'!$A$9, 'Lookups'!$A$9:'Lookups'!$B$24, 2, FALSE)+((SQRT((1/('Total Sites'!D154/Area!D154))/2)*1000)*'New Sites'!D154*VLOOKUP('Lookups'!$A$10, 'Lookups'!$A$9:'Lookups'!$B$24, 2, FALSE))+'New Sites'!D154*VLOOKUP('Lookups'!$A$11, 'Lookups'!$A$9:'Lookups'!$B$24, 2, FALSE),"-")</f>
        <v/>
      </c>
      <c r="E154" s="16">
        <f>IFERROR('New Sites'!E154*VLOOKUP('Lookups'!$A$9, 'Lookups'!$A$9:'Lookups'!$B$24, 2, FALSE)+((SQRT((1/('Total Sites'!E154/Area!E154))/2)*1000)*'New Sites'!E154*VLOOKUP('Lookups'!$A$10, 'Lookups'!$A$9:'Lookups'!$B$24, 2, FALSE))+'New Sites'!E154*VLOOKUP('Lookups'!$A$11, 'Lookups'!$A$9:'Lookups'!$B$24, 2, FALSE),"-")</f>
        <v/>
      </c>
      <c r="F154" s="16">
        <f>IFERROR('New Sites'!F154*VLOOKUP('Lookups'!$A$9, 'Lookups'!$A$9:'Lookups'!$B$24, 2, FALSE)+((SQRT((1/('Total Sites'!F154/Area!F154))/2)*1000)*'New Sites'!F154*VLOOKUP('Lookups'!$A$10, 'Lookups'!$A$9:'Lookups'!$B$24, 2, FALSE))+'New Sites'!F154*VLOOKUP('Lookups'!$A$11, 'Lookups'!$A$9:'Lookups'!$B$24, 2, FALSE),"-")</f>
        <v/>
      </c>
      <c r="G154" s="16">
        <f>IFERROR('New Sites'!G154*VLOOKUP('Lookups'!$A$9, 'Lookups'!$A$9:'Lookups'!$B$24, 2, FALSE)+((SQRT((1/('Total Sites'!G154/Area!G154))/2)*1000)*'New Sites'!G154*VLOOKUP('Lookups'!$A$10, 'Lookups'!$A$9:'Lookups'!$B$24, 2, FALSE))+'New Sites'!G154*VLOOKUP('Lookups'!$A$11, 'Lookups'!$A$9:'Lookups'!$B$24, 2, FALSE),"-")</f>
        <v/>
      </c>
      <c r="H154" s="16">
        <f>IFERROR('New Sites'!H154*VLOOKUP('Lookups'!$A$9, 'Lookups'!$A$9:'Lookups'!$B$24, 2, FALSE)+((SQRT((1/('Total Sites'!H154/Area!H154))/2)*1000)*'New Sites'!H154*VLOOKUP('Lookups'!$A$10, 'Lookups'!$A$9:'Lookups'!$B$24, 2, FALSE))+'New Sites'!H154*VLOOKUP('Lookups'!$A$11, 'Lookups'!$A$9:'Lookups'!$B$24, 2, FALSE),"-")</f>
        <v/>
      </c>
      <c r="I154" s="16">
        <f>IFERROR('New Sites'!I154*VLOOKUP('Lookups'!$A$9, 'Lookups'!$A$9:'Lookups'!$B$24, 2, FALSE)+((SQRT((1/('Total Sites'!I154/Area!I154))/2)*1000)*'New Sites'!I154*VLOOKUP('Lookups'!$A$10, 'Lookups'!$A$9:'Lookups'!$B$24, 2, FALSE))+'New Sites'!I154*VLOOKUP('Lookups'!$A$11, 'Lookups'!$A$9:'Lookups'!$B$24, 2, FALSE),"-")</f>
        <v/>
      </c>
      <c r="J154" s="16">
        <f>IFERROR('New Sites'!J154*VLOOKUP('Lookups'!$A$9, 'Lookups'!$A$9:'Lookups'!$B$24, 2, FALSE)+((SQRT((1/('Total Sites'!J154/Area!J154))/2)*1000)*'New Sites'!J154*VLOOKUP('Lookups'!$A$10, 'Lookups'!$A$9:'Lookups'!$B$24, 2, FALSE))+'New Sites'!J154*VLOOKUP('Lookups'!$A$11, 'Lookups'!$A$9:'Lookups'!$B$24, 2, FALSE),"-")</f>
        <v/>
      </c>
      <c r="K154" s="16">
        <f>IFERROR('New Sites'!K154*VLOOKUP('Lookups'!$A$9, 'Lookups'!$A$9:'Lookups'!$B$24, 2, FALSE)+((SQRT((1/('Total Sites'!K154/Area!K154))/2)*1000)*'New Sites'!K154*VLOOKUP('Lookups'!$A$10, 'Lookups'!$A$9:'Lookups'!$B$24, 2, FALSE))+'New Sites'!K154*VLOOKUP('Lookups'!$A$11, 'Lookups'!$A$9:'Lookups'!$B$24, 2, FALSE),"-")</f>
        <v/>
      </c>
      <c r="L154" s="16">
        <f>IFERROR('New Sites'!L154*VLOOKUP('Lookups'!$A$9, 'Lookups'!$A$9:'Lookups'!$B$24, 2, FALSE)+((SQRT((1/('Total Sites'!L154/Area!L154))/2)*1000)*'New Sites'!L154*VLOOKUP('Lookups'!$A$10, 'Lookups'!$A$9:'Lookups'!$B$24, 2, FALSE))+'New Sites'!L154*VLOOKUP('Lookups'!$A$11, 'Lookups'!$A$9:'Lookups'!$B$24, 2, FALSE),"-")</f>
        <v/>
      </c>
      <c r="M154" s="17">
        <f>IFERROR(SUMIF((C154:L154), "&lt;&gt;n/a")/1e9, "-")</f>
        <v/>
      </c>
      <c r="N154" s="24">
        <f>(M154*1e9)/Pop!M154</f>
        <v/>
      </c>
      <c r="O154" s="16">
        <f>IFERROR(INDEX(Options!$J$2:$J$1611,MATCH(A154, Options!$G$2:$G$1611,0)), )</f>
        <v/>
      </c>
      <c r="P154" s="16">
        <f>IFERROR(INDEX(Options!$I$2:$I$1611,MATCH(A154, Options!$G$2:$G$1611,0)), )</f>
        <v/>
      </c>
    </row>
    <row r="155">
      <c r="A155" s="16">
        <f>'New Sites'!A155</f>
        <v/>
      </c>
      <c r="B155" s="16">
        <f>'New Sites'!B155</f>
        <v/>
      </c>
      <c r="C155" s="16">
        <f>IFERROR('New Sites'!C155*VLOOKUP('Lookups'!$A$9, 'Lookups'!$A$9:'Lookups'!$B$24, 2, FALSE)+((SQRT((1/('Total Sites'!C155/Area!C155))/2)*1000)*'New Sites'!C155*VLOOKUP('Lookups'!$A$10, 'Lookups'!$A$9:'Lookups'!$B$24, 2, FALSE))+'New Sites'!C155*VLOOKUP('Lookups'!$A$11, 'Lookups'!$A$9:'Lookups'!$B$24, 2, FALSE),"-")</f>
        <v/>
      </c>
      <c r="D155" s="16">
        <f>IFERROR('New Sites'!D155*VLOOKUP('Lookups'!$A$9, 'Lookups'!$A$9:'Lookups'!$B$24, 2, FALSE)+((SQRT((1/('Total Sites'!D155/Area!D155))/2)*1000)*'New Sites'!D155*VLOOKUP('Lookups'!$A$10, 'Lookups'!$A$9:'Lookups'!$B$24, 2, FALSE))+'New Sites'!D155*VLOOKUP('Lookups'!$A$11, 'Lookups'!$A$9:'Lookups'!$B$24, 2, FALSE),"-")</f>
        <v/>
      </c>
      <c r="E155" s="16">
        <f>IFERROR('New Sites'!E155*VLOOKUP('Lookups'!$A$9, 'Lookups'!$A$9:'Lookups'!$B$24, 2, FALSE)+((SQRT((1/('Total Sites'!E155/Area!E155))/2)*1000)*'New Sites'!E155*VLOOKUP('Lookups'!$A$10, 'Lookups'!$A$9:'Lookups'!$B$24, 2, FALSE))+'New Sites'!E155*VLOOKUP('Lookups'!$A$11, 'Lookups'!$A$9:'Lookups'!$B$24, 2, FALSE),"-")</f>
        <v/>
      </c>
      <c r="F155" s="16">
        <f>IFERROR('New Sites'!F155*VLOOKUP('Lookups'!$A$9, 'Lookups'!$A$9:'Lookups'!$B$24, 2, FALSE)+((SQRT((1/('Total Sites'!F155/Area!F155))/2)*1000)*'New Sites'!F155*VLOOKUP('Lookups'!$A$10, 'Lookups'!$A$9:'Lookups'!$B$24, 2, FALSE))+'New Sites'!F155*VLOOKUP('Lookups'!$A$11, 'Lookups'!$A$9:'Lookups'!$B$24, 2, FALSE),"-")</f>
        <v/>
      </c>
      <c r="G155" s="16">
        <f>IFERROR('New Sites'!G155*VLOOKUP('Lookups'!$A$9, 'Lookups'!$A$9:'Lookups'!$B$24, 2, FALSE)+((SQRT((1/('Total Sites'!G155/Area!G155))/2)*1000)*'New Sites'!G155*VLOOKUP('Lookups'!$A$10, 'Lookups'!$A$9:'Lookups'!$B$24, 2, FALSE))+'New Sites'!G155*VLOOKUP('Lookups'!$A$11, 'Lookups'!$A$9:'Lookups'!$B$24, 2, FALSE),"-")</f>
        <v/>
      </c>
      <c r="H155" s="16">
        <f>IFERROR('New Sites'!H155*VLOOKUP('Lookups'!$A$9, 'Lookups'!$A$9:'Lookups'!$B$24, 2, FALSE)+((SQRT((1/('Total Sites'!H155/Area!H155))/2)*1000)*'New Sites'!H155*VLOOKUP('Lookups'!$A$10, 'Lookups'!$A$9:'Lookups'!$B$24, 2, FALSE))+'New Sites'!H155*VLOOKUP('Lookups'!$A$11, 'Lookups'!$A$9:'Lookups'!$B$24, 2, FALSE),"-")</f>
        <v/>
      </c>
      <c r="I155" s="16">
        <f>IFERROR('New Sites'!I155*VLOOKUP('Lookups'!$A$9, 'Lookups'!$A$9:'Lookups'!$B$24, 2, FALSE)+((SQRT((1/('Total Sites'!I155/Area!I155))/2)*1000)*'New Sites'!I155*VLOOKUP('Lookups'!$A$10, 'Lookups'!$A$9:'Lookups'!$B$24, 2, FALSE))+'New Sites'!I155*VLOOKUP('Lookups'!$A$11, 'Lookups'!$A$9:'Lookups'!$B$24, 2, FALSE),"-")</f>
        <v/>
      </c>
      <c r="J155" s="16">
        <f>IFERROR('New Sites'!J155*VLOOKUP('Lookups'!$A$9, 'Lookups'!$A$9:'Lookups'!$B$24, 2, FALSE)+((SQRT((1/('Total Sites'!J155/Area!J155))/2)*1000)*'New Sites'!J155*VLOOKUP('Lookups'!$A$10, 'Lookups'!$A$9:'Lookups'!$B$24, 2, FALSE))+'New Sites'!J155*VLOOKUP('Lookups'!$A$11, 'Lookups'!$A$9:'Lookups'!$B$24, 2, FALSE),"-")</f>
        <v/>
      </c>
      <c r="K155" s="16">
        <f>IFERROR('New Sites'!K155*VLOOKUP('Lookups'!$A$9, 'Lookups'!$A$9:'Lookups'!$B$24, 2, FALSE)+((SQRT((1/('Total Sites'!K155/Area!K155))/2)*1000)*'New Sites'!K155*VLOOKUP('Lookups'!$A$10, 'Lookups'!$A$9:'Lookups'!$B$24, 2, FALSE))+'New Sites'!K155*VLOOKUP('Lookups'!$A$11, 'Lookups'!$A$9:'Lookups'!$B$24, 2, FALSE),"-")</f>
        <v/>
      </c>
      <c r="L155" s="16">
        <f>IFERROR('New Sites'!L155*VLOOKUP('Lookups'!$A$9, 'Lookups'!$A$9:'Lookups'!$B$24, 2, FALSE)+((SQRT((1/('Total Sites'!L155/Area!L155))/2)*1000)*'New Sites'!L155*VLOOKUP('Lookups'!$A$10, 'Lookups'!$A$9:'Lookups'!$B$24, 2, FALSE))+'New Sites'!L155*VLOOKUP('Lookups'!$A$11, 'Lookups'!$A$9:'Lookups'!$B$24, 2, FALSE),"-")</f>
        <v/>
      </c>
      <c r="M155" s="17">
        <f>IFERROR(SUMIF((C155:L155), "&lt;&gt;n/a")/1e9, "-")</f>
        <v/>
      </c>
      <c r="N155" s="24">
        <f>(M155*1e9)/Pop!M155</f>
        <v/>
      </c>
      <c r="O155" s="16">
        <f>IFERROR(INDEX(Options!$J$2:$J$1611,MATCH(A155, Options!$G$2:$G$1611,0)), )</f>
        <v/>
      </c>
      <c r="P155" s="16">
        <f>IFERROR(INDEX(Options!$I$2:$I$1611,MATCH(A155, Options!$G$2:$G$1611,0)), )</f>
        <v/>
      </c>
    </row>
    <row r="156">
      <c r="A156" s="16">
        <f>'New Sites'!A156</f>
        <v/>
      </c>
      <c r="B156" s="16">
        <f>'New Sites'!B156</f>
        <v/>
      </c>
      <c r="C156" s="16">
        <f>IFERROR('New Sites'!C156*VLOOKUP('Lookups'!$A$9, 'Lookups'!$A$9:'Lookups'!$B$24, 2, FALSE)+((SQRT((1/('Total Sites'!C156/Area!C156))/2)*1000)*'New Sites'!C156*VLOOKUP('Lookups'!$A$10, 'Lookups'!$A$9:'Lookups'!$B$24, 2, FALSE))+'New Sites'!C156*VLOOKUP('Lookups'!$A$11, 'Lookups'!$A$9:'Lookups'!$B$24, 2, FALSE),"-")</f>
        <v/>
      </c>
      <c r="D156" s="16">
        <f>IFERROR('New Sites'!D156*VLOOKUP('Lookups'!$A$9, 'Lookups'!$A$9:'Lookups'!$B$24, 2, FALSE)+((SQRT((1/('Total Sites'!D156/Area!D156))/2)*1000)*'New Sites'!D156*VLOOKUP('Lookups'!$A$10, 'Lookups'!$A$9:'Lookups'!$B$24, 2, FALSE))+'New Sites'!D156*VLOOKUP('Lookups'!$A$11, 'Lookups'!$A$9:'Lookups'!$B$24, 2, FALSE),"-")</f>
        <v/>
      </c>
      <c r="E156" s="16">
        <f>IFERROR('New Sites'!E156*VLOOKUP('Lookups'!$A$9, 'Lookups'!$A$9:'Lookups'!$B$24, 2, FALSE)+((SQRT((1/('Total Sites'!E156/Area!E156))/2)*1000)*'New Sites'!E156*VLOOKUP('Lookups'!$A$10, 'Lookups'!$A$9:'Lookups'!$B$24, 2, FALSE))+'New Sites'!E156*VLOOKUP('Lookups'!$A$11, 'Lookups'!$A$9:'Lookups'!$B$24, 2, FALSE),"-")</f>
        <v/>
      </c>
      <c r="F156" s="16">
        <f>IFERROR('New Sites'!F156*VLOOKUP('Lookups'!$A$9, 'Lookups'!$A$9:'Lookups'!$B$24, 2, FALSE)+((SQRT((1/('Total Sites'!F156/Area!F156))/2)*1000)*'New Sites'!F156*VLOOKUP('Lookups'!$A$10, 'Lookups'!$A$9:'Lookups'!$B$24, 2, FALSE))+'New Sites'!F156*VLOOKUP('Lookups'!$A$11, 'Lookups'!$A$9:'Lookups'!$B$24, 2, FALSE),"-")</f>
        <v/>
      </c>
      <c r="G156" s="16">
        <f>IFERROR('New Sites'!G156*VLOOKUP('Lookups'!$A$9, 'Lookups'!$A$9:'Lookups'!$B$24, 2, FALSE)+((SQRT((1/('Total Sites'!G156/Area!G156))/2)*1000)*'New Sites'!G156*VLOOKUP('Lookups'!$A$10, 'Lookups'!$A$9:'Lookups'!$B$24, 2, FALSE))+'New Sites'!G156*VLOOKUP('Lookups'!$A$11, 'Lookups'!$A$9:'Lookups'!$B$24, 2, FALSE),"-")</f>
        <v/>
      </c>
      <c r="H156" s="16">
        <f>IFERROR('New Sites'!H156*VLOOKUP('Lookups'!$A$9, 'Lookups'!$A$9:'Lookups'!$B$24, 2, FALSE)+((SQRT((1/('Total Sites'!H156/Area!H156))/2)*1000)*'New Sites'!H156*VLOOKUP('Lookups'!$A$10, 'Lookups'!$A$9:'Lookups'!$B$24, 2, FALSE))+'New Sites'!H156*VLOOKUP('Lookups'!$A$11, 'Lookups'!$A$9:'Lookups'!$B$24, 2, FALSE),"-")</f>
        <v/>
      </c>
      <c r="I156" s="16">
        <f>IFERROR('New Sites'!I156*VLOOKUP('Lookups'!$A$9, 'Lookups'!$A$9:'Lookups'!$B$24, 2, FALSE)+((SQRT((1/('Total Sites'!I156/Area!I156))/2)*1000)*'New Sites'!I156*VLOOKUP('Lookups'!$A$10, 'Lookups'!$A$9:'Lookups'!$B$24, 2, FALSE))+'New Sites'!I156*VLOOKUP('Lookups'!$A$11, 'Lookups'!$A$9:'Lookups'!$B$24, 2, FALSE),"-")</f>
        <v/>
      </c>
      <c r="J156" s="16">
        <f>IFERROR('New Sites'!J156*VLOOKUP('Lookups'!$A$9, 'Lookups'!$A$9:'Lookups'!$B$24, 2, FALSE)+((SQRT((1/('Total Sites'!J156/Area!J156))/2)*1000)*'New Sites'!J156*VLOOKUP('Lookups'!$A$10, 'Lookups'!$A$9:'Lookups'!$B$24, 2, FALSE))+'New Sites'!J156*VLOOKUP('Lookups'!$A$11, 'Lookups'!$A$9:'Lookups'!$B$24, 2, FALSE),"-")</f>
        <v/>
      </c>
      <c r="K156" s="16">
        <f>IFERROR('New Sites'!K156*VLOOKUP('Lookups'!$A$9, 'Lookups'!$A$9:'Lookups'!$B$24, 2, FALSE)+((SQRT((1/('Total Sites'!K156/Area!K156))/2)*1000)*'New Sites'!K156*VLOOKUP('Lookups'!$A$10, 'Lookups'!$A$9:'Lookups'!$B$24, 2, FALSE))+'New Sites'!K156*VLOOKUP('Lookups'!$A$11, 'Lookups'!$A$9:'Lookups'!$B$24, 2, FALSE),"-")</f>
        <v/>
      </c>
      <c r="L156" s="16">
        <f>IFERROR('New Sites'!L156*VLOOKUP('Lookups'!$A$9, 'Lookups'!$A$9:'Lookups'!$B$24, 2, FALSE)+((SQRT((1/('Total Sites'!L156/Area!L156))/2)*1000)*'New Sites'!L156*VLOOKUP('Lookups'!$A$10, 'Lookups'!$A$9:'Lookups'!$B$24, 2, FALSE))+'New Sites'!L156*VLOOKUP('Lookups'!$A$11, 'Lookups'!$A$9:'Lookups'!$B$24, 2, FALSE),"-")</f>
        <v/>
      </c>
      <c r="M156" s="17">
        <f>IFERROR(SUMIF((C156:L156), "&lt;&gt;n/a")/1e9, "-")</f>
        <v/>
      </c>
      <c r="N156" s="24">
        <f>(M156*1e9)/Pop!M156</f>
        <v/>
      </c>
      <c r="O156" s="16">
        <f>IFERROR(INDEX(Options!$J$2:$J$1611,MATCH(A156, Options!$G$2:$G$1611,0)), )</f>
        <v/>
      </c>
      <c r="P156" s="16">
        <f>IFERROR(INDEX(Options!$I$2:$I$1611,MATCH(A156, Options!$G$2:$G$1611,0)), )</f>
        <v/>
      </c>
    </row>
    <row r="157">
      <c r="A157" s="16">
        <f>'New Sites'!A157</f>
        <v/>
      </c>
      <c r="B157" s="16">
        <f>'New Sites'!B157</f>
        <v/>
      </c>
      <c r="C157" s="16">
        <f>IFERROR('New Sites'!C157*VLOOKUP('Lookups'!$A$9, 'Lookups'!$A$9:'Lookups'!$B$24, 2, FALSE)+((SQRT((1/('Total Sites'!C157/Area!C157))/2)*1000)*'New Sites'!C157*VLOOKUP('Lookups'!$A$10, 'Lookups'!$A$9:'Lookups'!$B$24, 2, FALSE))+'New Sites'!C157*VLOOKUP('Lookups'!$A$11, 'Lookups'!$A$9:'Lookups'!$B$24, 2, FALSE),"-")</f>
        <v/>
      </c>
      <c r="D157" s="16">
        <f>IFERROR('New Sites'!D157*VLOOKUP('Lookups'!$A$9, 'Lookups'!$A$9:'Lookups'!$B$24, 2, FALSE)+((SQRT((1/('Total Sites'!D157/Area!D157))/2)*1000)*'New Sites'!D157*VLOOKUP('Lookups'!$A$10, 'Lookups'!$A$9:'Lookups'!$B$24, 2, FALSE))+'New Sites'!D157*VLOOKUP('Lookups'!$A$11, 'Lookups'!$A$9:'Lookups'!$B$24, 2, FALSE),"-")</f>
        <v/>
      </c>
      <c r="E157" s="16">
        <f>IFERROR('New Sites'!E157*VLOOKUP('Lookups'!$A$9, 'Lookups'!$A$9:'Lookups'!$B$24, 2, FALSE)+((SQRT((1/('Total Sites'!E157/Area!E157))/2)*1000)*'New Sites'!E157*VLOOKUP('Lookups'!$A$10, 'Lookups'!$A$9:'Lookups'!$B$24, 2, FALSE))+'New Sites'!E157*VLOOKUP('Lookups'!$A$11, 'Lookups'!$A$9:'Lookups'!$B$24, 2, FALSE),"-")</f>
        <v/>
      </c>
      <c r="F157" s="16">
        <f>IFERROR('New Sites'!F157*VLOOKUP('Lookups'!$A$9, 'Lookups'!$A$9:'Lookups'!$B$24, 2, FALSE)+((SQRT((1/('Total Sites'!F157/Area!F157))/2)*1000)*'New Sites'!F157*VLOOKUP('Lookups'!$A$10, 'Lookups'!$A$9:'Lookups'!$B$24, 2, FALSE))+'New Sites'!F157*VLOOKUP('Lookups'!$A$11, 'Lookups'!$A$9:'Lookups'!$B$24, 2, FALSE),"-")</f>
        <v/>
      </c>
      <c r="G157" s="16">
        <f>IFERROR('New Sites'!G157*VLOOKUP('Lookups'!$A$9, 'Lookups'!$A$9:'Lookups'!$B$24, 2, FALSE)+((SQRT((1/('Total Sites'!G157/Area!G157))/2)*1000)*'New Sites'!G157*VLOOKUP('Lookups'!$A$10, 'Lookups'!$A$9:'Lookups'!$B$24, 2, FALSE))+'New Sites'!G157*VLOOKUP('Lookups'!$A$11, 'Lookups'!$A$9:'Lookups'!$B$24, 2, FALSE),"-")</f>
        <v/>
      </c>
      <c r="H157" s="16">
        <f>IFERROR('New Sites'!H157*VLOOKUP('Lookups'!$A$9, 'Lookups'!$A$9:'Lookups'!$B$24, 2, FALSE)+((SQRT((1/('Total Sites'!H157/Area!H157))/2)*1000)*'New Sites'!H157*VLOOKUP('Lookups'!$A$10, 'Lookups'!$A$9:'Lookups'!$B$24, 2, FALSE))+'New Sites'!H157*VLOOKUP('Lookups'!$A$11, 'Lookups'!$A$9:'Lookups'!$B$24, 2, FALSE),"-")</f>
        <v/>
      </c>
      <c r="I157" s="16">
        <f>IFERROR('New Sites'!I157*VLOOKUP('Lookups'!$A$9, 'Lookups'!$A$9:'Lookups'!$B$24, 2, FALSE)+((SQRT((1/('Total Sites'!I157/Area!I157))/2)*1000)*'New Sites'!I157*VLOOKUP('Lookups'!$A$10, 'Lookups'!$A$9:'Lookups'!$B$24, 2, FALSE))+'New Sites'!I157*VLOOKUP('Lookups'!$A$11, 'Lookups'!$A$9:'Lookups'!$B$24, 2, FALSE),"-")</f>
        <v/>
      </c>
      <c r="J157" s="16">
        <f>IFERROR('New Sites'!J157*VLOOKUP('Lookups'!$A$9, 'Lookups'!$A$9:'Lookups'!$B$24, 2, FALSE)+((SQRT((1/('Total Sites'!J157/Area!J157))/2)*1000)*'New Sites'!J157*VLOOKUP('Lookups'!$A$10, 'Lookups'!$A$9:'Lookups'!$B$24, 2, FALSE))+'New Sites'!J157*VLOOKUP('Lookups'!$A$11, 'Lookups'!$A$9:'Lookups'!$B$24, 2, FALSE),"-")</f>
        <v/>
      </c>
      <c r="K157" s="16">
        <f>IFERROR('New Sites'!K157*VLOOKUP('Lookups'!$A$9, 'Lookups'!$A$9:'Lookups'!$B$24, 2, FALSE)+((SQRT((1/('Total Sites'!K157/Area!K157))/2)*1000)*'New Sites'!K157*VLOOKUP('Lookups'!$A$10, 'Lookups'!$A$9:'Lookups'!$B$24, 2, FALSE))+'New Sites'!K157*VLOOKUP('Lookups'!$A$11, 'Lookups'!$A$9:'Lookups'!$B$24, 2, FALSE),"-")</f>
        <v/>
      </c>
      <c r="L157" s="16">
        <f>IFERROR('New Sites'!L157*VLOOKUP('Lookups'!$A$9, 'Lookups'!$A$9:'Lookups'!$B$24, 2, FALSE)+((SQRT((1/('Total Sites'!L157/Area!L157))/2)*1000)*'New Sites'!L157*VLOOKUP('Lookups'!$A$10, 'Lookups'!$A$9:'Lookups'!$B$24, 2, FALSE))+'New Sites'!L157*VLOOKUP('Lookups'!$A$11, 'Lookups'!$A$9:'Lookups'!$B$24, 2, FALSE),"-")</f>
        <v/>
      </c>
      <c r="M157" s="17">
        <f>IFERROR(SUMIF((C157:L157), "&lt;&gt;n/a")/1e9, "-")</f>
        <v/>
      </c>
      <c r="N157" s="24">
        <f>(M157*1e9)/Pop!M157</f>
        <v/>
      </c>
      <c r="O157" s="16">
        <f>IFERROR(INDEX(Options!$J$2:$J$1611,MATCH(A157, Options!$G$2:$G$1611,0)), )</f>
        <v/>
      </c>
      <c r="P157" s="16">
        <f>IFERROR(INDEX(Options!$I$2:$I$1611,MATCH(A157, Options!$G$2:$G$1611,0)), )</f>
        <v/>
      </c>
    </row>
    <row r="158">
      <c r="A158" s="16">
        <f>'New Sites'!A158</f>
        <v/>
      </c>
      <c r="B158" s="16">
        <f>'New Sites'!B158</f>
        <v/>
      </c>
      <c r="C158" s="16">
        <f>IFERROR('New Sites'!C158*VLOOKUP('Lookups'!$A$9, 'Lookups'!$A$9:'Lookups'!$B$24, 2, FALSE)+((SQRT((1/('Total Sites'!C158/Area!C158))/2)*1000)*'New Sites'!C158*VLOOKUP('Lookups'!$A$10, 'Lookups'!$A$9:'Lookups'!$B$24, 2, FALSE))+'New Sites'!C158*VLOOKUP('Lookups'!$A$11, 'Lookups'!$A$9:'Lookups'!$B$24, 2, FALSE),"-")</f>
        <v/>
      </c>
      <c r="D158" s="16">
        <f>IFERROR('New Sites'!D158*VLOOKUP('Lookups'!$A$9, 'Lookups'!$A$9:'Lookups'!$B$24, 2, FALSE)+((SQRT((1/('Total Sites'!D158/Area!D158))/2)*1000)*'New Sites'!D158*VLOOKUP('Lookups'!$A$10, 'Lookups'!$A$9:'Lookups'!$B$24, 2, FALSE))+'New Sites'!D158*VLOOKUP('Lookups'!$A$11, 'Lookups'!$A$9:'Lookups'!$B$24, 2, FALSE),"-")</f>
        <v/>
      </c>
      <c r="E158" s="16">
        <f>IFERROR('New Sites'!E158*VLOOKUP('Lookups'!$A$9, 'Lookups'!$A$9:'Lookups'!$B$24, 2, FALSE)+((SQRT((1/('Total Sites'!E158/Area!E158))/2)*1000)*'New Sites'!E158*VLOOKUP('Lookups'!$A$10, 'Lookups'!$A$9:'Lookups'!$B$24, 2, FALSE))+'New Sites'!E158*VLOOKUP('Lookups'!$A$11, 'Lookups'!$A$9:'Lookups'!$B$24, 2, FALSE),"-")</f>
        <v/>
      </c>
      <c r="F158" s="16">
        <f>IFERROR('New Sites'!F158*VLOOKUP('Lookups'!$A$9, 'Lookups'!$A$9:'Lookups'!$B$24, 2, FALSE)+((SQRT((1/('Total Sites'!F158/Area!F158))/2)*1000)*'New Sites'!F158*VLOOKUP('Lookups'!$A$10, 'Lookups'!$A$9:'Lookups'!$B$24, 2, FALSE))+'New Sites'!F158*VLOOKUP('Lookups'!$A$11, 'Lookups'!$A$9:'Lookups'!$B$24, 2, FALSE),"-")</f>
        <v/>
      </c>
      <c r="G158" s="16">
        <f>IFERROR('New Sites'!G158*VLOOKUP('Lookups'!$A$9, 'Lookups'!$A$9:'Lookups'!$B$24, 2, FALSE)+((SQRT((1/('Total Sites'!G158/Area!G158))/2)*1000)*'New Sites'!G158*VLOOKUP('Lookups'!$A$10, 'Lookups'!$A$9:'Lookups'!$B$24, 2, FALSE))+'New Sites'!G158*VLOOKUP('Lookups'!$A$11, 'Lookups'!$A$9:'Lookups'!$B$24, 2, FALSE),"-")</f>
        <v/>
      </c>
      <c r="H158" s="16">
        <f>IFERROR('New Sites'!H158*VLOOKUP('Lookups'!$A$9, 'Lookups'!$A$9:'Lookups'!$B$24, 2, FALSE)+((SQRT((1/('Total Sites'!H158/Area!H158))/2)*1000)*'New Sites'!H158*VLOOKUP('Lookups'!$A$10, 'Lookups'!$A$9:'Lookups'!$B$24, 2, FALSE))+'New Sites'!H158*VLOOKUP('Lookups'!$A$11, 'Lookups'!$A$9:'Lookups'!$B$24, 2, FALSE),"-")</f>
        <v/>
      </c>
      <c r="I158" s="16">
        <f>IFERROR('New Sites'!I158*VLOOKUP('Lookups'!$A$9, 'Lookups'!$A$9:'Lookups'!$B$24, 2, FALSE)+((SQRT((1/('Total Sites'!I158/Area!I158))/2)*1000)*'New Sites'!I158*VLOOKUP('Lookups'!$A$10, 'Lookups'!$A$9:'Lookups'!$B$24, 2, FALSE))+'New Sites'!I158*VLOOKUP('Lookups'!$A$11, 'Lookups'!$A$9:'Lookups'!$B$24, 2, FALSE),"-")</f>
        <v/>
      </c>
      <c r="J158" s="16">
        <f>IFERROR('New Sites'!J158*VLOOKUP('Lookups'!$A$9, 'Lookups'!$A$9:'Lookups'!$B$24, 2, FALSE)+((SQRT((1/('Total Sites'!J158/Area!J158))/2)*1000)*'New Sites'!J158*VLOOKUP('Lookups'!$A$10, 'Lookups'!$A$9:'Lookups'!$B$24, 2, FALSE))+'New Sites'!J158*VLOOKUP('Lookups'!$A$11, 'Lookups'!$A$9:'Lookups'!$B$24, 2, FALSE),"-")</f>
        <v/>
      </c>
      <c r="K158" s="16">
        <f>IFERROR('New Sites'!K158*VLOOKUP('Lookups'!$A$9, 'Lookups'!$A$9:'Lookups'!$B$24, 2, FALSE)+((SQRT((1/('Total Sites'!K158/Area!K158))/2)*1000)*'New Sites'!K158*VLOOKUP('Lookups'!$A$10, 'Lookups'!$A$9:'Lookups'!$B$24, 2, FALSE))+'New Sites'!K158*VLOOKUP('Lookups'!$A$11, 'Lookups'!$A$9:'Lookups'!$B$24, 2, FALSE),"-")</f>
        <v/>
      </c>
      <c r="L158" s="16">
        <f>IFERROR('New Sites'!L158*VLOOKUP('Lookups'!$A$9, 'Lookups'!$A$9:'Lookups'!$B$24, 2, FALSE)+((SQRT((1/('Total Sites'!L158/Area!L158))/2)*1000)*'New Sites'!L158*VLOOKUP('Lookups'!$A$10, 'Lookups'!$A$9:'Lookups'!$B$24, 2, FALSE))+'New Sites'!L158*VLOOKUP('Lookups'!$A$11, 'Lookups'!$A$9:'Lookups'!$B$24, 2, FALSE),"-")</f>
        <v/>
      </c>
      <c r="M158" s="17">
        <f>IFERROR(SUMIF((C158:L158), "&lt;&gt;n/a")/1e9, "-")</f>
        <v/>
      </c>
      <c r="N158" s="24">
        <f>(M158*1e9)/Pop!M158</f>
        <v/>
      </c>
      <c r="O158" s="16">
        <f>IFERROR(INDEX(Options!$J$2:$J$1611,MATCH(A158, Options!$G$2:$G$1611,0)), )</f>
        <v/>
      </c>
      <c r="P158" s="16">
        <f>IFERROR(INDEX(Options!$I$2:$I$1611,MATCH(A158, Options!$G$2:$G$1611,0)), )</f>
        <v/>
      </c>
    </row>
    <row r="159">
      <c r="A159" s="16">
        <f>'New Sites'!A159</f>
        <v/>
      </c>
      <c r="B159" s="16">
        <f>'New Sites'!B159</f>
        <v/>
      </c>
      <c r="C159" s="16">
        <f>IFERROR('New Sites'!C159*VLOOKUP('Lookups'!$A$9, 'Lookups'!$A$9:'Lookups'!$B$24, 2, FALSE)+((SQRT((1/('Total Sites'!C159/Area!C159))/2)*1000)*'New Sites'!C159*VLOOKUP('Lookups'!$A$10, 'Lookups'!$A$9:'Lookups'!$B$24, 2, FALSE))+'New Sites'!C159*VLOOKUP('Lookups'!$A$11, 'Lookups'!$A$9:'Lookups'!$B$24, 2, FALSE),"-")</f>
        <v/>
      </c>
      <c r="D159" s="16">
        <f>IFERROR('New Sites'!D159*VLOOKUP('Lookups'!$A$9, 'Lookups'!$A$9:'Lookups'!$B$24, 2, FALSE)+((SQRT((1/('Total Sites'!D159/Area!D159))/2)*1000)*'New Sites'!D159*VLOOKUP('Lookups'!$A$10, 'Lookups'!$A$9:'Lookups'!$B$24, 2, FALSE))+'New Sites'!D159*VLOOKUP('Lookups'!$A$11, 'Lookups'!$A$9:'Lookups'!$B$24, 2, FALSE),"-")</f>
        <v/>
      </c>
      <c r="E159" s="16">
        <f>IFERROR('New Sites'!E159*VLOOKUP('Lookups'!$A$9, 'Lookups'!$A$9:'Lookups'!$B$24, 2, FALSE)+((SQRT((1/('Total Sites'!E159/Area!E159))/2)*1000)*'New Sites'!E159*VLOOKUP('Lookups'!$A$10, 'Lookups'!$A$9:'Lookups'!$B$24, 2, FALSE))+'New Sites'!E159*VLOOKUP('Lookups'!$A$11, 'Lookups'!$A$9:'Lookups'!$B$24, 2, FALSE),"-")</f>
        <v/>
      </c>
      <c r="F159" s="16">
        <f>IFERROR('New Sites'!F159*VLOOKUP('Lookups'!$A$9, 'Lookups'!$A$9:'Lookups'!$B$24, 2, FALSE)+((SQRT((1/('Total Sites'!F159/Area!F159))/2)*1000)*'New Sites'!F159*VLOOKUP('Lookups'!$A$10, 'Lookups'!$A$9:'Lookups'!$B$24, 2, FALSE))+'New Sites'!F159*VLOOKUP('Lookups'!$A$11, 'Lookups'!$A$9:'Lookups'!$B$24, 2, FALSE),"-")</f>
        <v/>
      </c>
      <c r="G159" s="16">
        <f>IFERROR('New Sites'!G159*VLOOKUP('Lookups'!$A$9, 'Lookups'!$A$9:'Lookups'!$B$24, 2, FALSE)+((SQRT((1/('Total Sites'!G159/Area!G159))/2)*1000)*'New Sites'!G159*VLOOKUP('Lookups'!$A$10, 'Lookups'!$A$9:'Lookups'!$B$24, 2, FALSE))+'New Sites'!G159*VLOOKUP('Lookups'!$A$11, 'Lookups'!$A$9:'Lookups'!$B$24, 2, FALSE),"-")</f>
        <v/>
      </c>
      <c r="H159" s="16">
        <f>IFERROR('New Sites'!H159*VLOOKUP('Lookups'!$A$9, 'Lookups'!$A$9:'Lookups'!$B$24, 2, FALSE)+((SQRT((1/('Total Sites'!H159/Area!H159))/2)*1000)*'New Sites'!H159*VLOOKUP('Lookups'!$A$10, 'Lookups'!$A$9:'Lookups'!$B$24, 2, FALSE))+'New Sites'!H159*VLOOKUP('Lookups'!$A$11, 'Lookups'!$A$9:'Lookups'!$B$24, 2, FALSE),"-")</f>
        <v/>
      </c>
      <c r="I159" s="16">
        <f>IFERROR('New Sites'!I159*VLOOKUP('Lookups'!$A$9, 'Lookups'!$A$9:'Lookups'!$B$24, 2, FALSE)+((SQRT((1/('Total Sites'!I159/Area!I159))/2)*1000)*'New Sites'!I159*VLOOKUP('Lookups'!$A$10, 'Lookups'!$A$9:'Lookups'!$B$24, 2, FALSE))+'New Sites'!I159*VLOOKUP('Lookups'!$A$11, 'Lookups'!$A$9:'Lookups'!$B$24, 2, FALSE),"-")</f>
        <v/>
      </c>
      <c r="J159" s="16">
        <f>IFERROR('New Sites'!J159*VLOOKUP('Lookups'!$A$9, 'Lookups'!$A$9:'Lookups'!$B$24, 2, FALSE)+((SQRT((1/('Total Sites'!J159/Area!J159))/2)*1000)*'New Sites'!J159*VLOOKUP('Lookups'!$A$10, 'Lookups'!$A$9:'Lookups'!$B$24, 2, FALSE))+'New Sites'!J159*VLOOKUP('Lookups'!$A$11, 'Lookups'!$A$9:'Lookups'!$B$24, 2, FALSE),"-")</f>
        <v/>
      </c>
      <c r="K159" s="16">
        <f>IFERROR('New Sites'!K159*VLOOKUP('Lookups'!$A$9, 'Lookups'!$A$9:'Lookups'!$B$24, 2, FALSE)+((SQRT((1/('Total Sites'!K159/Area!K159))/2)*1000)*'New Sites'!K159*VLOOKUP('Lookups'!$A$10, 'Lookups'!$A$9:'Lookups'!$B$24, 2, FALSE))+'New Sites'!K159*VLOOKUP('Lookups'!$A$11, 'Lookups'!$A$9:'Lookups'!$B$24, 2, FALSE),"-")</f>
        <v/>
      </c>
      <c r="L159" s="16">
        <f>IFERROR('New Sites'!L159*VLOOKUP('Lookups'!$A$9, 'Lookups'!$A$9:'Lookups'!$B$24, 2, FALSE)+((SQRT((1/('Total Sites'!L159/Area!L159))/2)*1000)*'New Sites'!L159*VLOOKUP('Lookups'!$A$10, 'Lookups'!$A$9:'Lookups'!$B$24, 2, FALSE))+'New Sites'!L159*VLOOKUP('Lookups'!$A$11, 'Lookups'!$A$9:'Lookups'!$B$24, 2, FALSE),"-")</f>
        <v/>
      </c>
      <c r="M159" s="17">
        <f>IFERROR(SUMIF((C159:L159), "&lt;&gt;n/a")/1e9, "-")</f>
        <v/>
      </c>
      <c r="N159" s="24">
        <f>(M159*1e9)/Pop!M159</f>
        <v/>
      </c>
      <c r="O159" s="16">
        <f>IFERROR(INDEX(Options!$J$2:$J$1611,MATCH(A159, Options!$G$2:$G$1611,0)), )</f>
        <v/>
      </c>
      <c r="P159" s="16">
        <f>IFERROR(INDEX(Options!$I$2:$I$1611,MATCH(A159, Options!$G$2:$G$1611,0)), )</f>
        <v/>
      </c>
    </row>
    <row r="160">
      <c r="A160" s="16">
        <f>'New Sites'!A160</f>
        <v/>
      </c>
      <c r="B160" s="16">
        <f>'New Sites'!B160</f>
        <v/>
      </c>
      <c r="C160" s="16">
        <f>IFERROR('New Sites'!C160*VLOOKUP('Lookups'!$A$9, 'Lookups'!$A$9:'Lookups'!$B$24, 2, FALSE)+((SQRT((1/('Total Sites'!C160/Area!C160))/2)*1000)*'New Sites'!C160*VLOOKUP('Lookups'!$A$10, 'Lookups'!$A$9:'Lookups'!$B$24, 2, FALSE))+'New Sites'!C160*VLOOKUP('Lookups'!$A$11, 'Lookups'!$A$9:'Lookups'!$B$24, 2, FALSE),"-")</f>
        <v/>
      </c>
      <c r="D160" s="16">
        <f>IFERROR('New Sites'!D160*VLOOKUP('Lookups'!$A$9, 'Lookups'!$A$9:'Lookups'!$B$24, 2, FALSE)+((SQRT((1/('Total Sites'!D160/Area!D160))/2)*1000)*'New Sites'!D160*VLOOKUP('Lookups'!$A$10, 'Lookups'!$A$9:'Lookups'!$B$24, 2, FALSE))+'New Sites'!D160*VLOOKUP('Lookups'!$A$11, 'Lookups'!$A$9:'Lookups'!$B$24, 2, FALSE),"-")</f>
        <v/>
      </c>
      <c r="E160" s="16">
        <f>IFERROR('New Sites'!E160*VLOOKUP('Lookups'!$A$9, 'Lookups'!$A$9:'Lookups'!$B$24, 2, FALSE)+((SQRT((1/('Total Sites'!E160/Area!E160))/2)*1000)*'New Sites'!E160*VLOOKUP('Lookups'!$A$10, 'Lookups'!$A$9:'Lookups'!$B$24, 2, FALSE))+'New Sites'!E160*VLOOKUP('Lookups'!$A$11, 'Lookups'!$A$9:'Lookups'!$B$24, 2, FALSE),"-")</f>
        <v/>
      </c>
      <c r="F160" s="16">
        <f>IFERROR('New Sites'!F160*VLOOKUP('Lookups'!$A$9, 'Lookups'!$A$9:'Lookups'!$B$24, 2, FALSE)+((SQRT((1/('Total Sites'!F160/Area!F160))/2)*1000)*'New Sites'!F160*VLOOKUP('Lookups'!$A$10, 'Lookups'!$A$9:'Lookups'!$B$24, 2, FALSE))+'New Sites'!F160*VLOOKUP('Lookups'!$A$11, 'Lookups'!$A$9:'Lookups'!$B$24, 2, FALSE),"-")</f>
        <v/>
      </c>
      <c r="G160" s="16">
        <f>IFERROR('New Sites'!G160*VLOOKUP('Lookups'!$A$9, 'Lookups'!$A$9:'Lookups'!$B$24, 2, FALSE)+((SQRT((1/('Total Sites'!G160/Area!G160))/2)*1000)*'New Sites'!G160*VLOOKUP('Lookups'!$A$10, 'Lookups'!$A$9:'Lookups'!$B$24, 2, FALSE))+'New Sites'!G160*VLOOKUP('Lookups'!$A$11, 'Lookups'!$A$9:'Lookups'!$B$24, 2, FALSE),"-")</f>
        <v/>
      </c>
      <c r="H160" s="16">
        <f>IFERROR('New Sites'!H160*VLOOKUP('Lookups'!$A$9, 'Lookups'!$A$9:'Lookups'!$B$24, 2, FALSE)+((SQRT((1/('Total Sites'!H160/Area!H160))/2)*1000)*'New Sites'!H160*VLOOKUP('Lookups'!$A$10, 'Lookups'!$A$9:'Lookups'!$B$24, 2, FALSE))+'New Sites'!H160*VLOOKUP('Lookups'!$A$11, 'Lookups'!$A$9:'Lookups'!$B$24, 2, FALSE),"-")</f>
        <v/>
      </c>
      <c r="I160" s="16">
        <f>IFERROR('New Sites'!I160*VLOOKUP('Lookups'!$A$9, 'Lookups'!$A$9:'Lookups'!$B$24, 2, FALSE)+((SQRT((1/('Total Sites'!I160/Area!I160))/2)*1000)*'New Sites'!I160*VLOOKUP('Lookups'!$A$10, 'Lookups'!$A$9:'Lookups'!$B$24, 2, FALSE))+'New Sites'!I160*VLOOKUP('Lookups'!$A$11, 'Lookups'!$A$9:'Lookups'!$B$24, 2, FALSE),"-")</f>
        <v/>
      </c>
      <c r="J160" s="16">
        <f>IFERROR('New Sites'!J160*VLOOKUP('Lookups'!$A$9, 'Lookups'!$A$9:'Lookups'!$B$24, 2, FALSE)+((SQRT((1/('Total Sites'!J160/Area!J160))/2)*1000)*'New Sites'!J160*VLOOKUP('Lookups'!$A$10, 'Lookups'!$A$9:'Lookups'!$B$24, 2, FALSE))+'New Sites'!J160*VLOOKUP('Lookups'!$A$11, 'Lookups'!$A$9:'Lookups'!$B$24, 2, FALSE),"-")</f>
        <v/>
      </c>
      <c r="K160" s="16">
        <f>IFERROR('New Sites'!K160*VLOOKUP('Lookups'!$A$9, 'Lookups'!$A$9:'Lookups'!$B$24, 2, FALSE)+((SQRT((1/('Total Sites'!K160/Area!K160))/2)*1000)*'New Sites'!K160*VLOOKUP('Lookups'!$A$10, 'Lookups'!$A$9:'Lookups'!$B$24, 2, FALSE))+'New Sites'!K160*VLOOKUP('Lookups'!$A$11, 'Lookups'!$A$9:'Lookups'!$B$24, 2, FALSE),"-")</f>
        <v/>
      </c>
      <c r="L160" s="16">
        <f>IFERROR('New Sites'!L160*VLOOKUP('Lookups'!$A$9, 'Lookups'!$A$9:'Lookups'!$B$24, 2, FALSE)+((SQRT((1/('Total Sites'!L160/Area!L160))/2)*1000)*'New Sites'!L160*VLOOKUP('Lookups'!$A$10, 'Lookups'!$A$9:'Lookups'!$B$24, 2, FALSE))+'New Sites'!L160*VLOOKUP('Lookups'!$A$11, 'Lookups'!$A$9:'Lookups'!$B$24, 2, FALSE),"-")</f>
        <v/>
      </c>
      <c r="M160" s="17">
        <f>IFERROR(SUMIF((C160:L160), "&lt;&gt;n/a")/1e9, "-")</f>
        <v/>
      </c>
      <c r="N160" s="24">
        <f>(M160*1e9)/Pop!M160</f>
        <v/>
      </c>
      <c r="O160" s="16">
        <f>IFERROR(INDEX(Options!$J$2:$J$1611,MATCH(A160, Options!$G$2:$G$1611,0)), )</f>
        <v/>
      </c>
      <c r="P160" s="16">
        <f>IFERROR(INDEX(Options!$I$2:$I$1611,MATCH(A160, Options!$G$2:$G$1611,0)), )</f>
        <v/>
      </c>
    </row>
    <row r="161">
      <c r="A161" s="16">
        <f>'New Sites'!A161</f>
        <v/>
      </c>
      <c r="B161" s="16">
        <f>'New Sites'!B161</f>
        <v/>
      </c>
      <c r="C161" s="16">
        <f>IFERROR('New Sites'!C161*VLOOKUP('Lookups'!$A$9, 'Lookups'!$A$9:'Lookups'!$B$24, 2, FALSE)+((SQRT((1/('Total Sites'!C161/Area!C161))/2)*1000)*'New Sites'!C161*VLOOKUP('Lookups'!$A$10, 'Lookups'!$A$9:'Lookups'!$B$24, 2, FALSE))+'New Sites'!C161*VLOOKUP('Lookups'!$A$11, 'Lookups'!$A$9:'Lookups'!$B$24, 2, FALSE),"-")</f>
        <v/>
      </c>
      <c r="D161" s="16">
        <f>IFERROR('New Sites'!D161*VLOOKUP('Lookups'!$A$9, 'Lookups'!$A$9:'Lookups'!$B$24, 2, FALSE)+((SQRT((1/('Total Sites'!D161/Area!D161))/2)*1000)*'New Sites'!D161*VLOOKUP('Lookups'!$A$10, 'Lookups'!$A$9:'Lookups'!$B$24, 2, FALSE))+'New Sites'!D161*VLOOKUP('Lookups'!$A$11, 'Lookups'!$A$9:'Lookups'!$B$24, 2, FALSE),"-")</f>
        <v/>
      </c>
      <c r="E161" s="16">
        <f>IFERROR('New Sites'!E161*VLOOKUP('Lookups'!$A$9, 'Lookups'!$A$9:'Lookups'!$B$24, 2, FALSE)+((SQRT((1/('Total Sites'!E161/Area!E161))/2)*1000)*'New Sites'!E161*VLOOKUP('Lookups'!$A$10, 'Lookups'!$A$9:'Lookups'!$B$24, 2, FALSE))+'New Sites'!E161*VLOOKUP('Lookups'!$A$11, 'Lookups'!$A$9:'Lookups'!$B$24, 2, FALSE),"-")</f>
        <v/>
      </c>
      <c r="F161" s="16">
        <f>IFERROR('New Sites'!F161*VLOOKUP('Lookups'!$A$9, 'Lookups'!$A$9:'Lookups'!$B$24, 2, FALSE)+((SQRT((1/('Total Sites'!F161/Area!F161))/2)*1000)*'New Sites'!F161*VLOOKUP('Lookups'!$A$10, 'Lookups'!$A$9:'Lookups'!$B$24, 2, FALSE))+'New Sites'!F161*VLOOKUP('Lookups'!$A$11, 'Lookups'!$A$9:'Lookups'!$B$24, 2, FALSE),"-")</f>
        <v/>
      </c>
      <c r="G161" s="16">
        <f>IFERROR('New Sites'!G161*VLOOKUP('Lookups'!$A$9, 'Lookups'!$A$9:'Lookups'!$B$24, 2, FALSE)+((SQRT((1/('Total Sites'!G161/Area!G161))/2)*1000)*'New Sites'!G161*VLOOKUP('Lookups'!$A$10, 'Lookups'!$A$9:'Lookups'!$B$24, 2, FALSE))+'New Sites'!G161*VLOOKUP('Lookups'!$A$11, 'Lookups'!$A$9:'Lookups'!$B$24, 2, FALSE),"-")</f>
        <v/>
      </c>
      <c r="H161" s="16">
        <f>IFERROR('New Sites'!H161*VLOOKUP('Lookups'!$A$9, 'Lookups'!$A$9:'Lookups'!$B$24, 2, FALSE)+((SQRT((1/('Total Sites'!H161/Area!H161))/2)*1000)*'New Sites'!H161*VLOOKUP('Lookups'!$A$10, 'Lookups'!$A$9:'Lookups'!$B$24, 2, FALSE))+'New Sites'!H161*VLOOKUP('Lookups'!$A$11, 'Lookups'!$A$9:'Lookups'!$B$24, 2, FALSE),"-")</f>
        <v/>
      </c>
      <c r="I161" s="16">
        <f>IFERROR('New Sites'!I161*VLOOKUP('Lookups'!$A$9, 'Lookups'!$A$9:'Lookups'!$B$24, 2, FALSE)+((SQRT((1/('Total Sites'!I161/Area!I161))/2)*1000)*'New Sites'!I161*VLOOKUP('Lookups'!$A$10, 'Lookups'!$A$9:'Lookups'!$B$24, 2, FALSE))+'New Sites'!I161*VLOOKUP('Lookups'!$A$11, 'Lookups'!$A$9:'Lookups'!$B$24, 2, FALSE),"-")</f>
        <v/>
      </c>
      <c r="J161" s="16">
        <f>IFERROR('New Sites'!J161*VLOOKUP('Lookups'!$A$9, 'Lookups'!$A$9:'Lookups'!$B$24, 2, FALSE)+((SQRT((1/('Total Sites'!J161/Area!J161))/2)*1000)*'New Sites'!J161*VLOOKUP('Lookups'!$A$10, 'Lookups'!$A$9:'Lookups'!$B$24, 2, FALSE))+'New Sites'!J161*VLOOKUP('Lookups'!$A$11, 'Lookups'!$A$9:'Lookups'!$B$24, 2, FALSE),"-")</f>
        <v/>
      </c>
      <c r="K161" s="16">
        <f>IFERROR('New Sites'!K161*VLOOKUP('Lookups'!$A$9, 'Lookups'!$A$9:'Lookups'!$B$24, 2, FALSE)+((SQRT((1/('Total Sites'!K161/Area!K161))/2)*1000)*'New Sites'!K161*VLOOKUP('Lookups'!$A$10, 'Lookups'!$A$9:'Lookups'!$B$24, 2, FALSE))+'New Sites'!K161*VLOOKUP('Lookups'!$A$11, 'Lookups'!$A$9:'Lookups'!$B$24, 2, FALSE),"-")</f>
        <v/>
      </c>
      <c r="L161" s="16">
        <f>IFERROR('New Sites'!L161*VLOOKUP('Lookups'!$A$9, 'Lookups'!$A$9:'Lookups'!$B$24, 2, FALSE)+((SQRT((1/('Total Sites'!L161/Area!L161))/2)*1000)*'New Sites'!L161*VLOOKUP('Lookups'!$A$10, 'Lookups'!$A$9:'Lookups'!$B$24, 2, FALSE))+'New Sites'!L161*VLOOKUP('Lookups'!$A$11, 'Lookups'!$A$9:'Lookups'!$B$24, 2, FALSE),"-")</f>
        <v/>
      </c>
      <c r="M161" s="17">
        <f>IFERROR(SUMIF((C161:L161), "&lt;&gt;n/a")/1e9, "-")</f>
        <v/>
      </c>
      <c r="N161" s="24">
        <f>(M161*1e9)/Pop!M161</f>
        <v/>
      </c>
      <c r="O161" s="16">
        <f>IFERROR(INDEX(Options!$J$2:$J$1611,MATCH(A161, Options!$G$2:$G$1611,0)), )</f>
        <v/>
      </c>
      <c r="P161" s="16">
        <f>IFERROR(INDEX(Options!$I$2:$I$1611,MATCH(A161, Options!$G$2:$G$1611,0)), )</f>
        <v/>
      </c>
    </row>
    <row r="162">
      <c r="A162" s="16">
        <f>'New Sites'!A162</f>
        <v/>
      </c>
      <c r="B162" s="16">
        <f>'New Sites'!B162</f>
        <v/>
      </c>
      <c r="C162" s="16">
        <f>IFERROR('New Sites'!C162*VLOOKUP('Lookups'!$A$9, 'Lookups'!$A$9:'Lookups'!$B$24, 2, FALSE)+((SQRT((1/('Total Sites'!C162/Area!C162))/2)*1000)*'New Sites'!C162*VLOOKUP('Lookups'!$A$10, 'Lookups'!$A$9:'Lookups'!$B$24, 2, FALSE))+'New Sites'!C162*VLOOKUP('Lookups'!$A$11, 'Lookups'!$A$9:'Lookups'!$B$24, 2, FALSE),"-")</f>
        <v/>
      </c>
      <c r="D162" s="16">
        <f>IFERROR('New Sites'!D162*VLOOKUP('Lookups'!$A$9, 'Lookups'!$A$9:'Lookups'!$B$24, 2, FALSE)+((SQRT((1/('Total Sites'!D162/Area!D162))/2)*1000)*'New Sites'!D162*VLOOKUP('Lookups'!$A$10, 'Lookups'!$A$9:'Lookups'!$B$24, 2, FALSE))+'New Sites'!D162*VLOOKUP('Lookups'!$A$11, 'Lookups'!$A$9:'Lookups'!$B$24, 2, FALSE),"-")</f>
        <v/>
      </c>
      <c r="E162" s="16">
        <f>IFERROR('New Sites'!E162*VLOOKUP('Lookups'!$A$9, 'Lookups'!$A$9:'Lookups'!$B$24, 2, FALSE)+((SQRT((1/('Total Sites'!E162/Area!E162))/2)*1000)*'New Sites'!E162*VLOOKUP('Lookups'!$A$10, 'Lookups'!$A$9:'Lookups'!$B$24, 2, FALSE))+'New Sites'!E162*VLOOKUP('Lookups'!$A$11, 'Lookups'!$A$9:'Lookups'!$B$24, 2, FALSE),"-")</f>
        <v/>
      </c>
      <c r="F162" s="16">
        <f>IFERROR('New Sites'!F162*VLOOKUP('Lookups'!$A$9, 'Lookups'!$A$9:'Lookups'!$B$24, 2, FALSE)+((SQRT((1/('Total Sites'!F162/Area!F162))/2)*1000)*'New Sites'!F162*VLOOKUP('Lookups'!$A$10, 'Lookups'!$A$9:'Lookups'!$B$24, 2, FALSE))+'New Sites'!F162*VLOOKUP('Lookups'!$A$11, 'Lookups'!$A$9:'Lookups'!$B$24, 2, FALSE),"-")</f>
        <v/>
      </c>
      <c r="G162" s="16">
        <f>IFERROR('New Sites'!G162*VLOOKUP('Lookups'!$A$9, 'Lookups'!$A$9:'Lookups'!$B$24, 2, FALSE)+((SQRT((1/('Total Sites'!G162/Area!G162))/2)*1000)*'New Sites'!G162*VLOOKUP('Lookups'!$A$10, 'Lookups'!$A$9:'Lookups'!$B$24, 2, FALSE))+'New Sites'!G162*VLOOKUP('Lookups'!$A$11, 'Lookups'!$A$9:'Lookups'!$B$24, 2, FALSE),"-")</f>
        <v/>
      </c>
      <c r="H162" s="16">
        <f>IFERROR('New Sites'!H162*VLOOKUP('Lookups'!$A$9, 'Lookups'!$A$9:'Lookups'!$B$24, 2, FALSE)+((SQRT((1/('Total Sites'!H162/Area!H162))/2)*1000)*'New Sites'!H162*VLOOKUP('Lookups'!$A$10, 'Lookups'!$A$9:'Lookups'!$B$24, 2, FALSE))+'New Sites'!H162*VLOOKUP('Lookups'!$A$11, 'Lookups'!$A$9:'Lookups'!$B$24, 2, FALSE),"-")</f>
        <v/>
      </c>
      <c r="I162" s="16">
        <f>IFERROR('New Sites'!I162*VLOOKUP('Lookups'!$A$9, 'Lookups'!$A$9:'Lookups'!$B$24, 2, FALSE)+((SQRT((1/('Total Sites'!I162/Area!I162))/2)*1000)*'New Sites'!I162*VLOOKUP('Lookups'!$A$10, 'Lookups'!$A$9:'Lookups'!$B$24, 2, FALSE))+'New Sites'!I162*VLOOKUP('Lookups'!$A$11, 'Lookups'!$A$9:'Lookups'!$B$24, 2, FALSE),"-")</f>
        <v/>
      </c>
      <c r="J162" s="16">
        <f>IFERROR('New Sites'!J162*VLOOKUP('Lookups'!$A$9, 'Lookups'!$A$9:'Lookups'!$B$24, 2, FALSE)+((SQRT((1/('Total Sites'!J162/Area!J162))/2)*1000)*'New Sites'!J162*VLOOKUP('Lookups'!$A$10, 'Lookups'!$A$9:'Lookups'!$B$24, 2, FALSE))+'New Sites'!J162*VLOOKUP('Lookups'!$A$11, 'Lookups'!$A$9:'Lookups'!$B$24, 2, FALSE),"-")</f>
        <v/>
      </c>
      <c r="K162" s="16">
        <f>IFERROR('New Sites'!K162*VLOOKUP('Lookups'!$A$9, 'Lookups'!$A$9:'Lookups'!$B$24, 2, FALSE)+((SQRT((1/('Total Sites'!K162/Area!K162))/2)*1000)*'New Sites'!K162*VLOOKUP('Lookups'!$A$10, 'Lookups'!$A$9:'Lookups'!$B$24, 2, FALSE))+'New Sites'!K162*VLOOKUP('Lookups'!$A$11, 'Lookups'!$A$9:'Lookups'!$B$24, 2, FALSE),"-")</f>
        <v/>
      </c>
      <c r="L162" s="16">
        <f>IFERROR('New Sites'!L162*VLOOKUP('Lookups'!$A$9, 'Lookups'!$A$9:'Lookups'!$B$24, 2, FALSE)+((SQRT((1/('Total Sites'!L162/Area!L162))/2)*1000)*'New Sites'!L162*VLOOKUP('Lookups'!$A$10, 'Lookups'!$A$9:'Lookups'!$B$24, 2, FALSE))+'New Sites'!L162*VLOOKUP('Lookups'!$A$11, 'Lookups'!$A$9:'Lookups'!$B$24, 2, FALSE),"-")</f>
        <v/>
      </c>
      <c r="M162" s="17">
        <f>IFERROR(SUMIF((C162:L162), "&lt;&gt;n/a")/1e9, "-")</f>
        <v/>
      </c>
      <c r="N162" s="24">
        <f>(M162*1e9)/Pop!M162</f>
        <v/>
      </c>
      <c r="O162" s="16">
        <f>IFERROR(INDEX(Options!$J$2:$J$1611,MATCH(A162, Options!$G$2:$G$1611,0)), )</f>
        <v/>
      </c>
      <c r="P162" s="16">
        <f>IFERROR(INDEX(Options!$I$2:$I$1611,MATCH(A162, Options!$G$2:$G$1611,0)), )</f>
        <v/>
      </c>
    </row>
    <row r="163">
      <c r="A163" s="16">
        <f>'New Sites'!A163</f>
        <v/>
      </c>
      <c r="B163" s="16">
        <f>'New Sites'!B163</f>
        <v/>
      </c>
      <c r="C163" s="16">
        <f>IFERROR('New Sites'!C163*VLOOKUP('Lookups'!$A$9, 'Lookups'!$A$9:'Lookups'!$B$24, 2, FALSE)+((SQRT((1/('Total Sites'!C163/Area!C163))/2)*1000)*'New Sites'!C163*VLOOKUP('Lookups'!$A$10, 'Lookups'!$A$9:'Lookups'!$B$24, 2, FALSE))+'New Sites'!C163*VLOOKUP('Lookups'!$A$11, 'Lookups'!$A$9:'Lookups'!$B$24, 2, FALSE),"-")</f>
        <v/>
      </c>
      <c r="D163" s="16">
        <f>IFERROR('New Sites'!D163*VLOOKUP('Lookups'!$A$9, 'Lookups'!$A$9:'Lookups'!$B$24, 2, FALSE)+((SQRT((1/('Total Sites'!D163/Area!D163))/2)*1000)*'New Sites'!D163*VLOOKUP('Lookups'!$A$10, 'Lookups'!$A$9:'Lookups'!$B$24, 2, FALSE))+'New Sites'!D163*VLOOKUP('Lookups'!$A$11, 'Lookups'!$A$9:'Lookups'!$B$24, 2, FALSE),"-")</f>
        <v/>
      </c>
      <c r="E163" s="16">
        <f>IFERROR('New Sites'!E163*VLOOKUP('Lookups'!$A$9, 'Lookups'!$A$9:'Lookups'!$B$24, 2, FALSE)+((SQRT((1/('Total Sites'!E163/Area!E163))/2)*1000)*'New Sites'!E163*VLOOKUP('Lookups'!$A$10, 'Lookups'!$A$9:'Lookups'!$B$24, 2, FALSE))+'New Sites'!E163*VLOOKUP('Lookups'!$A$11, 'Lookups'!$A$9:'Lookups'!$B$24, 2, FALSE),"-")</f>
        <v/>
      </c>
      <c r="F163" s="16">
        <f>IFERROR('New Sites'!F163*VLOOKUP('Lookups'!$A$9, 'Lookups'!$A$9:'Lookups'!$B$24, 2, FALSE)+((SQRT((1/('Total Sites'!F163/Area!F163))/2)*1000)*'New Sites'!F163*VLOOKUP('Lookups'!$A$10, 'Lookups'!$A$9:'Lookups'!$B$24, 2, FALSE))+'New Sites'!F163*VLOOKUP('Lookups'!$A$11, 'Lookups'!$A$9:'Lookups'!$B$24, 2, FALSE),"-")</f>
        <v/>
      </c>
      <c r="G163" s="16">
        <f>IFERROR('New Sites'!G163*VLOOKUP('Lookups'!$A$9, 'Lookups'!$A$9:'Lookups'!$B$24, 2, FALSE)+((SQRT((1/('Total Sites'!G163/Area!G163))/2)*1000)*'New Sites'!G163*VLOOKUP('Lookups'!$A$10, 'Lookups'!$A$9:'Lookups'!$B$24, 2, FALSE))+'New Sites'!G163*VLOOKUP('Lookups'!$A$11, 'Lookups'!$A$9:'Lookups'!$B$24, 2, FALSE),"-")</f>
        <v/>
      </c>
      <c r="H163" s="16">
        <f>IFERROR('New Sites'!H163*VLOOKUP('Lookups'!$A$9, 'Lookups'!$A$9:'Lookups'!$B$24, 2, FALSE)+((SQRT((1/('Total Sites'!H163/Area!H163))/2)*1000)*'New Sites'!H163*VLOOKUP('Lookups'!$A$10, 'Lookups'!$A$9:'Lookups'!$B$24, 2, FALSE))+'New Sites'!H163*VLOOKUP('Lookups'!$A$11, 'Lookups'!$A$9:'Lookups'!$B$24, 2, FALSE),"-")</f>
        <v/>
      </c>
      <c r="I163" s="16">
        <f>IFERROR('New Sites'!I163*VLOOKUP('Lookups'!$A$9, 'Lookups'!$A$9:'Lookups'!$B$24, 2, FALSE)+((SQRT((1/('Total Sites'!I163/Area!I163))/2)*1000)*'New Sites'!I163*VLOOKUP('Lookups'!$A$10, 'Lookups'!$A$9:'Lookups'!$B$24, 2, FALSE))+'New Sites'!I163*VLOOKUP('Lookups'!$A$11, 'Lookups'!$A$9:'Lookups'!$B$24, 2, FALSE),"-")</f>
        <v/>
      </c>
      <c r="J163" s="16">
        <f>IFERROR('New Sites'!J163*VLOOKUP('Lookups'!$A$9, 'Lookups'!$A$9:'Lookups'!$B$24, 2, FALSE)+((SQRT((1/('Total Sites'!J163/Area!J163))/2)*1000)*'New Sites'!J163*VLOOKUP('Lookups'!$A$10, 'Lookups'!$A$9:'Lookups'!$B$24, 2, FALSE))+'New Sites'!J163*VLOOKUP('Lookups'!$A$11, 'Lookups'!$A$9:'Lookups'!$B$24, 2, FALSE),"-")</f>
        <v/>
      </c>
      <c r="K163" s="16">
        <f>IFERROR('New Sites'!K163*VLOOKUP('Lookups'!$A$9, 'Lookups'!$A$9:'Lookups'!$B$24, 2, FALSE)+((SQRT((1/('Total Sites'!K163/Area!K163))/2)*1000)*'New Sites'!K163*VLOOKUP('Lookups'!$A$10, 'Lookups'!$A$9:'Lookups'!$B$24, 2, FALSE))+'New Sites'!K163*VLOOKUP('Lookups'!$A$11, 'Lookups'!$A$9:'Lookups'!$B$24, 2, FALSE),"-")</f>
        <v/>
      </c>
      <c r="L163" s="16">
        <f>IFERROR('New Sites'!L163*VLOOKUP('Lookups'!$A$9, 'Lookups'!$A$9:'Lookups'!$B$24, 2, FALSE)+((SQRT((1/('Total Sites'!L163/Area!L163))/2)*1000)*'New Sites'!L163*VLOOKUP('Lookups'!$A$10, 'Lookups'!$A$9:'Lookups'!$B$24, 2, FALSE))+'New Sites'!L163*VLOOKUP('Lookups'!$A$11, 'Lookups'!$A$9:'Lookups'!$B$24, 2, FALSE),"-")</f>
        <v/>
      </c>
      <c r="M163" s="17">
        <f>IFERROR(SUMIF((C163:L163), "&lt;&gt;n/a")/1e9, "-")</f>
        <v/>
      </c>
      <c r="N163" s="24">
        <f>(M163*1e9)/Pop!M163</f>
        <v/>
      </c>
      <c r="O163" s="16">
        <f>IFERROR(INDEX(Options!$J$2:$J$1611,MATCH(A163, Options!$G$2:$G$1611,0)), )</f>
        <v/>
      </c>
      <c r="P163" s="16">
        <f>IFERROR(INDEX(Options!$I$2:$I$1611,MATCH(A163, Options!$G$2:$G$1611,0)), )</f>
        <v/>
      </c>
    </row>
    <row r="164">
      <c r="A164" s="16">
        <f>'New Sites'!A164</f>
        <v/>
      </c>
      <c r="B164" s="16">
        <f>'New Sites'!B164</f>
        <v/>
      </c>
      <c r="C164" s="16">
        <f>IFERROR('New Sites'!C164*VLOOKUP('Lookups'!$A$9, 'Lookups'!$A$9:'Lookups'!$B$24, 2, FALSE)+((SQRT((1/('Total Sites'!C164/Area!C164))/2)*1000)*'New Sites'!C164*VLOOKUP('Lookups'!$A$10, 'Lookups'!$A$9:'Lookups'!$B$24, 2, FALSE))+'New Sites'!C164*VLOOKUP('Lookups'!$A$11, 'Lookups'!$A$9:'Lookups'!$B$24, 2, FALSE),"-")</f>
        <v/>
      </c>
      <c r="D164" s="16">
        <f>IFERROR('New Sites'!D164*VLOOKUP('Lookups'!$A$9, 'Lookups'!$A$9:'Lookups'!$B$24, 2, FALSE)+((SQRT((1/('Total Sites'!D164/Area!D164))/2)*1000)*'New Sites'!D164*VLOOKUP('Lookups'!$A$10, 'Lookups'!$A$9:'Lookups'!$B$24, 2, FALSE))+'New Sites'!D164*VLOOKUP('Lookups'!$A$11, 'Lookups'!$A$9:'Lookups'!$B$24, 2, FALSE),"-")</f>
        <v/>
      </c>
      <c r="E164" s="16">
        <f>IFERROR('New Sites'!E164*VLOOKUP('Lookups'!$A$9, 'Lookups'!$A$9:'Lookups'!$B$24, 2, FALSE)+((SQRT((1/('Total Sites'!E164/Area!E164))/2)*1000)*'New Sites'!E164*VLOOKUP('Lookups'!$A$10, 'Lookups'!$A$9:'Lookups'!$B$24, 2, FALSE))+'New Sites'!E164*VLOOKUP('Lookups'!$A$11, 'Lookups'!$A$9:'Lookups'!$B$24, 2, FALSE),"-")</f>
        <v/>
      </c>
      <c r="F164" s="16">
        <f>IFERROR('New Sites'!F164*VLOOKUP('Lookups'!$A$9, 'Lookups'!$A$9:'Lookups'!$B$24, 2, FALSE)+((SQRT((1/('Total Sites'!F164/Area!F164))/2)*1000)*'New Sites'!F164*VLOOKUP('Lookups'!$A$10, 'Lookups'!$A$9:'Lookups'!$B$24, 2, FALSE))+'New Sites'!F164*VLOOKUP('Lookups'!$A$11, 'Lookups'!$A$9:'Lookups'!$B$24, 2, FALSE),"-")</f>
        <v/>
      </c>
      <c r="G164" s="16">
        <f>IFERROR('New Sites'!G164*VLOOKUP('Lookups'!$A$9, 'Lookups'!$A$9:'Lookups'!$B$24, 2, FALSE)+((SQRT((1/('Total Sites'!G164/Area!G164))/2)*1000)*'New Sites'!G164*VLOOKUP('Lookups'!$A$10, 'Lookups'!$A$9:'Lookups'!$B$24, 2, FALSE))+'New Sites'!G164*VLOOKUP('Lookups'!$A$11, 'Lookups'!$A$9:'Lookups'!$B$24, 2, FALSE),"-")</f>
        <v/>
      </c>
      <c r="H164" s="16">
        <f>IFERROR('New Sites'!H164*VLOOKUP('Lookups'!$A$9, 'Lookups'!$A$9:'Lookups'!$B$24, 2, FALSE)+((SQRT((1/('Total Sites'!H164/Area!H164))/2)*1000)*'New Sites'!H164*VLOOKUP('Lookups'!$A$10, 'Lookups'!$A$9:'Lookups'!$B$24, 2, FALSE))+'New Sites'!H164*VLOOKUP('Lookups'!$A$11, 'Lookups'!$A$9:'Lookups'!$B$24, 2, FALSE),"-")</f>
        <v/>
      </c>
      <c r="I164" s="16">
        <f>IFERROR('New Sites'!I164*VLOOKUP('Lookups'!$A$9, 'Lookups'!$A$9:'Lookups'!$B$24, 2, FALSE)+((SQRT((1/('Total Sites'!I164/Area!I164))/2)*1000)*'New Sites'!I164*VLOOKUP('Lookups'!$A$10, 'Lookups'!$A$9:'Lookups'!$B$24, 2, FALSE))+'New Sites'!I164*VLOOKUP('Lookups'!$A$11, 'Lookups'!$A$9:'Lookups'!$B$24, 2, FALSE),"-")</f>
        <v/>
      </c>
      <c r="J164" s="16">
        <f>IFERROR('New Sites'!J164*VLOOKUP('Lookups'!$A$9, 'Lookups'!$A$9:'Lookups'!$B$24, 2, FALSE)+((SQRT((1/('Total Sites'!J164/Area!J164))/2)*1000)*'New Sites'!J164*VLOOKUP('Lookups'!$A$10, 'Lookups'!$A$9:'Lookups'!$B$24, 2, FALSE))+'New Sites'!J164*VLOOKUP('Lookups'!$A$11, 'Lookups'!$A$9:'Lookups'!$B$24, 2, FALSE),"-")</f>
        <v/>
      </c>
      <c r="K164" s="16">
        <f>IFERROR('New Sites'!K164*VLOOKUP('Lookups'!$A$9, 'Lookups'!$A$9:'Lookups'!$B$24, 2, FALSE)+((SQRT((1/('Total Sites'!K164/Area!K164))/2)*1000)*'New Sites'!K164*VLOOKUP('Lookups'!$A$10, 'Lookups'!$A$9:'Lookups'!$B$24, 2, FALSE))+'New Sites'!K164*VLOOKUP('Lookups'!$A$11, 'Lookups'!$A$9:'Lookups'!$B$24, 2, FALSE),"-")</f>
        <v/>
      </c>
      <c r="L164" s="16">
        <f>IFERROR('New Sites'!L164*VLOOKUP('Lookups'!$A$9, 'Lookups'!$A$9:'Lookups'!$B$24, 2, FALSE)+((SQRT((1/('Total Sites'!L164/Area!L164))/2)*1000)*'New Sites'!L164*VLOOKUP('Lookups'!$A$10, 'Lookups'!$A$9:'Lookups'!$B$24, 2, FALSE))+'New Sites'!L164*VLOOKUP('Lookups'!$A$11, 'Lookups'!$A$9:'Lookups'!$B$24, 2, FALSE),"-")</f>
        <v/>
      </c>
      <c r="M164" s="17">
        <f>IFERROR(SUMIF((C164:L164), "&lt;&gt;n/a")/1e9, "-")</f>
        <v/>
      </c>
      <c r="N164" s="24">
        <f>(M164*1e9)/Pop!M164</f>
        <v/>
      </c>
      <c r="O164" s="16">
        <f>IFERROR(INDEX(Options!$J$2:$J$1611,MATCH(A164, Options!$G$2:$G$1611,0)), )</f>
        <v/>
      </c>
      <c r="P164" s="16">
        <f>IFERROR(INDEX(Options!$I$2:$I$1611,MATCH(A164, Options!$G$2:$G$1611,0)), )</f>
        <v/>
      </c>
    </row>
    <row r="165">
      <c r="A165" s="16">
        <f>'New Sites'!A165</f>
        <v/>
      </c>
      <c r="B165" s="16">
        <f>'New Sites'!B165</f>
        <v/>
      </c>
      <c r="C165" s="16">
        <f>IFERROR('New Sites'!C165*VLOOKUP('Lookups'!$A$9, 'Lookups'!$A$9:'Lookups'!$B$24, 2, FALSE)+((SQRT((1/('Total Sites'!C165/Area!C165))/2)*1000)*'New Sites'!C165*VLOOKUP('Lookups'!$A$10, 'Lookups'!$A$9:'Lookups'!$B$24, 2, FALSE))+'New Sites'!C165*VLOOKUP('Lookups'!$A$11, 'Lookups'!$A$9:'Lookups'!$B$24, 2, FALSE),"-")</f>
        <v/>
      </c>
      <c r="D165" s="16">
        <f>IFERROR('New Sites'!D165*VLOOKUP('Lookups'!$A$9, 'Lookups'!$A$9:'Lookups'!$B$24, 2, FALSE)+((SQRT((1/('Total Sites'!D165/Area!D165))/2)*1000)*'New Sites'!D165*VLOOKUP('Lookups'!$A$10, 'Lookups'!$A$9:'Lookups'!$B$24, 2, FALSE))+'New Sites'!D165*VLOOKUP('Lookups'!$A$11, 'Lookups'!$A$9:'Lookups'!$B$24, 2, FALSE),"-")</f>
        <v/>
      </c>
      <c r="E165" s="16">
        <f>IFERROR('New Sites'!E165*VLOOKUP('Lookups'!$A$9, 'Lookups'!$A$9:'Lookups'!$B$24, 2, FALSE)+((SQRT((1/('Total Sites'!E165/Area!E165))/2)*1000)*'New Sites'!E165*VLOOKUP('Lookups'!$A$10, 'Lookups'!$A$9:'Lookups'!$B$24, 2, FALSE))+'New Sites'!E165*VLOOKUP('Lookups'!$A$11, 'Lookups'!$A$9:'Lookups'!$B$24, 2, FALSE),"-")</f>
        <v/>
      </c>
      <c r="F165" s="16">
        <f>IFERROR('New Sites'!F165*VLOOKUP('Lookups'!$A$9, 'Lookups'!$A$9:'Lookups'!$B$24, 2, FALSE)+((SQRT((1/('Total Sites'!F165/Area!F165))/2)*1000)*'New Sites'!F165*VLOOKUP('Lookups'!$A$10, 'Lookups'!$A$9:'Lookups'!$B$24, 2, FALSE))+'New Sites'!F165*VLOOKUP('Lookups'!$A$11, 'Lookups'!$A$9:'Lookups'!$B$24, 2, FALSE),"-")</f>
        <v/>
      </c>
      <c r="G165" s="16">
        <f>IFERROR('New Sites'!G165*VLOOKUP('Lookups'!$A$9, 'Lookups'!$A$9:'Lookups'!$B$24, 2, FALSE)+((SQRT((1/('Total Sites'!G165/Area!G165))/2)*1000)*'New Sites'!G165*VLOOKUP('Lookups'!$A$10, 'Lookups'!$A$9:'Lookups'!$B$24, 2, FALSE))+'New Sites'!G165*VLOOKUP('Lookups'!$A$11, 'Lookups'!$A$9:'Lookups'!$B$24, 2, FALSE),"-")</f>
        <v/>
      </c>
      <c r="H165" s="16">
        <f>IFERROR('New Sites'!H165*VLOOKUP('Lookups'!$A$9, 'Lookups'!$A$9:'Lookups'!$B$24, 2, FALSE)+((SQRT((1/('Total Sites'!H165/Area!H165))/2)*1000)*'New Sites'!H165*VLOOKUP('Lookups'!$A$10, 'Lookups'!$A$9:'Lookups'!$B$24, 2, FALSE))+'New Sites'!H165*VLOOKUP('Lookups'!$A$11, 'Lookups'!$A$9:'Lookups'!$B$24, 2, FALSE),"-")</f>
        <v/>
      </c>
      <c r="I165" s="16">
        <f>IFERROR('New Sites'!I165*VLOOKUP('Lookups'!$A$9, 'Lookups'!$A$9:'Lookups'!$B$24, 2, FALSE)+((SQRT((1/('Total Sites'!I165/Area!I165))/2)*1000)*'New Sites'!I165*VLOOKUP('Lookups'!$A$10, 'Lookups'!$A$9:'Lookups'!$B$24, 2, FALSE))+'New Sites'!I165*VLOOKUP('Lookups'!$A$11, 'Lookups'!$A$9:'Lookups'!$B$24, 2, FALSE),"-")</f>
        <v/>
      </c>
      <c r="J165" s="16">
        <f>IFERROR('New Sites'!J165*VLOOKUP('Lookups'!$A$9, 'Lookups'!$A$9:'Lookups'!$B$24, 2, FALSE)+((SQRT((1/('Total Sites'!J165/Area!J165))/2)*1000)*'New Sites'!J165*VLOOKUP('Lookups'!$A$10, 'Lookups'!$A$9:'Lookups'!$B$24, 2, FALSE))+'New Sites'!J165*VLOOKUP('Lookups'!$A$11, 'Lookups'!$A$9:'Lookups'!$B$24, 2, FALSE),"-")</f>
        <v/>
      </c>
      <c r="K165" s="16">
        <f>IFERROR('New Sites'!K165*VLOOKUP('Lookups'!$A$9, 'Lookups'!$A$9:'Lookups'!$B$24, 2, FALSE)+((SQRT((1/('Total Sites'!K165/Area!K165))/2)*1000)*'New Sites'!K165*VLOOKUP('Lookups'!$A$10, 'Lookups'!$A$9:'Lookups'!$B$24, 2, FALSE))+'New Sites'!K165*VLOOKUP('Lookups'!$A$11, 'Lookups'!$A$9:'Lookups'!$B$24, 2, FALSE),"-")</f>
        <v/>
      </c>
      <c r="L165" s="16">
        <f>IFERROR('New Sites'!L165*VLOOKUP('Lookups'!$A$9, 'Lookups'!$A$9:'Lookups'!$B$24, 2, FALSE)+((SQRT((1/('Total Sites'!L165/Area!L165))/2)*1000)*'New Sites'!L165*VLOOKUP('Lookups'!$A$10, 'Lookups'!$A$9:'Lookups'!$B$24, 2, FALSE))+'New Sites'!L165*VLOOKUP('Lookups'!$A$11, 'Lookups'!$A$9:'Lookups'!$B$24, 2, FALSE),"-")</f>
        <v/>
      </c>
      <c r="M165" s="17">
        <f>IFERROR(SUMIF((C165:L165), "&lt;&gt;n/a")/1e9, "-")</f>
        <v/>
      </c>
      <c r="N165" s="24">
        <f>(M165*1e9)/Pop!M165</f>
        <v/>
      </c>
      <c r="O165" s="16">
        <f>IFERROR(INDEX(Options!$J$2:$J$1611,MATCH(A165, Options!$G$2:$G$1611,0)), )</f>
        <v/>
      </c>
      <c r="P165" s="16">
        <f>IFERROR(INDEX(Options!$I$2:$I$1611,MATCH(A165, Options!$G$2:$G$1611,0)), )</f>
        <v/>
      </c>
    </row>
    <row r="166">
      <c r="A166" s="16">
        <f>'New Sites'!A166</f>
        <v/>
      </c>
      <c r="B166" s="16">
        <f>'New Sites'!B166</f>
        <v/>
      </c>
      <c r="C166" s="16">
        <f>IFERROR('New Sites'!C166*VLOOKUP('Lookups'!$A$9, 'Lookups'!$A$9:'Lookups'!$B$24, 2, FALSE)+((SQRT((1/('Total Sites'!C166/Area!C166))/2)*1000)*'New Sites'!C166*VLOOKUP('Lookups'!$A$10, 'Lookups'!$A$9:'Lookups'!$B$24, 2, FALSE))+'New Sites'!C166*VLOOKUP('Lookups'!$A$11, 'Lookups'!$A$9:'Lookups'!$B$24, 2, FALSE),"-")</f>
        <v/>
      </c>
      <c r="D166" s="16">
        <f>IFERROR('New Sites'!D166*VLOOKUP('Lookups'!$A$9, 'Lookups'!$A$9:'Lookups'!$B$24, 2, FALSE)+((SQRT((1/('Total Sites'!D166/Area!D166))/2)*1000)*'New Sites'!D166*VLOOKUP('Lookups'!$A$10, 'Lookups'!$A$9:'Lookups'!$B$24, 2, FALSE))+'New Sites'!D166*VLOOKUP('Lookups'!$A$11, 'Lookups'!$A$9:'Lookups'!$B$24, 2, FALSE),"-")</f>
        <v/>
      </c>
      <c r="E166" s="16">
        <f>IFERROR('New Sites'!E166*VLOOKUP('Lookups'!$A$9, 'Lookups'!$A$9:'Lookups'!$B$24, 2, FALSE)+((SQRT((1/('Total Sites'!E166/Area!E166))/2)*1000)*'New Sites'!E166*VLOOKUP('Lookups'!$A$10, 'Lookups'!$A$9:'Lookups'!$B$24, 2, FALSE))+'New Sites'!E166*VLOOKUP('Lookups'!$A$11, 'Lookups'!$A$9:'Lookups'!$B$24, 2, FALSE),"-")</f>
        <v/>
      </c>
      <c r="F166" s="16">
        <f>IFERROR('New Sites'!F166*VLOOKUP('Lookups'!$A$9, 'Lookups'!$A$9:'Lookups'!$B$24, 2, FALSE)+((SQRT((1/('Total Sites'!F166/Area!F166))/2)*1000)*'New Sites'!F166*VLOOKUP('Lookups'!$A$10, 'Lookups'!$A$9:'Lookups'!$B$24, 2, FALSE))+'New Sites'!F166*VLOOKUP('Lookups'!$A$11, 'Lookups'!$A$9:'Lookups'!$B$24, 2, FALSE),"-")</f>
        <v/>
      </c>
      <c r="G166" s="16">
        <f>IFERROR('New Sites'!G166*VLOOKUP('Lookups'!$A$9, 'Lookups'!$A$9:'Lookups'!$B$24, 2, FALSE)+((SQRT((1/('Total Sites'!G166/Area!G166))/2)*1000)*'New Sites'!G166*VLOOKUP('Lookups'!$A$10, 'Lookups'!$A$9:'Lookups'!$B$24, 2, FALSE))+'New Sites'!G166*VLOOKUP('Lookups'!$A$11, 'Lookups'!$A$9:'Lookups'!$B$24, 2, FALSE),"-")</f>
        <v/>
      </c>
      <c r="H166" s="16">
        <f>IFERROR('New Sites'!H166*VLOOKUP('Lookups'!$A$9, 'Lookups'!$A$9:'Lookups'!$B$24, 2, FALSE)+((SQRT((1/('Total Sites'!H166/Area!H166))/2)*1000)*'New Sites'!H166*VLOOKUP('Lookups'!$A$10, 'Lookups'!$A$9:'Lookups'!$B$24, 2, FALSE))+'New Sites'!H166*VLOOKUP('Lookups'!$A$11, 'Lookups'!$A$9:'Lookups'!$B$24, 2, FALSE),"-")</f>
        <v/>
      </c>
      <c r="I166" s="16">
        <f>IFERROR('New Sites'!I166*VLOOKUP('Lookups'!$A$9, 'Lookups'!$A$9:'Lookups'!$B$24, 2, FALSE)+((SQRT((1/('Total Sites'!I166/Area!I166))/2)*1000)*'New Sites'!I166*VLOOKUP('Lookups'!$A$10, 'Lookups'!$A$9:'Lookups'!$B$24, 2, FALSE))+'New Sites'!I166*VLOOKUP('Lookups'!$A$11, 'Lookups'!$A$9:'Lookups'!$B$24, 2, FALSE),"-")</f>
        <v/>
      </c>
      <c r="J166" s="16">
        <f>IFERROR('New Sites'!J166*VLOOKUP('Lookups'!$A$9, 'Lookups'!$A$9:'Lookups'!$B$24, 2, FALSE)+((SQRT((1/('Total Sites'!J166/Area!J166))/2)*1000)*'New Sites'!J166*VLOOKUP('Lookups'!$A$10, 'Lookups'!$A$9:'Lookups'!$B$24, 2, FALSE))+'New Sites'!J166*VLOOKUP('Lookups'!$A$11, 'Lookups'!$A$9:'Lookups'!$B$24, 2, FALSE),"-")</f>
        <v/>
      </c>
      <c r="K166" s="16">
        <f>IFERROR('New Sites'!K166*VLOOKUP('Lookups'!$A$9, 'Lookups'!$A$9:'Lookups'!$B$24, 2, FALSE)+((SQRT((1/('Total Sites'!K166/Area!K166))/2)*1000)*'New Sites'!K166*VLOOKUP('Lookups'!$A$10, 'Lookups'!$A$9:'Lookups'!$B$24, 2, FALSE))+'New Sites'!K166*VLOOKUP('Lookups'!$A$11, 'Lookups'!$A$9:'Lookups'!$B$24, 2, FALSE),"-")</f>
        <v/>
      </c>
      <c r="L166" s="16">
        <f>IFERROR('New Sites'!L166*VLOOKUP('Lookups'!$A$9, 'Lookups'!$A$9:'Lookups'!$B$24, 2, FALSE)+((SQRT((1/('Total Sites'!L166/Area!L166))/2)*1000)*'New Sites'!L166*VLOOKUP('Lookups'!$A$10, 'Lookups'!$A$9:'Lookups'!$B$24, 2, FALSE))+'New Sites'!L166*VLOOKUP('Lookups'!$A$11, 'Lookups'!$A$9:'Lookups'!$B$24, 2, FALSE),"-")</f>
        <v/>
      </c>
      <c r="M166" s="17">
        <f>IFERROR(SUMIF((C166:L166), "&lt;&gt;n/a")/1e9, "-")</f>
        <v/>
      </c>
      <c r="N166" s="24">
        <f>(M166*1e9)/Pop!M166</f>
        <v/>
      </c>
      <c r="O166" s="16">
        <f>IFERROR(INDEX(Options!$J$2:$J$1611,MATCH(A166, Options!$G$2:$G$1611,0)), )</f>
        <v/>
      </c>
      <c r="P166" s="16">
        <f>IFERROR(INDEX(Options!$I$2:$I$1611,MATCH(A166, Options!$G$2:$G$1611,0)), )</f>
        <v/>
      </c>
    </row>
    <row r="167">
      <c r="A167" s="16">
        <f>'New Sites'!A167</f>
        <v/>
      </c>
      <c r="B167" s="16">
        <f>'New Sites'!B167</f>
        <v/>
      </c>
      <c r="C167" s="16">
        <f>IFERROR('New Sites'!C167*VLOOKUP('Lookups'!$A$9, 'Lookups'!$A$9:'Lookups'!$B$24, 2, FALSE)+((SQRT((1/('Total Sites'!C167/Area!C167))/2)*1000)*'New Sites'!C167*VLOOKUP('Lookups'!$A$10, 'Lookups'!$A$9:'Lookups'!$B$24, 2, FALSE))+'New Sites'!C167*VLOOKUP('Lookups'!$A$11, 'Lookups'!$A$9:'Lookups'!$B$24, 2, FALSE),"-")</f>
        <v/>
      </c>
      <c r="D167" s="16">
        <f>IFERROR('New Sites'!D167*VLOOKUP('Lookups'!$A$9, 'Lookups'!$A$9:'Lookups'!$B$24, 2, FALSE)+((SQRT((1/('Total Sites'!D167/Area!D167))/2)*1000)*'New Sites'!D167*VLOOKUP('Lookups'!$A$10, 'Lookups'!$A$9:'Lookups'!$B$24, 2, FALSE))+'New Sites'!D167*VLOOKUP('Lookups'!$A$11, 'Lookups'!$A$9:'Lookups'!$B$24, 2, FALSE),"-")</f>
        <v/>
      </c>
      <c r="E167" s="16">
        <f>IFERROR('New Sites'!E167*VLOOKUP('Lookups'!$A$9, 'Lookups'!$A$9:'Lookups'!$B$24, 2, FALSE)+((SQRT((1/('Total Sites'!E167/Area!E167))/2)*1000)*'New Sites'!E167*VLOOKUP('Lookups'!$A$10, 'Lookups'!$A$9:'Lookups'!$B$24, 2, FALSE))+'New Sites'!E167*VLOOKUP('Lookups'!$A$11, 'Lookups'!$A$9:'Lookups'!$B$24, 2, FALSE),"-")</f>
        <v/>
      </c>
      <c r="F167" s="16">
        <f>IFERROR('New Sites'!F167*VLOOKUP('Lookups'!$A$9, 'Lookups'!$A$9:'Lookups'!$B$24, 2, FALSE)+((SQRT((1/('Total Sites'!F167/Area!F167))/2)*1000)*'New Sites'!F167*VLOOKUP('Lookups'!$A$10, 'Lookups'!$A$9:'Lookups'!$B$24, 2, FALSE))+'New Sites'!F167*VLOOKUP('Lookups'!$A$11, 'Lookups'!$A$9:'Lookups'!$B$24, 2, FALSE),"-")</f>
        <v/>
      </c>
      <c r="G167" s="16">
        <f>IFERROR('New Sites'!G167*VLOOKUP('Lookups'!$A$9, 'Lookups'!$A$9:'Lookups'!$B$24, 2, FALSE)+((SQRT((1/('Total Sites'!G167/Area!G167))/2)*1000)*'New Sites'!G167*VLOOKUP('Lookups'!$A$10, 'Lookups'!$A$9:'Lookups'!$B$24, 2, FALSE))+'New Sites'!G167*VLOOKUP('Lookups'!$A$11, 'Lookups'!$A$9:'Lookups'!$B$24, 2, FALSE),"-")</f>
        <v/>
      </c>
      <c r="H167" s="16">
        <f>IFERROR('New Sites'!H167*VLOOKUP('Lookups'!$A$9, 'Lookups'!$A$9:'Lookups'!$B$24, 2, FALSE)+((SQRT((1/('Total Sites'!H167/Area!H167))/2)*1000)*'New Sites'!H167*VLOOKUP('Lookups'!$A$10, 'Lookups'!$A$9:'Lookups'!$B$24, 2, FALSE))+'New Sites'!H167*VLOOKUP('Lookups'!$A$11, 'Lookups'!$A$9:'Lookups'!$B$24, 2, FALSE),"-")</f>
        <v/>
      </c>
      <c r="I167" s="16">
        <f>IFERROR('New Sites'!I167*VLOOKUP('Lookups'!$A$9, 'Lookups'!$A$9:'Lookups'!$B$24, 2, FALSE)+((SQRT((1/('Total Sites'!I167/Area!I167))/2)*1000)*'New Sites'!I167*VLOOKUP('Lookups'!$A$10, 'Lookups'!$A$9:'Lookups'!$B$24, 2, FALSE))+'New Sites'!I167*VLOOKUP('Lookups'!$A$11, 'Lookups'!$A$9:'Lookups'!$B$24, 2, FALSE),"-")</f>
        <v/>
      </c>
      <c r="J167" s="16">
        <f>IFERROR('New Sites'!J167*VLOOKUP('Lookups'!$A$9, 'Lookups'!$A$9:'Lookups'!$B$24, 2, FALSE)+((SQRT((1/('Total Sites'!J167/Area!J167))/2)*1000)*'New Sites'!J167*VLOOKUP('Lookups'!$A$10, 'Lookups'!$A$9:'Lookups'!$B$24, 2, FALSE))+'New Sites'!J167*VLOOKUP('Lookups'!$A$11, 'Lookups'!$A$9:'Lookups'!$B$24, 2, FALSE),"-")</f>
        <v/>
      </c>
      <c r="K167" s="16">
        <f>IFERROR('New Sites'!K167*VLOOKUP('Lookups'!$A$9, 'Lookups'!$A$9:'Lookups'!$B$24, 2, FALSE)+((SQRT((1/('Total Sites'!K167/Area!K167))/2)*1000)*'New Sites'!K167*VLOOKUP('Lookups'!$A$10, 'Lookups'!$A$9:'Lookups'!$B$24, 2, FALSE))+'New Sites'!K167*VLOOKUP('Lookups'!$A$11, 'Lookups'!$A$9:'Lookups'!$B$24, 2, FALSE),"-")</f>
        <v/>
      </c>
      <c r="L167" s="16">
        <f>IFERROR('New Sites'!L167*VLOOKUP('Lookups'!$A$9, 'Lookups'!$A$9:'Lookups'!$B$24, 2, FALSE)+((SQRT((1/('Total Sites'!L167/Area!L167))/2)*1000)*'New Sites'!L167*VLOOKUP('Lookups'!$A$10, 'Lookups'!$A$9:'Lookups'!$B$24, 2, FALSE))+'New Sites'!L167*VLOOKUP('Lookups'!$A$11, 'Lookups'!$A$9:'Lookups'!$B$24, 2, FALSE),"-")</f>
        <v/>
      </c>
      <c r="M167" s="17">
        <f>IFERROR(SUMIF((C167:L167), "&lt;&gt;n/a")/1e9, "-")</f>
        <v/>
      </c>
      <c r="N167" s="24">
        <f>(M167*1e9)/Pop!M167</f>
        <v/>
      </c>
      <c r="O167" s="16">
        <f>IFERROR(INDEX(Options!$J$2:$J$1611,MATCH(A167, Options!$G$2:$G$1611,0)), )</f>
        <v/>
      </c>
      <c r="P167" s="16">
        <f>IFERROR(INDEX(Options!$I$2:$I$1611,MATCH(A167, Options!$G$2:$G$1611,0)), )</f>
        <v/>
      </c>
    </row>
    <row r="168">
      <c r="A168" s="16">
        <f>'New Sites'!A168</f>
        <v/>
      </c>
      <c r="B168" s="16">
        <f>'New Sites'!B168</f>
        <v/>
      </c>
      <c r="C168" s="16">
        <f>IFERROR('New Sites'!C168*VLOOKUP('Lookups'!$A$9, 'Lookups'!$A$9:'Lookups'!$B$24, 2, FALSE)+((SQRT((1/('Total Sites'!C168/Area!C168))/2)*1000)*'New Sites'!C168*VLOOKUP('Lookups'!$A$10, 'Lookups'!$A$9:'Lookups'!$B$24, 2, FALSE))+'New Sites'!C168*VLOOKUP('Lookups'!$A$11, 'Lookups'!$A$9:'Lookups'!$B$24, 2, FALSE),"-")</f>
        <v/>
      </c>
      <c r="D168" s="16">
        <f>IFERROR('New Sites'!D168*VLOOKUP('Lookups'!$A$9, 'Lookups'!$A$9:'Lookups'!$B$24, 2, FALSE)+((SQRT((1/('Total Sites'!D168/Area!D168))/2)*1000)*'New Sites'!D168*VLOOKUP('Lookups'!$A$10, 'Lookups'!$A$9:'Lookups'!$B$24, 2, FALSE))+'New Sites'!D168*VLOOKUP('Lookups'!$A$11, 'Lookups'!$A$9:'Lookups'!$B$24, 2, FALSE),"-")</f>
        <v/>
      </c>
      <c r="E168" s="16">
        <f>IFERROR('New Sites'!E168*VLOOKUP('Lookups'!$A$9, 'Lookups'!$A$9:'Lookups'!$B$24, 2, FALSE)+((SQRT((1/('Total Sites'!E168/Area!E168))/2)*1000)*'New Sites'!E168*VLOOKUP('Lookups'!$A$10, 'Lookups'!$A$9:'Lookups'!$B$24, 2, FALSE))+'New Sites'!E168*VLOOKUP('Lookups'!$A$11, 'Lookups'!$A$9:'Lookups'!$B$24, 2, FALSE),"-")</f>
        <v/>
      </c>
      <c r="F168" s="16">
        <f>IFERROR('New Sites'!F168*VLOOKUP('Lookups'!$A$9, 'Lookups'!$A$9:'Lookups'!$B$24, 2, FALSE)+((SQRT((1/('Total Sites'!F168/Area!F168))/2)*1000)*'New Sites'!F168*VLOOKUP('Lookups'!$A$10, 'Lookups'!$A$9:'Lookups'!$B$24, 2, FALSE))+'New Sites'!F168*VLOOKUP('Lookups'!$A$11, 'Lookups'!$A$9:'Lookups'!$B$24, 2, FALSE),"-")</f>
        <v/>
      </c>
      <c r="G168" s="16">
        <f>IFERROR('New Sites'!G168*VLOOKUP('Lookups'!$A$9, 'Lookups'!$A$9:'Lookups'!$B$24, 2, FALSE)+((SQRT((1/('Total Sites'!G168/Area!G168))/2)*1000)*'New Sites'!G168*VLOOKUP('Lookups'!$A$10, 'Lookups'!$A$9:'Lookups'!$B$24, 2, FALSE))+'New Sites'!G168*VLOOKUP('Lookups'!$A$11, 'Lookups'!$A$9:'Lookups'!$B$24, 2, FALSE),"-")</f>
        <v/>
      </c>
      <c r="H168" s="16">
        <f>IFERROR('New Sites'!H168*VLOOKUP('Lookups'!$A$9, 'Lookups'!$A$9:'Lookups'!$B$24, 2, FALSE)+((SQRT((1/('Total Sites'!H168/Area!H168))/2)*1000)*'New Sites'!H168*VLOOKUP('Lookups'!$A$10, 'Lookups'!$A$9:'Lookups'!$B$24, 2, FALSE))+'New Sites'!H168*VLOOKUP('Lookups'!$A$11, 'Lookups'!$A$9:'Lookups'!$B$24, 2, FALSE),"-")</f>
        <v/>
      </c>
      <c r="I168" s="16">
        <f>IFERROR('New Sites'!I168*VLOOKUP('Lookups'!$A$9, 'Lookups'!$A$9:'Lookups'!$B$24, 2, FALSE)+((SQRT((1/('Total Sites'!I168/Area!I168))/2)*1000)*'New Sites'!I168*VLOOKUP('Lookups'!$A$10, 'Lookups'!$A$9:'Lookups'!$B$24, 2, FALSE))+'New Sites'!I168*VLOOKUP('Lookups'!$A$11, 'Lookups'!$A$9:'Lookups'!$B$24, 2, FALSE),"-")</f>
        <v/>
      </c>
      <c r="J168" s="16">
        <f>IFERROR('New Sites'!J168*VLOOKUP('Lookups'!$A$9, 'Lookups'!$A$9:'Lookups'!$B$24, 2, FALSE)+((SQRT((1/('Total Sites'!J168/Area!J168))/2)*1000)*'New Sites'!J168*VLOOKUP('Lookups'!$A$10, 'Lookups'!$A$9:'Lookups'!$B$24, 2, FALSE))+'New Sites'!J168*VLOOKUP('Lookups'!$A$11, 'Lookups'!$A$9:'Lookups'!$B$24, 2, FALSE),"-")</f>
        <v/>
      </c>
      <c r="K168" s="16">
        <f>IFERROR('New Sites'!K168*VLOOKUP('Lookups'!$A$9, 'Lookups'!$A$9:'Lookups'!$B$24, 2, FALSE)+((SQRT((1/('Total Sites'!K168/Area!K168))/2)*1000)*'New Sites'!K168*VLOOKUP('Lookups'!$A$10, 'Lookups'!$A$9:'Lookups'!$B$24, 2, FALSE))+'New Sites'!K168*VLOOKUP('Lookups'!$A$11, 'Lookups'!$A$9:'Lookups'!$B$24, 2, FALSE),"-")</f>
        <v/>
      </c>
      <c r="L168" s="16">
        <f>IFERROR('New Sites'!L168*VLOOKUP('Lookups'!$A$9, 'Lookups'!$A$9:'Lookups'!$B$24, 2, FALSE)+((SQRT((1/('Total Sites'!L168/Area!L168))/2)*1000)*'New Sites'!L168*VLOOKUP('Lookups'!$A$10, 'Lookups'!$A$9:'Lookups'!$B$24, 2, FALSE))+'New Sites'!L168*VLOOKUP('Lookups'!$A$11, 'Lookups'!$A$9:'Lookups'!$B$24, 2, FALSE),"-")</f>
        <v/>
      </c>
      <c r="M168" s="17">
        <f>IFERROR(SUMIF((C168:L168), "&lt;&gt;n/a")/1e9, "-")</f>
        <v/>
      </c>
      <c r="N168" s="24">
        <f>(M168*1e9)/Pop!M168</f>
        <v/>
      </c>
      <c r="O168" s="16">
        <f>IFERROR(INDEX(Options!$J$2:$J$1611,MATCH(A168, Options!$G$2:$G$1611,0)), )</f>
        <v/>
      </c>
      <c r="P168" s="16">
        <f>IFERROR(INDEX(Options!$I$2:$I$1611,MATCH(A168, Options!$G$2:$G$1611,0)), )</f>
        <v/>
      </c>
    </row>
    <row r="169">
      <c r="A169" s="16">
        <f>'New Sites'!A169</f>
        <v/>
      </c>
      <c r="B169" s="16">
        <f>'New Sites'!B169</f>
        <v/>
      </c>
      <c r="C169" s="16">
        <f>IFERROR('New Sites'!C169*VLOOKUP('Lookups'!$A$9, 'Lookups'!$A$9:'Lookups'!$B$24, 2, FALSE)+((SQRT((1/('Total Sites'!C169/Area!C169))/2)*1000)*'New Sites'!C169*VLOOKUP('Lookups'!$A$10, 'Lookups'!$A$9:'Lookups'!$B$24, 2, FALSE))+'New Sites'!C169*VLOOKUP('Lookups'!$A$11, 'Lookups'!$A$9:'Lookups'!$B$24, 2, FALSE),"-")</f>
        <v/>
      </c>
      <c r="D169" s="16">
        <f>IFERROR('New Sites'!D169*VLOOKUP('Lookups'!$A$9, 'Lookups'!$A$9:'Lookups'!$B$24, 2, FALSE)+((SQRT((1/('Total Sites'!D169/Area!D169))/2)*1000)*'New Sites'!D169*VLOOKUP('Lookups'!$A$10, 'Lookups'!$A$9:'Lookups'!$B$24, 2, FALSE))+'New Sites'!D169*VLOOKUP('Lookups'!$A$11, 'Lookups'!$A$9:'Lookups'!$B$24, 2, FALSE),"-")</f>
        <v/>
      </c>
      <c r="E169" s="16">
        <f>IFERROR('New Sites'!E169*VLOOKUP('Lookups'!$A$9, 'Lookups'!$A$9:'Lookups'!$B$24, 2, FALSE)+((SQRT((1/('Total Sites'!E169/Area!E169))/2)*1000)*'New Sites'!E169*VLOOKUP('Lookups'!$A$10, 'Lookups'!$A$9:'Lookups'!$B$24, 2, FALSE))+'New Sites'!E169*VLOOKUP('Lookups'!$A$11, 'Lookups'!$A$9:'Lookups'!$B$24, 2, FALSE),"-")</f>
        <v/>
      </c>
      <c r="F169" s="16">
        <f>IFERROR('New Sites'!F169*VLOOKUP('Lookups'!$A$9, 'Lookups'!$A$9:'Lookups'!$B$24, 2, FALSE)+((SQRT((1/('Total Sites'!F169/Area!F169))/2)*1000)*'New Sites'!F169*VLOOKUP('Lookups'!$A$10, 'Lookups'!$A$9:'Lookups'!$B$24, 2, FALSE))+'New Sites'!F169*VLOOKUP('Lookups'!$A$11, 'Lookups'!$A$9:'Lookups'!$B$24, 2, FALSE),"-")</f>
        <v/>
      </c>
      <c r="G169" s="16">
        <f>IFERROR('New Sites'!G169*VLOOKUP('Lookups'!$A$9, 'Lookups'!$A$9:'Lookups'!$B$24, 2, FALSE)+((SQRT((1/('Total Sites'!G169/Area!G169))/2)*1000)*'New Sites'!G169*VLOOKUP('Lookups'!$A$10, 'Lookups'!$A$9:'Lookups'!$B$24, 2, FALSE))+'New Sites'!G169*VLOOKUP('Lookups'!$A$11, 'Lookups'!$A$9:'Lookups'!$B$24, 2, FALSE),"-")</f>
        <v/>
      </c>
      <c r="H169" s="16">
        <f>IFERROR('New Sites'!H169*VLOOKUP('Lookups'!$A$9, 'Lookups'!$A$9:'Lookups'!$B$24, 2, FALSE)+((SQRT((1/('Total Sites'!H169/Area!H169))/2)*1000)*'New Sites'!H169*VLOOKUP('Lookups'!$A$10, 'Lookups'!$A$9:'Lookups'!$B$24, 2, FALSE))+'New Sites'!H169*VLOOKUP('Lookups'!$A$11, 'Lookups'!$A$9:'Lookups'!$B$24, 2, FALSE),"-")</f>
        <v/>
      </c>
      <c r="I169" s="16">
        <f>IFERROR('New Sites'!I169*VLOOKUP('Lookups'!$A$9, 'Lookups'!$A$9:'Lookups'!$B$24, 2, FALSE)+((SQRT((1/('Total Sites'!I169/Area!I169))/2)*1000)*'New Sites'!I169*VLOOKUP('Lookups'!$A$10, 'Lookups'!$A$9:'Lookups'!$B$24, 2, FALSE))+'New Sites'!I169*VLOOKUP('Lookups'!$A$11, 'Lookups'!$A$9:'Lookups'!$B$24, 2, FALSE),"-")</f>
        <v/>
      </c>
      <c r="J169" s="16">
        <f>IFERROR('New Sites'!J169*VLOOKUP('Lookups'!$A$9, 'Lookups'!$A$9:'Lookups'!$B$24, 2, FALSE)+((SQRT((1/('Total Sites'!J169/Area!J169))/2)*1000)*'New Sites'!J169*VLOOKUP('Lookups'!$A$10, 'Lookups'!$A$9:'Lookups'!$B$24, 2, FALSE))+'New Sites'!J169*VLOOKUP('Lookups'!$A$11, 'Lookups'!$A$9:'Lookups'!$B$24, 2, FALSE),"-")</f>
        <v/>
      </c>
      <c r="K169" s="16">
        <f>IFERROR('New Sites'!K169*VLOOKUP('Lookups'!$A$9, 'Lookups'!$A$9:'Lookups'!$B$24, 2, FALSE)+((SQRT((1/('Total Sites'!K169/Area!K169))/2)*1000)*'New Sites'!K169*VLOOKUP('Lookups'!$A$10, 'Lookups'!$A$9:'Lookups'!$B$24, 2, FALSE))+'New Sites'!K169*VLOOKUP('Lookups'!$A$11, 'Lookups'!$A$9:'Lookups'!$B$24, 2, FALSE),"-")</f>
        <v/>
      </c>
      <c r="L169" s="16">
        <f>IFERROR('New Sites'!L169*VLOOKUP('Lookups'!$A$9, 'Lookups'!$A$9:'Lookups'!$B$24, 2, FALSE)+((SQRT((1/('Total Sites'!L169/Area!L169))/2)*1000)*'New Sites'!L169*VLOOKUP('Lookups'!$A$10, 'Lookups'!$A$9:'Lookups'!$B$24, 2, FALSE))+'New Sites'!L169*VLOOKUP('Lookups'!$A$11, 'Lookups'!$A$9:'Lookups'!$B$24, 2, FALSE),"-")</f>
        <v/>
      </c>
      <c r="M169" s="17">
        <f>IFERROR(SUMIF((C169:L169), "&lt;&gt;n/a")/1e9, "-")</f>
        <v/>
      </c>
      <c r="N169" s="24">
        <f>(M169*1e9)/Pop!M169</f>
        <v/>
      </c>
      <c r="O169" s="16">
        <f>IFERROR(INDEX(Options!$J$2:$J$1611,MATCH(A169, Options!$G$2:$G$1611,0)), )</f>
        <v/>
      </c>
      <c r="P169" s="16">
        <f>IFERROR(INDEX(Options!$I$2:$I$1611,MATCH(A169, Options!$G$2:$G$1611,0)), )</f>
        <v/>
      </c>
    </row>
    <row r="170">
      <c r="A170" s="16">
        <f>'New Sites'!A170</f>
        <v/>
      </c>
      <c r="B170" s="16">
        <f>'New Sites'!B170</f>
        <v/>
      </c>
      <c r="C170" s="16">
        <f>IFERROR('New Sites'!C170*VLOOKUP('Lookups'!$A$9, 'Lookups'!$A$9:'Lookups'!$B$24, 2, FALSE)+((SQRT((1/('Total Sites'!C170/Area!C170))/2)*1000)*'New Sites'!C170*VLOOKUP('Lookups'!$A$10, 'Lookups'!$A$9:'Lookups'!$B$24, 2, FALSE))+'New Sites'!C170*VLOOKUP('Lookups'!$A$11, 'Lookups'!$A$9:'Lookups'!$B$24, 2, FALSE),"-")</f>
        <v/>
      </c>
      <c r="D170" s="16">
        <f>IFERROR('New Sites'!D170*VLOOKUP('Lookups'!$A$9, 'Lookups'!$A$9:'Lookups'!$B$24, 2, FALSE)+((SQRT((1/('Total Sites'!D170/Area!D170))/2)*1000)*'New Sites'!D170*VLOOKUP('Lookups'!$A$10, 'Lookups'!$A$9:'Lookups'!$B$24, 2, FALSE))+'New Sites'!D170*VLOOKUP('Lookups'!$A$11, 'Lookups'!$A$9:'Lookups'!$B$24, 2, FALSE),"-")</f>
        <v/>
      </c>
      <c r="E170" s="16">
        <f>IFERROR('New Sites'!E170*VLOOKUP('Lookups'!$A$9, 'Lookups'!$A$9:'Lookups'!$B$24, 2, FALSE)+((SQRT((1/('Total Sites'!E170/Area!E170))/2)*1000)*'New Sites'!E170*VLOOKUP('Lookups'!$A$10, 'Lookups'!$A$9:'Lookups'!$B$24, 2, FALSE))+'New Sites'!E170*VLOOKUP('Lookups'!$A$11, 'Lookups'!$A$9:'Lookups'!$B$24, 2, FALSE),"-")</f>
        <v/>
      </c>
      <c r="F170" s="16">
        <f>IFERROR('New Sites'!F170*VLOOKUP('Lookups'!$A$9, 'Lookups'!$A$9:'Lookups'!$B$24, 2, FALSE)+((SQRT((1/('Total Sites'!F170/Area!F170))/2)*1000)*'New Sites'!F170*VLOOKUP('Lookups'!$A$10, 'Lookups'!$A$9:'Lookups'!$B$24, 2, FALSE))+'New Sites'!F170*VLOOKUP('Lookups'!$A$11, 'Lookups'!$A$9:'Lookups'!$B$24, 2, FALSE),"-")</f>
        <v/>
      </c>
      <c r="G170" s="16">
        <f>IFERROR('New Sites'!G170*VLOOKUP('Lookups'!$A$9, 'Lookups'!$A$9:'Lookups'!$B$24, 2, FALSE)+((SQRT((1/('Total Sites'!G170/Area!G170))/2)*1000)*'New Sites'!G170*VLOOKUP('Lookups'!$A$10, 'Lookups'!$A$9:'Lookups'!$B$24, 2, FALSE))+'New Sites'!G170*VLOOKUP('Lookups'!$A$11, 'Lookups'!$A$9:'Lookups'!$B$24, 2, FALSE),"-")</f>
        <v/>
      </c>
      <c r="H170" s="16">
        <f>IFERROR('New Sites'!H170*VLOOKUP('Lookups'!$A$9, 'Lookups'!$A$9:'Lookups'!$B$24, 2, FALSE)+((SQRT((1/('Total Sites'!H170/Area!H170))/2)*1000)*'New Sites'!H170*VLOOKUP('Lookups'!$A$10, 'Lookups'!$A$9:'Lookups'!$B$24, 2, FALSE))+'New Sites'!H170*VLOOKUP('Lookups'!$A$11, 'Lookups'!$A$9:'Lookups'!$B$24, 2, FALSE),"-")</f>
        <v/>
      </c>
      <c r="I170" s="16">
        <f>IFERROR('New Sites'!I170*VLOOKUP('Lookups'!$A$9, 'Lookups'!$A$9:'Lookups'!$B$24, 2, FALSE)+((SQRT((1/('Total Sites'!I170/Area!I170))/2)*1000)*'New Sites'!I170*VLOOKUP('Lookups'!$A$10, 'Lookups'!$A$9:'Lookups'!$B$24, 2, FALSE))+'New Sites'!I170*VLOOKUP('Lookups'!$A$11, 'Lookups'!$A$9:'Lookups'!$B$24, 2, FALSE),"-")</f>
        <v/>
      </c>
      <c r="J170" s="16">
        <f>IFERROR('New Sites'!J170*VLOOKUP('Lookups'!$A$9, 'Lookups'!$A$9:'Lookups'!$B$24, 2, FALSE)+((SQRT((1/('Total Sites'!J170/Area!J170))/2)*1000)*'New Sites'!J170*VLOOKUP('Lookups'!$A$10, 'Lookups'!$A$9:'Lookups'!$B$24, 2, FALSE))+'New Sites'!J170*VLOOKUP('Lookups'!$A$11, 'Lookups'!$A$9:'Lookups'!$B$24, 2, FALSE),"-")</f>
        <v/>
      </c>
      <c r="K170" s="16">
        <f>IFERROR('New Sites'!K170*VLOOKUP('Lookups'!$A$9, 'Lookups'!$A$9:'Lookups'!$B$24, 2, FALSE)+((SQRT((1/('Total Sites'!K170/Area!K170))/2)*1000)*'New Sites'!K170*VLOOKUP('Lookups'!$A$10, 'Lookups'!$A$9:'Lookups'!$B$24, 2, FALSE))+'New Sites'!K170*VLOOKUP('Lookups'!$A$11, 'Lookups'!$A$9:'Lookups'!$B$24, 2, FALSE),"-")</f>
        <v/>
      </c>
      <c r="L170" s="16">
        <f>IFERROR('New Sites'!L170*VLOOKUP('Lookups'!$A$9, 'Lookups'!$A$9:'Lookups'!$B$24, 2, FALSE)+((SQRT((1/('Total Sites'!L170/Area!L170))/2)*1000)*'New Sites'!L170*VLOOKUP('Lookups'!$A$10, 'Lookups'!$A$9:'Lookups'!$B$24, 2, FALSE))+'New Sites'!L170*VLOOKUP('Lookups'!$A$11, 'Lookups'!$A$9:'Lookups'!$B$24, 2, FALSE),"-")</f>
        <v/>
      </c>
      <c r="M170" s="17">
        <f>IFERROR(SUMIF((C170:L170), "&lt;&gt;n/a")/1e9, "-")</f>
        <v/>
      </c>
      <c r="N170" s="24">
        <f>(M170*1e9)/Pop!M170</f>
        <v/>
      </c>
      <c r="O170" s="16">
        <f>IFERROR(INDEX(Options!$J$2:$J$1611,MATCH(A170, Options!$G$2:$G$1611,0)), )</f>
        <v/>
      </c>
      <c r="P170" s="16">
        <f>IFERROR(INDEX(Options!$I$2:$I$1611,MATCH(A170, Options!$G$2:$G$1611,0)), )</f>
        <v/>
      </c>
    </row>
    <row r="171">
      <c r="A171" s="16">
        <f>'New Sites'!A171</f>
        <v/>
      </c>
      <c r="B171" s="16">
        <f>'New Sites'!B171</f>
        <v/>
      </c>
      <c r="C171" s="16">
        <f>IFERROR('New Sites'!C171*VLOOKUP('Lookups'!$A$9, 'Lookups'!$A$9:'Lookups'!$B$24, 2, FALSE)+((SQRT((1/('Total Sites'!C171/Area!C171))/2)*1000)*'New Sites'!C171*VLOOKUP('Lookups'!$A$10, 'Lookups'!$A$9:'Lookups'!$B$24, 2, FALSE))+'New Sites'!C171*VLOOKUP('Lookups'!$A$11, 'Lookups'!$A$9:'Lookups'!$B$24, 2, FALSE),"-")</f>
        <v/>
      </c>
      <c r="D171" s="16">
        <f>IFERROR('New Sites'!D171*VLOOKUP('Lookups'!$A$9, 'Lookups'!$A$9:'Lookups'!$B$24, 2, FALSE)+((SQRT((1/('Total Sites'!D171/Area!D171))/2)*1000)*'New Sites'!D171*VLOOKUP('Lookups'!$A$10, 'Lookups'!$A$9:'Lookups'!$B$24, 2, FALSE))+'New Sites'!D171*VLOOKUP('Lookups'!$A$11, 'Lookups'!$A$9:'Lookups'!$B$24, 2, FALSE),"-")</f>
        <v/>
      </c>
      <c r="E171" s="16">
        <f>IFERROR('New Sites'!E171*VLOOKUP('Lookups'!$A$9, 'Lookups'!$A$9:'Lookups'!$B$24, 2, FALSE)+((SQRT((1/('Total Sites'!E171/Area!E171))/2)*1000)*'New Sites'!E171*VLOOKUP('Lookups'!$A$10, 'Lookups'!$A$9:'Lookups'!$B$24, 2, FALSE))+'New Sites'!E171*VLOOKUP('Lookups'!$A$11, 'Lookups'!$A$9:'Lookups'!$B$24, 2, FALSE),"-")</f>
        <v/>
      </c>
      <c r="F171" s="16">
        <f>IFERROR('New Sites'!F171*VLOOKUP('Lookups'!$A$9, 'Lookups'!$A$9:'Lookups'!$B$24, 2, FALSE)+((SQRT((1/('Total Sites'!F171/Area!F171))/2)*1000)*'New Sites'!F171*VLOOKUP('Lookups'!$A$10, 'Lookups'!$A$9:'Lookups'!$B$24, 2, FALSE))+'New Sites'!F171*VLOOKUP('Lookups'!$A$11, 'Lookups'!$A$9:'Lookups'!$B$24, 2, FALSE),"-")</f>
        <v/>
      </c>
      <c r="G171" s="16">
        <f>IFERROR('New Sites'!G171*VLOOKUP('Lookups'!$A$9, 'Lookups'!$A$9:'Lookups'!$B$24, 2, FALSE)+((SQRT((1/('Total Sites'!G171/Area!G171))/2)*1000)*'New Sites'!G171*VLOOKUP('Lookups'!$A$10, 'Lookups'!$A$9:'Lookups'!$B$24, 2, FALSE))+'New Sites'!G171*VLOOKUP('Lookups'!$A$11, 'Lookups'!$A$9:'Lookups'!$B$24, 2, FALSE),"-")</f>
        <v/>
      </c>
      <c r="H171" s="16">
        <f>IFERROR('New Sites'!H171*VLOOKUP('Lookups'!$A$9, 'Lookups'!$A$9:'Lookups'!$B$24, 2, FALSE)+((SQRT((1/('Total Sites'!H171/Area!H171))/2)*1000)*'New Sites'!H171*VLOOKUP('Lookups'!$A$10, 'Lookups'!$A$9:'Lookups'!$B$24, 2, FALSE))+'New Sites'!H171*VLOOKUP('Lookups'!$A$11, 'Lookups'!$A$9:'Lookups'!$B$24, 2, FALSE),"-")</f>
        <v/>
      </c>
      <c r="I171" s="16">
        <f>IFERROR('New Sites'!I171*VLOOKUP('Lookups'!$A$9, 'Lookups'!$A$9:'Lookups'!$B$24, 2, FALSE)+((SQRT((1/('Total Sites'!I171/Area!I171))/2)*1000)*'New Sites'!I171*VLOOKUP('Lookups'!$A$10, 'Lookups'!$A$9:'Lookups'!$B$24, 2, FALSE))+'New Sites'!I171*VLOOKUP('Lookups'!$A$11, 'Lookups'!$A$9:'Lookups'!$B$24, 2, FALSE),"-")</f>
        <v/>
      </c>
      <c r="J171" s="16">
        <f>IFERROR('New Sites'!J171*VLOOKUP('Lookups'!$A$9, 'Lookups'!$A$9:'Lookups'!$B$24, 2, FALSE)+((SQRT((1/('Total Sites'!J171/Area!J171))/2)*1000)*'New Sites'!J171*VLOOKUP('Lookups'!$A$10, 'Lookups'!$A$9:'Lookups'!$B$24, 2, FALSE))+'New Sites'!J171*VLOOKUP('Lookups'!$A$11, 'Lookups'!$A$9:'Lookups'!$B$24, 2, FALSE),"-")</f>
        <v/>
      </c>
      <c r="K171" s="16">
        <f>IFERROR('New Sites'!K171*VLOOKUP('Lookups'!$A$9, 'Lookups'!$A$9:'Lookups'!$B$24, 2, FALSE)+((SQRT((1/('Total Sites'!K171/Area!K171))/2)*1000)*'New Sites'!K171*VLOOKUP('Lookups'!$A$10, 'Lookups'!$A$9:'Lookups'!$B$24, 2, FALSE))+'New Sites'!K171*VLOOKUP('Lookups'!$A$11, 'Lookups'!$A$9:'Lookups'!$B$24, 2, FALSE),"-")</f>
        <v/>
      </c>
      <c r="L171" s="16">
        <f>IFERROR('New Sites'!L171*VLOOKUP('Lookups'!$A$9, 'Lookups'!$A$9:'Lookups'!$B$24, 2, FALSE)+((SQRT((1/('Total Sites'!L171/Area!L171))/2)*1000)*'New Sites'!L171*VLOOKUP('Lookups'!$A$10, 'Lookups'!$A$9:'Lookups'!$B$24, 2, FALSE))+'New Sites'!L171*VLOOKUP('Lookups'!$A$11, 'Lookups'!$A$9:'Lookups'!$B$24, 2, FALSE),"-")</f>
        <v/>
      </c>
      <c r="M171" s="17">
        <f>IFERROR(SUMIF((C171:L171), "&lt;&gt;n/a")/1e9, "-")</f>
        <v/>
      </c>
      <c r="N171" s="24">
        <f>(M171*1e9)/Pop!M171</f>
        <v/>
      </c>
      <c r="O171" s="16">
        <f>IFERROR(INDEX(Options!$J$2:$J$1611,MATCH(A171, Options!$G$2:$G$1611,0)), )</f>
        <v/>
      </c>
      <c r="P171" s="16">
        <f>IFERROR(INDEX(Options!$I$2:$I$1611,MATCH(A171, Options!$G$2:$G$1611,0)), )</f>
        <v/>
      </c>
    </row>
    <row r="172">
      <c r="A172" s="16">
        <f>'New Sites'!A172</f>
        <v/>
      </c>
      <c r="B172" s="16">
        <f>'New Sites'!B172</f>
        <v/>
      </c>
      <c r="C172" s="16">
        <f>IFERROR('New Sites'!C172*VLOOKUP('Lookups'!$A$9, 'Lookups'!$A$9:'Lookups'!$B$24, 2, FALSE)+((SQRT((1/('Total Sites'!C172/Area!C172))/2)*1000)*'New Sites'!C172*VLOOKUP('Lookups'!$A$10, 'Lookups'!$A$9:'Lookups'!$B$24, 2, FALSE))+'New Sites'!C172*VLOOKUP('Lookups'!$A$11, 'Lookups'!$A$9:'Lookups'!$B$24, 2, FALSE),"-")</f>
        <v/>
      </c>
      <c r="D172" s="16">
        <f>IFERROR('New Sites'!D172*VLOOKUP('Lookups'!$A$9, 'Lookups'!$A$9:'Lookups'!$B$24, 2, FALSE)+((SQRT((1/('Total Sites'!D172/Area!D172))/2)*1000)*'New Sites'!D172*VLOOKUP('Lookups'!$A$10, 'Lookups'!$A$9:'Lookups'!$B$24, 2, FALSE))+'New Sites'!D172*VLOOKUP('Lookups'!$A$11, 'Lookups'!$A$9:'Lookups'!$B$24, 2, FALSE),"-")</f>
        <v/>
      </c>
      <c r="E172" s="16">
        <f>IFERROR('New Sites'!E172*VLOOKUP('Lookups'!$A$9, 'Lookups'!$A$9:'Lookups'!$B$24, 2, FALSE)+((SQRT((1/('Total Sites'!E172/Area!E172))/2)*1000)*'New Sites'!E172*VLOOKUP('Lookups'!$A$10, 'Lookups'!$A$9:'Lookups'!$B$24, 2, FALSE))+'New Sites'!E172*VLOOKUP('Lookups'!$A$11, 'Lookups'!$A$9:'Lookups'!$B$24, 2, FALSE),"-")</f>
        <v/>
      </c>
      <c r="F172" s="16">
        <f>IFERROR('New Sites'!F172*VLOOKUP('Lookups'!$A$9, 'Lookups'!$A$9:'Lookups'!$B$24, 2, FALSE)+((SQRT((1/('Total Sites'!F172/Area!F172))/2)*1000)*'New Sites'!F172*VLOOKUP('Lookups'!$A$10, 'Lookups'!$A$9:'Lookups'!$B$24, 2, FALSE))+'New Sites'!F172*VLOOKUP('Lookups'!$A$11, 'Lookups'!$A$9:'Lookups'!$B$24, 2, FALSE),"-")</f>
        <v/>
      </c>
      <c r="G172" s="16">
        <f>IFERROR('New Sites'!G172*VLOOKUP('Lookups'!$A$9, 'Lookups'!$A$9:'Lookups'!$B$24, 2, FALSE)+((SQRT((1/('Total Sites'!G172/Area!G172))/2)*1000)*'New Sites'!G172*VLOOKUP('Lookups'!$A$10, 'Lookups'!$A$9:'Lookups'!$B$24, 2, FALSE))+'New Sites'!G172*VLOOKUP('Lookups'!$A$11, 'Lookups'!$A$9:'Lookups'!$B$24, 2, FALSE),"-")</f>
        <v/>
      </c>
      <c r="H172" s="16">
        <f>IFERROR('New Sites'!H172*VLOOKUP('Lookups'!$A$9, 'Lookups'!$A$9:'Lookups'!$B$24, 2, FALSE)+((SQRT((1/('Total Sites'!H172/Area!H172))/2)*1000)*'New Sites'!H172*VLOOKUP('Lookups'!$A$10, 'Lookups'!$A$9:'Lookups'!$B$24, 2, FALSE))+'New Sites'!H172*VLOOKUP('Lookups'!$A$11, 'Lookups'!$A$9:'Lookups'!$B$24, 2, FALSE),"-")</f>
        <v/>
      </c>
      <c r="I172" s="16">
        <f>IFERROR('New Sites'!I172*VLOOKUP('Lookups'!$A$9, 'Lookups'!$A$9:'Lookups'!$B$24, 2, FALSE)+((SQRT((1/('Total Sites'!I172/Area!I172))/2)*1000)*'New Sites'!I172*VLOOKUP('Lookups'!$A$10, 'Lookups'!$A$9:'Lookups'!$B$24, 2, FALSE))+'New Sites'!I172*VLOOKUP('Lookups'!$A$11, 'Lookups'!$A$9:'Lookups'!$B$24, 2, FALSE),"-")</f>
        <v/>
      </c>
      <c r="J172" s="16">
        <f>IFERROR('New Sites'!J172*VLOOKUP('Lookups'!$A$9, 'Lookups'!$A$9:'Lookups'!$B$24, 2, FALSE)+((SQRT((1/('Total Sites'!J172/Area!J172))/2)*1000)*'New Sites'!J172*VLOOKUP('Lookups'!$A$10, 'Lookups'!$A$9:'Lookups'!$B$24, 2, FALSE))+'New Sites'!J172*VLOOKUP('Lookups'!$A$11, 'Lookups'!$A$9:'Lookups'!$B$24, 2, FALSE),"-")</f>
        <v/>
      </c>
      <c r="K172" s="16">
        <f>IFERROR('New Sites'!K172*VLOOKUP('Lookups'!$A$9, 'Lookups'!$A$9:'Lookups'!$B$24, 2, FALSE)+((SQRT((1/('Total Sites'!K172/Area!K172))/2)*1000)*'New Sites'!K172*VLOOKUP('Lookups'!$A$10, 'Lookups'!$A$9:'Lookups'!$B$24, 2, FALSE))+'New Sites'!K172*VLOOKUP('Lookups'!$A$11, 'Lookups'!$A$9:'Lookups'!$B$24, 2, FALSE),"-")</f>
        <v/>
      </c>
      <c r="L172" s="16">
        <f>IFERROR('New Sites'!L172*VLOOKUP('Lookups'!$A$9, 'Lookups'!$A$9:'Lookups'!$B$24, 2, FALSE)+((SQRT((1/('Total Sites'!L172/Area!L172))/2)*1000)*'New Sites'!L172*VLOOKUP('Lookups'!$A$10, 'Lookups'!$A$9:'Lookups'!$B$24, 2, FALSE))+'New Sites'!L172*VLOOKUP('Lookups'!$A$11, 'Lookups'!$A$9:'Lookups'!$B$24, 2, FALSE),"-")</f>
        <v/>
      </c>
      <c r="M172" s="17">
        <f>IFERROR(SUMIF((C172:L172), "&lt;&gt;n/a")/1e9, "-")</f>
        <v/>
      </c>
      <c r="N172" s="24">
        <f>(M172*1e9)/Pop!M172</f>
        <v/>
      </c>
      <c r="O172" s="16">
        <f>IFERROR(INDEX(Options!$J$2:$J$1611,MATCH(A172, Options!$G$2:$G$1611,0)), )</f>
        <v/>
      </c>
      <c r="P172" s="16">
        <f>IFERROR(INDEX(Options!$I$2:$I$1611,MATCH(A172, Options!$G$2:$G$1611,0)), )</f>
        <v/>
      </c>
    </row>
    <row r="173">
      <c r="A173" s="16">
        <f>'New Sites'!A173</f>
        <v/>
      </c>
      <c r="B173" s="16">
        <f>'New Sites'!B173</f>
        <v/>
      </c>
      <c r="C173" s="16">
        <f>IFERROR('New Sites'!C173*VLOOKUP('Lookups'!$A$9, 'Lookups'!$A$9:'Lookups'!$B$24, 2, FALSE)+((SQRT((1/('Total Sites'!C173/Area!C173))/2)*1000)*'New Sites'!C173*VLOOKUP('Lookups'!$A$10, 'Lookups'!$A$9:'Lookups'!$B$24, 2, FALSE))+'New Sites'!C173*VLOOKUP('Lookups'!$A$11, 'Lookups'!$A$9:'Lookups'!$B$24, 2, FALSE),"-")</f>
        <v/>
      </c>
      <c r="D173" s="16">
        <f>IFERROR('New Sites'!D173*VLOOKUP('Lookups'!$A$9, 'Lookups'!$A$9:'Lookups'!$B$24, 2, FALSE)+((SQRT((1/('Total Sites'!D173/Area!D173))/2)*1000)*'New Sites'!D173*VLOOKUP('Lookups'!$A$10, 'Lookups'!$A$9:'Lookups'!$B$24, 2, FALSE))+'New Sites'!D173*VLOOKUP('Lookups'!$A$11, 'Lookups'!$A$9:'Lookups'!$B$24, 2, FALSE),"-")</f>
        <v/>
      </c>
      <c r="E173" s="16">
        <f>IFERROR('New Sites'!E173*VLOOKUP('Lookups'!$A$9, 'Lookups'!$A$9:'Lookups'!$B$24, 2, FALSE)+((SQRT((1/('Total Sites'!E173/Area!E173))/2)*1000)*'New Sites'!E173*VLOOKUP('Lookups'!$A$10, 'Lookups'!$A$9:'Lookups'!$B$24, 2, FALSE))+'New Sites'!E173*VLOOKUP('Lookups'!$A$11, 'Lookups'!$A$9:'Lookups'!$B$24, 2, FALSE),"-")</f>
        <v/>
      </c>
      <c r="F173" s="16">
        <f>IFERROR('New Sites'!F173*VLOOKUP('Lookups'!$A$9, 'Lookups'!$A$9:'Lookups'!$B$24, 2, FALSE)+((SQRT((1/('Total Sites'!F173/Area!F173))/2)*1000)*'New Sites'!F173*VLOOKUP('Lookups'!$A$10, 'Lookups'!$A$9:'Lookups'!$B$24, 2, FALSE))+'New Sites'!F173*VLOOKUP('Lookups'!$A$11, 'Lookups'!$A$9:'Lookups'!$B$24, 2, FALSE),"-")</f>
        <v/>
      </c>
      <c r="G173" s="16">
        <f>IFERROR('New Sites'!G173*VLOOKUP('Lookups'!$A$9, 'Lookups'!$A$9:'Lookups'!$B$24, 2, FALSE)+((SQRT((1/('Total Sites'!G173/Area!G173))/2)*1000)*'New Sites'!G173*VLOOKUP('Lookups'!$A$10, 'Lookups'!$A$9:'Lookups'!$B$24, 2, FALSE))+'New Sites'!G173*VLOOKUP('Lookups'!$A$11, 'Lookups'!$A$9:'Lookups'!$B$24, 2, FALSE),"-")</f>
        <v/>
      </c>
      <c r="H173" s="16">
        <f>IFERROR('New Sites'!H173*VLOOKUP('Lookups'!$A$9, 'Lookups'!$A$9:'Lookups'!$B$24, 2, FALSE)+((SQRT((1/('Total Sites'!H173/Area!H173))/2)*1000)*'New Sites'!H173*VLOOKUP('Lookups'!$A$10, 'Lookups'!$A$9:'Lookups'!$B$24, 2, FALSE))+'New Sites'!H173*VLOOKUP('Lookups'!$A$11, 'Lookups'!$A$9:'Lookups'!$B$24, 2, FALSE),"-")</f>
        <v/>
      </c>
      <c r="I173" s="16">
        <f>IFERROR('New Sites'!I173*VLOOKUP('Lookups'!$A$9, 'Lookups'!$A$9:'Lookups'!$B$24, 2, FALSE)+((SQRT((1/('Total Sites'!I173/Area!I173))/2)*1000)*'New Sites'!I173*VLOOKUP('Lookups'!$A$10, 'Lookups'!$A$9:'Lookups'!$B$24, 2, FALSE))+'New Sites'!I173*VLOOKUP('Lookups'!$A$11, 'Lookups'!$A$9:'Lookups'!$B$24, 2, FALSE),"-")</f>
        <v/>
      </c>
      <c r="J173" s="16">
        <f>IFERROR('New Sites'!J173*VLOOKUP('Lookups'!$A$9, 'Lookups'!$A$9:'Lookups'!$B$24, 2, FALSE)+((SQRT((1/('Total Sites'!J173/Area!J173))/2)*1000)*'New Sites'!J173*VLOOKUP('Lookups'!$A$10, 'Lookups'!$A$9:'Lookups'!$B$24, 2, FALSE))+'New Sites'!J173*VLOOKUP('Lookups'!$A$11, 'Lookups'!$A$9:'Lookups'!$B$24, 2, FALSE),"-")</f>
        <v/>
      </c>
      <c r="K173" s="16">
        <f>IFERROR('New Sites'!K173*VLOOKUP('Lookups'!$A$9, 'Lookups'!$A$9:'Lookups'!$B$24, 2, FALSE)+((SQRT((1/('Total Sites'!K173/Area!K173))/2)*1000)*'New Sites'!K173*VLOOKUP('Lookups'!$A$10, 'Lookups'!$A$9:'Lookups'!$B$24, 2, FALSE))+'New Sites'!K173*VLOOKUP('Lookups'!$A$11, 'Lookups'!$A$9:'Lookups'!$B$24, 2, FALSE),"-")</f>
        <v/>
      </c>
      <c r="L173" s="16">
        <f>IFERROR('New Sites'!L173*VLOOKUP('Lookups'!$A$9, 'Lookups'!$A$9:'Lookups'!$B$24, 2, FALSE)+((SQRT((1/('Total Sites'!L173/Area!L173))/2)*1000)*'New Sites'!L173*VLOOKUP('Lookups'!$A$10, 'Lookups'!$A$9:'Lookups'!$B$24, 2, FALSE))+'New Sites'!L173*VLOOKUP('Lookups'!$A$11, 'Lookups'!$A$9:'Lookups'!$B$24, 2, FALSE),"-")</f>
        <v/>
      </c>
      <c r="M173" s="17">
        <f>IFERROR(SUMIF((C173:L173), "&lt;&gt;n/a")/1e9, "-")</f>
        <v/>
      </c>
      <c r="N173" s="24">
        <f>(M173*1e9)/Pop!M173</f>
        <v/>
      </c>
      <c r="O173" s="16">
        <f>IFERROR(INDEX(Options!$J$2:$J$1611,MATCH(A173, Options!$G$2:$G$1611,0)), )</f>
        <v/>
      </c>
      <c r="P173" s="16">
        <f>IFERROR(INDEX(Options!$I$2:$I$1611,MATCH(A173, Options!$G$2:$G$1611,0)), )</f>
        <v/>
      </c>
    </row>
    <row r="174">
      <c r="A174" s="16">
        <f>'New Sites'!A174</f>
        <v/>
      </c>
      <c r="B174" s="16">
        <f>'New Sites'!B174</f>
        <v/>
      </c>
      <c r="C174" s="16">
        <f>IFERROR('New Sites'!C174*VLOOKUP('Lookups'!$A$9, 'Lookups'!$A$9:'Lookups'!$B$24, 2, FALSE)+((SQRT((1/('Total Sites'!C174/Area!C174))/2)*1000)*'New Sites'!C174*VLOOKUP('Lookups'!$A$10, 'Lookups'!$A$9:'Lookups'!$B$24, 2, FALSE))+'New Sites'!C174*VLOOKUP('Lookups'!$A$11, 'Lookups'!$A$9:'Lookups'!$B$24, 2, FALSE),"-")</f>
        <v/>
      </c>
      <c r="D174" s="16">
        <f>IFERROR('New Sites'!D174*VLOOKUP('Lookups'!$A$9, 'Lookups'!$A$9:'Lookups'!$B$24, 2, FALSE)+((SQRT((1/('Total Sites'!D174/Area!D174))/2)*1000)*'New Sites'!D174*VLOOKUP('Lookups'!$A$10, 'Lookups'!$A$9:'Lookups'!$B$24, 2, FALSE))+'New Sites'!D174*VLOOKUP('Lookups'!$A$11, 'Lookups'!$A$9:'Lookups'!$B$24, 2, FALSE),"-")</f>
        <v/>
      </c>
      <c r="E174" s="16">
        <f>IFERROR('New Sites'!E174*VLOOKUP('Lookups'!$A$9, 'Lookups'!$A$9:'Lookups'!$B$24, 2, FALSE)+((SQRT((1/('Total Sites'!E174/Area!E174))/2)*1000)*'New Sites'!E174*VLOOKUP('Lookups'!$A$10, 'Lookups'!$A$9:'Lookups'!$B$24, 2, FALSE))+'New Sites'!E174*VLOOKUP('Lookups'!$A$11, 'Lookups'!$A$9:'Lookups'!$B$24, 2, FALSE),"-")</f>
        <v/>
      </c>
      <c r="F174" s="16">
        <f>IFERROR('New Sites'!F174*VLOOKUP('Lookups'!$A$9, 'Lookups'!$A$9:'Lookups'!$B$24, 2, FALSE)+((SQRT((1/('Total Sites'!F174/Area!F174))/2)*1000)*'New Sites'!F174*VLOOKUP('Lookups'!$A$10, 'Lookups'!$A$9:'Lookups'!$B$24, 2, FALSE))+'New Sites'!F174*VLOOKUP('Lookups'!$A$11, 'Lookups'!$A$9:'Lookups'!$B$24, 2, FALSE),"-")</f>
        <v/>
      </c>
      <c r="G174" s="16">
        <f>IFERROR('New Sites'!G174*VLOOKUP('Lookups'!$A$9, 'Lookups'!$A$9:'Lookups'!$B$24, 2, FALSE)+((SQRT((1/('Total Sites'!G174/Area!G174))/2)*1000)*'New Sites'!G174*VLOOKUP('Lookups'!$A$10, 'Lookups'!$A$9:'Lookups'!$B$24, 2, FALSE))+'New Sites'!G174*VLOOKUP('Lookups'!$A$11, 'Lookups'!$A$9:'Lookups'!$B$24, 2, FALSE),"-")</f>
        <v/>
      </c>
      <c r="H174" s="16">
        <f>IFERROR('New Sites'!H174*VLOOKUP('Lookups'!$A$9, 'Lookups'!$A$9:'Lookups'!$B$24, 2, FALSE)+((SQRT((1/('Total Sites'!H174/Area!H174))/2)*1000)*'New Sites'!H174*VLOOKUP('Lookups'!$A$10, 'Lookups'!$A$9:'Lookups'!$B$24, 2, FALSE))+'New Sites'!H174*VLOOKUP('Lookups'!$A$11, 'Lookups'!$A$9:'Lookups'!$B$24, 2, FALSE),"-")</f>
        <v/>
      </c>
      <c r="I174" s="16">
        <f>IFERROR('New Sites'!I174*VLOOKUP('Lookups'!$A$9, 'Lookups'!$A$9:'Lookups'!$B$24, 2, FALSE)+((SQRT((1/('Total Sites'!I174/Area!I174))/2)*1000)*'New Sites'!I174*VLOOKUP('Lookups'!$A$10, 'Lookups'!$A$9:'Lookups'!$B$24, 2, FALSE))+'New Sites'!I174*VLOOKUP('Lookups'!$A$11, 'Lookups'!$A$9:'Lookups'!$B$24, 2, FALSE),"-")</f>
        <v/>
      </c>
      <c r="J174" s="16">
        <f>IFERROR('New Sites'!J174*VLOOKUP('Lookups'!$A$9, 'Lookups'!$A$9:'Lookups'!$B$24, 2, FALSE)+((SQRT((1/('Total Sites'!J174/Area!J174))/2)*1000)*'New Sites'!J174*VLOOKUP('Lookups'!$A$10, 'Lookups'!$A$9:'Lookups'!$B$24, 2, FALSE))+'New Sites'!J174*VLOOKUP('Lookups'!$A$11, 'Lookups'!$A$9:'Lookups'!$B$24, 2, FALSE),"-")</f>
        <v/>
      </c>
      <c r="K174" s="16">
        <f>IFERROR('New Sites'!K174*VLOOKUP('Lookups'!$A$9, 'Lookups'!$A$9:'Lookups'!$B$24, 2, FALSE)+((SQRT((1/('Total Sites'!K174/Area!K174))/2)*1000)*'New Sites'!K174*VLOOKUP('Lookups'!$A$10, 'Lookups'!$A$9:'Lookups'!$B$24, 2, FALSE))+'New Sites'!K174*VLOOKUP('Lookups'!$A$11, 'Lookups'!$A$9:'Lookups'!$B$24, 2, FALSE),"-")</f>
        <v/>
      </c>
      <c r="L174" s="16">
        <f>IFERROR('New Sites'!L174*VLOOKUP('Lookups'!$A$9, 'Lookups'!$A$9:'Lookups'!$B$24, 2, FALSE)+((SQRT((1/('Total Sites'!L174/Area!L174))/2)*1000)*'New Sites'!L174*VLOOKUP('Lookups'!$A$10, 'Lookups'!$A$9:'Lookups'!$B$24, 2, FALSE))+'New Sites'!L174*VLOOKUP('Lookups'!$A$11, 'Lookups'!$A$9:'Lookups'!$B$24, 2, FALSE),"-")</f>
        <v/>
      </c>
      <c r="M174" s="17">
        <f>IFERROR(SUMIF((C174:L174), "&lt;&gt;n/a")/1e9, "-")</f>
        <v/>
      </c>
      <c r="N174" s="24">
        <f>(M174*1e9)/Pop!M174</f>
        <v/>
      </c>
      <c r="O174" s="16">
        <f>IFERROR(INDEX(Options!$J$2:$J$1611,MATCH(A174, Options!$G$2:$G$1611,0)), )</f>
        <v/>
      </c>
      <c r="P174" s="16">
        <f>IFERROR(INDEX(Options!$I$2:$I$1611,MATCH(A174, Options!$G$2:$G$1611,0)), )</f>
        <v/>
      </c>
    </row>
    <row r="175">
      <c r="A175" s="16">
        <f>'New Sites'!A175</f>
        <v/>
      </c>
      <c r="B175" s="16">
        <f>'New Sites'!B175</f>
        <v/>
      </c>
      <c r="C175" s="16">
        <f>IFERROR('New Sites'!C175*VLOOKUP('Lookups'!$A$9, 'Lookups'!$A$9:'Lookups'!$B$24, 2, FALSE)+((SQRT((1/('Total Sites'!C175/Area!C175))/2)*1000)*'New Sites'!C175*VLOOKUP('Lookups'!$A$10, 'Lookups'!$A$9:'Lookups'!$B$24, 2, FALSE))+'New Sites'!C175*VLOOKUP('Lookups'!$A$11, 'Lookups'!$A$9:'Lookups'!$B$24, 2, FALSE),"-")</f>
        <v/>
      </c>
      <c r="D175" s="16">
        <f>IFERROR('New Sites'!D175*VLOOKUP('Lookups'!$A$9, 'Lookups'!$A$9:'Lookups'!$B$24, 2, FALSE)+((SQRT((1/('Total Sites'!D175/Area!D175))/2)*1000)*'New Sites'!D175*VLOOKUP('Lookups'!$A$10, 'Lookups'!$A$9:'Lookups'!$B$24, 2, FALSE))+'New Sites'!D175*VLOOKUP('Lookups'!$A$11, 'Lookups'!$A$9:'Lookups'!$B$24, 2, FALSE),"-")</f>
        <v/>
      </c>
      <c r="E175" s="16">
        <f>IFERROR('New Sites'!E175*VLOOKUP('Lookups'!$A$9, 'Lookups'!$A$9:'Lookups'!$B$24, 2, FALSE)+((SQRT((1/('Total Sites'!E175/Area!E175))/2)*1000)*'New Sites'!E175*VLOOKUP('Lookups'!$A$10, 'Lookups'!$A$9:'Lookups'!$B$24, 2, FALSE))+'New Sites'!E175*VLOOKUP('Lookups'!$A$11, 'Lookups'!$A$9:'Lookups'!$B$24, 2, FALSE),"-")</f>
        <v/>
      </c>
      <c r="F175" s="16">
        <f>IFERROR('New Sites'!F175*VLOOKUP('Lookups'!$A$9, 'Lookups'!$A$9:'Lookups'!$B$24, 2, FALSE)+((SQRT((1/('Total Sites'!F175/Area!F175))/2)*1000)*'New Sites'!F175*VLOOKUP('Lookups'!$A$10, 'Lookups'!$A$9:'Lookups'!$B$24, 2, FALSE))+'New Sites'!F175*VLOOKUP('Lookups'!$A$11, 'Lookups'!$A$9:'Lookups'!$B$24, 2, FALSE),"-")</f>
        <v/>
      </c>
      <c r="G175" s="16">
        <f>IFERROR('New Sites'!G175*VLOOKUP('Lookups'!$A$9, 'Lookups'!$A$9:'Lookups'!$B$24, 2, FALSE)+((SQRT((1/('Total Sites'!G175/Area!G175))/2)*1000)*'New Sites'!G175*VLOOKUP('Lookups'!$A$10, 'Lookups'!$A$9:'Lookups'!$B$24, 2, FALSE))+'New Sites'!G175*VLOOKUP('Lookups'!$A$11, 'Lookups'!$A$9:'Lookups'!$B$24, 2, FALSE),"-")</f>
        <v/>
      </c>
      <c r="H175" s="16">
        <f>IFERROR('New Sites'!H175*VLOOKUP('Lookups'!$A$9, 'Lookups'!$A$9:'Lookups'!$B$24, 2, FALSE)+((SQRT((1/('Total Sites'!H175/Area!H175))/2)*1000)*'New Sites'!H175*VLOOKUP('Lookups'!$A$10, 'Lookups'!$A$9:'Lookups'!$B$24, 2, FALSE))+'New Sites'!H175*VLOOKUP('Lookups'!$A$11, 'Lookups'!$A$9:'Lookups'!$B$24, 2, FALSE),"-")</f>
        <v/>
      </c>
      <c r="I175" s="16">
        <f>IFERROR('New Sites'!I175*VLOOKUP('Lookups'!$A$9, 'Lookups'!$A$9:'Lookups'!$B$24, 2, FALSE)+((SQRT((1/('Total Sites'!I175/Area!I175))/2)*1000)*'New Sites'!I175*VLOOKUP('Lookups'!$A$10, 'Lookups'!$A$9:'Lookups'!$B$24, 2, FALSE))+'New Sites'!I175*VLOOKUP('Lookups'!$A$11, 'Lookups'!$A$9:'Lookups'!$B$24, 2, FALSE),"-")</f>
        <v/>
      </c>
      <c r="J175" s="16">
        <f>IFERROR('New Sites'!J175*VLOOKUP('Lookups'!$A$9, 'Lookups'!$A$9:'Lookups'!$B$24, 2, FALSE)+((SQRT((1/('Total Sites'!J175/Area!J175))/2)*1000)*'New Sites'!J175*VLOOKUP('Lookups'!$A$10, 'Lookups'!$A$9:'Lookups'!$B$24, 2, FALSE))+'New Sites'!J175*VLOOKUP('Lookups'!$A$11, 'Lookups'!$A$9:'Lookups'!$B$24, 2, FALSE),"-")</f>
        <v/>
      </c>
      <c r="K175" s="16">
        <f>IFERROR('New Sites'!K175*VLOOKUP('Lookups'!$A$9, 'Lookups'!$A$9:'Lookups'!$B$24, 2, FALSE)+((SQRT((1/('Total Sites'!K175/Area!K175))/2)*1000)*'New Sites'!K175*VLOOKUP('Lookups'!$A$10, 'Lookups'!$A$9:'Lookups'!$B$24, 2, FALSE))+'New Sites'!K175*VLOOKUP('Lookups'!$A$11, 'Lookups'!$A$9:'Lookups'!$B$24, 2, FALSE),"-")</f>
        <v/>
      </c>
      <c r="L175" s="16">
        <f>IFERROR('New Sites'!L175*VLOOKUP('Lookups'!$A$9, 'Lookups'!$A$9:'Lookups'!$B$24, 2, FALSE)+((SQRT((1/('Total Sites'!L175/Area!L175))/2)*1000)*'New Sites'!L175*VLOOKUP('Lookups'!$A$10, 'Lookups'!$A$9:'Lookups'!$B$24, 2, FALSE))+'New Sites'!L175*VLOOKUP('Lookups'!$A$11, 'Lookups'!$A$9:'Lookups'!$B$24, 2, FALSE),"-")</f>
        <v/>
      </c>
      <c r="M175" s="17">
        <f>IFERROR(SUMIF((C175:L175), "&lt;&gt;n/a")/1e9, "-")</f>
        <v/>
      </c>
      <c r="N175" s="24">
        <f>(M175*1e9)/Pop!M175</f>
        <v/>
      </c>
      <c r="O175" s="16">
        <f>IFERROR(INDEX(Options!$J$2:$J$1611,MATCH(A175, Options!$G$2:$G$1611,0)), )</f>
        <v/>
      </c>
      <c r="P175" s="16">
        <f>IFERROR(INDEX(Options!$I$2:$I$1611,MATCH(A175, Options!$G$2:$G$1611,0)), )</f>
        <v/>
      </c>
    </row>
    <row r="176">
      <c r="A176" s="16">
        <f>'New Sites'!A176</f>
        <v/>
      </c>
      <c r="B176" s="16">
        <f>'New Sites'!B176</f>
        <v/>
      </c>
      <c r="C176" s="16">
        <f>IFERROR('New Sites'!C176*VLOOKUP('Lookups'!$A$9, 'Lookups'!$A$9:'Lookups'!$B$24, 2, FALSE)+((SQRT((1/('Total Sites'!C176/Area!C176))/2)*1000)*'New Sites'!C176*VLOOKUP('Lookups'!$A$10, 'Lookups'!$A$9:'Lookups'!$B$24, 2, FALSE))+'New Sites'!C176*VLOOKUP('Lookups'!$A$11, 'Lookups'!$A$9:'Lookups'!$B$24, 2, FALSE),"-")</f>
        <v/>
      </c>
      <c r="D176" s="16">
        <f>IFERROR('New Sites'!D176*VLOOKUP('Lookups'!$A$9, 'Lookups'!$A$9:'Lookups'!$B$24, 2, FALSE)+((SQRT((1/('Total Sites'!D176/Area!D176))/2)*1000)*'New Sites'!D176*VLOOKUP('Lookups'!$A$10, 'Lookups'!$A$9:'Lookups'!$B$24, 2, FALSE))+'New Sites'!D176*VLOOKUP('Lookups'!$A$11, 'Lookups'!$A$9:'Lookups'!$B$24, 2, FALSE),"-")</f>
        <v/>
      </c>
      <c r="E176" s="16">
        <f>IFERROR('New Sites'!E176*VLOOKUP('Lookups'!$A$9, 'Lookups'!$A$9:'Lookups'!$B$24, 2, FALSE)+((SQRT((1/('Total Sites'!E176/Area!E176))/2)*1000)*'New Sites'!E176*VLOOKUP('Lookups'!$A$10, 'Lookups'!$A$9:'Lookups'!$B$24, 2, FALSE))+'New Sites'!E176*VLOOKUP('Lookups'!$A$11, 'Lookups'!$A$9:'Lookups'!$B$24, 2, FALSE),"-")</f>
        <v/>
      </c>
      <c r="F176" s="16">
        <f>IFERROR('New Sites'!F176*VLOOKUP('Lookups'!$A$9, 'Lookups'!$A$9:'Lookups'!$B$24, 2, FALSE)+((SQRT((1/('Total Sites'!F176/Area!F176))/2)*1000)*'New Sites'!F176*VLOOKUP('Lookups'!$A$10, 'Lookups'!$A$9:'Lookups'!$B$24, 2, FALSE))+'New Sites'!F176*VLOOKUP('Lookups'!$A$11, 'Lookups'!$A$9:'Lookups'!$B$24, 2, FALSE),"-")</f>
        <v/>
      </c>
      <c r="G176" s="16">
        <f>IFERROR('New Sites'!G176*VLOOKUP('Lookups'!$A$9, 'Lookups'!$A$9:'Lookups'!$B$24, 2, FALSE)+((SQRT((1/('Total Sites'!G176/Area!G176))/2)*1000)*'New Sites'!G176*VLOOKUP('Lookups'!$A$10, 'Lookups'!$A$9:'Lookups'!$B$24, 2, FALSE))+'New Sites'!G176*VLOOKUP('Lookups'!$A$11, 'Lookups'!$A$9:'Lookups'!$B$24, 2, FALSE),"-")</f>
        <v/>
      </c>
      <c r="H176" s="16">
        <f>IFERROR('New Sites'!H176*VLOOKUP('Lookups'!$A$9, 'Lookups'!$A$9:'Lookups'!$B$24, 2, FALSE)+((SQRT((1/('Total Sites'!H176/Area!H176))/2)*1000)*'New Sites'!H176*VLOOKUP('Lookups'!$A$10, 'Lookups'!$A$9:'Lookups'!$B$24, 2, FALSE))+'New Sites'!H176*VLOOKUP('Lookups'!$A$11, 'Lookups'!$A$9:'Lookups'!$B$24, 2, FALSE),"-")</f>
        <v/>
      </c>
      <c r="I176" s="16">
        <f>IFERROR('New Sites'!I176*VLOOKUP('Lookups'!$A$9, 'Lookups'!$A$9:'Lookups'!$B$24, 2, FALSE)+((SQRT((1/('Total Sites'!I176/Area!I176))/2)*1000)*'New Sites'!I176*VLOOKUP('Lookups'!$A$10, 'Lookups'!$A$9:'Lookups'!$B$24, 2, FALSE))+'New Sites'!I176*VLOOKUP('Lookups'!$A$11, 'Lookups'!$A$9:'Lookups'!$B$24, 2, FALSE),"-")</f>
        <v/>
      </c>
      <c r="J176" s="16">
        <f>IFERROR('New Sites'!J176*VLOOKUP('Lookups'!$A$9, 'Lookups'!$A$9:'Lookups'!$B$24, 2, FALSE)+((SQRT((1/('Total Sites'!J176/Area!J176))/2)*1000)*'New Sites'!J176*VLOOKUP('Lookups'!$A$10, 'Lookups'!$A$9:'Lookups'!$B$24, 2, FALSE))+'New Sites'!J176*VLOOKUP('Lookups'!$A$11, 'Lookups'!$A$9:'Lookups'!$B$24, 2, FALSE),"-")</f>
        <v/>
      </c>
      <c r="K176" s="16">
        <f>IFERROR('New Sites'!K176*VLOOKUP('Lookups'!$A$9, 'Lookups'!$A$9:'Lookups'!$B$24, 2, FALSE)+((SQRT((1/('Total Sites'!K176/Area!K176))/2)*1000)*'New Sites'!K176*VLOOKUP('Lookups'!$A$10, 'Lookups'!$A$9:'Lookups'!$B$24, 2, FALSE))+'New Sites'!K176*VLOOKUP('Lookups'!$A$11, 'Lookups'!$A$9:'Lookups'!$B$24, 2, FALSE),"-")</f>
        <v/>
      </c>
      <c r="L176" s="16">
        <f>IFERROR('New Sites'!L176*VLOOKUP('Lookups'!$A$9, 'Lookups'!$A$9:'Lookups'!$B$24, 2, FALSE)+((SQRT((1/('Total Sites'!L176/Area!L176))/2)*1000)*'New Sites'!L176*VLOOKUP('Lookups'!$A$10, 'Lookups'!$A$9:'Lookups'!$B$24, 2, FALSE))+'New Sites'!L176*VLOOKUP('Lookups'!$A$11, 'Lookups'!$A$9:'Lookups'!$B$24, 2, FALSE),"-")</f>
        <v/>
      </c>
      <c r="M176" s="17">
        <f>IFERROR(SUMIF((C176:L176), "&lt;&gt;n/a")/1e9, "-")</f>
        <v/>
      </c>
      <c r="N176" s="24">
        <f>(M176*1e9)/Pop!M176</f>
        <v/>
      </c>
      <c r="O176" s="16">
        <f>IFERROR(INDEX(Options!$J$2:$J$1611,MATCH(A176, Options!$G$2:$G$1611,0)), )</f>
        <v/>
      </c>
      <c r="P176" s="16">
        <f>IFERROR(INDEX(Options!$I$2:$I$1611,MATCH(A176, Options!$G$2:$G$1611,0)), )</f>
        <v/>
      </c>
    </row>
    <row r="177">
      <c r="A177" s="16">
        <f>'New Sites'!A177</f>
        <v/>
      </c>
      <c r="B177" s="16">
        <f>'New Sites'!B177</f>
        <v/>
      </c>
      <c r="C177" s="16">
        <f>IFERROR('New Sites'!C177*VLOOKUP('Lookups'!$A$9, 'Lookups'!$A$9:'Lookups'!$B$24, 2, FALSE)+((SQRT((1/('Total Sites'!C177/Area!C177))/2)*1000)*'New Sites'!C177*VLOOKUP('Lookups'!$A$10, 'Lookups'!$A$9:'Lookups'!$B$24, 2, FALSE))+'New Sites'!C177*VLOOKUP('Lookups'!$A$11, 'Lookups'!$A$9:'Lookups'!$B$24, 2, FALSE),"-")</f>
        <v/>
      </c>
      <c r="D177" s="16">
        <f>IFERROR('New Sites'!D177*VLOOKUP('Lookups'!$A$9, 'Lookups'!$A$9:'Lookups'!$B$24, 2, FALSE)+((SQRT((1/('Total Sites'!D177/Area!D177))/2)*1000)*'New Sites'!D177*VLOOKUP('Lookups'!$A$10, 'Lookups'!$A$9:'Lookups'!$B$24, 2, FALSE))+'New Sites'!D177*VLOOKUP('Lookups'!$A$11, 'Lookups'!$A$9:'Lookups'!$B$24, 2, FALSE),"-")</f>
        <v/>
      </c>
      <c r="E177" s="16">
        <f>IFERROR('New Sites'!E177*VLOOKUP('Lookups'!$A$9, 'Lookups'!$A$9:'Lookups'!$B$24, 2, FALSE)+((SQRT((1/('Total Sites'!E177/Area!E177))/2)*1000)*'New Sites'!E177*VLOOKUP('Lookups'!$A$10, 'Lookups'!$A$9:'Lookups'!$B$24, 2, FALSE))+'New Sites'!E177*VLOOKUP('Lookups'!$A$11, 'Lookups'!$A$9:'Lookups'!$B$24, 2, FALSE),"-")</f>
        <v/>
      </c>
      <c r="F177" s="16">
        <f>IFERROR('New Sites'!F177*VLOOKUP('Lookups'!$A$9, 'Lookups'!$A$9:'Lookups'!$B$24, 2, FALSE)+((SQRT((1/('Total Sites'!F177/Area!F177))/2)*1000)*'New Sites'!F177*VLOOKUP('Lookups'!$A$10, 'Lookups'!$A$9:'Lookups'!$B$24, 2, FALSE))+'New Sites'!F177*VLOOKUP('Lookups'!$A$11, 'Lookups'!$A$9:'Lookups'!$B$24, 2, FALSE),"-")</f>
        <v/>
      </c>
      <c r="G177" s="16">
        <f>IFERROR('New Sites'!G177*VLOOKUP('Lookups'!$A$9, 'Lookups'!$A$9:'Lookups'!$B$24, 2, FALSE)+((SQRT((1/('Total Sites'!G177/Area!G177))/2)*1000)*'New Sites'!G177*VLOOKUP('Lookups'!$A$10, 'Lookups'!$A$9:'Lookups'!$B$24, 2, FALSE))+'New Sites'!G177*VLOOKUP('Lookups'!$A$11, 'Lookups'!$A$9:'Lookups'!$B$24, 2, FALSE),"-")</f>
        <v/>
      </c>
      <c r="H177" s="16">
        <f>IFERROR('New Sites'!H177*VLOOKUP('Lookups'!$A$9, 'Lookups'!$A$9:'Lookups'!$B$24, 2, FALSE)+((SQRT((1/('Total Sites'!H177/Area!H177))/2)*1000)*'New Sites'!H177*VLOOKUP('Lookups'!$A$10, 'Lookups'!$A$9:'Lookups'!$B$24, 2, FALSE))+'New Sites'!H177*VLOOKUP('Lookups'!$A$11, 'Lookups'!$A$9:'Lookups'!$B$24, 2, FALSE),"-")</f>
        <v/>
      </c>
      <c r="I177" s="16">
        <f>IFERROR('New Sites'!I177*VLOOKUP('Lookups'!$A$9, 'Lookups'!$A$9:'Lookups'!$B$24, 2, FALSE)+((SQRT((1/('Total Sites'!I177/Area!I177))/2)*1000)*'New Sites'!I177*VLOOKUP('Lookups'!$A$10, 'Lookups'!$A$9:'Lookups'!$B$24, 2, FALSE))+'New Sites'!I177*VLOOKUP('Lookups'!$A$11, 'Lookups'!$A$9:'Lookups'!$B$24, 2, FALSE),"-")</f>
        <v/>
      </c>
      <c r="J177" s="16">
        <f>IFERROR('New Sites'!J177*VLOOKUP('Lookups'!$A$9, 'Lookups'!$A$9:'Lookups'!$B$24, 2, FALSE)+((SQRT((1/('Total Sites'!J177/Area!J177))/2)*1000)*'New Sites'!J177*VLOOKUP('Lookups'!$A$10, 'Lookups'!$A$9:'Lookups'!$B$24, 2, FALSE))+'New Sites'!J177*VLOOKUP('Lookups'!$A$11, 'Lookups'!$A$9:'Lookups'!$B$24, 2, FALSE),"-")</f>
        <v/>
      </c>
      <c r="K177" s="16">
        <f>IFERROR('New Sites'!K177*VLOOKUP('Lookups'!$A$9, 'Lookups'!$A$9:'Lookups'!$B$24, 2, FALSE)+((SQRT((1/('Total Sites'!K177/Area!K177))/2)*1000)*'New Sites'!K177*VLOOKUP('Lookups'!$A$10, 'Lookups'!$A$9:'Lookups'!$B$24, 2, FALSE))+'New Sites'!K177*VLOOKUP('Lookups'!$A$11, 'Lookups'!$A$9:'Lookups'!$B$24, 2, FALSE),"-")</f>
        <v/>
      </c>
      <c r="L177" s="16">
        <f>IFERROR('New Sites'!L177*VLOOKUP('Lookups'!$A$9, 'Lookups'!$A$9:'Lookups'!$B$24, 2, FALSE)+((SQRT((1/('Total Sites'!L177/Area!L177))/2)*1000)*'New Sites'!L177*VLOOKUP('Lookups'!$A$10, 'Lookups'!$A$9:'Lookups'!$B$24, 2, FALSE))+'New Sites'!L177*VLOOKUP('Lookups'!$A$11, 'Lookups'!$A$9:'Lookups'!$B$24, 2, FALSE),"-")</f>
        <v/>
      </c>
      <c r="M177" s="17">
        <f>IFERROR(SUMIF((C177:L177), "&lt;&gt;n/a")/1e9, "-")</f>
        <v/>
      </c>
      <c r="N177" s="24">
        <f>(M177*1e9)/Pop!M177</f>
        <v/>
      </c>
      <c r="O177" s="16">
        <f>IFERROR(INDEX(Options!$J$2:$J$1611,MATCH(A177, Options!$G$2:$G$1611,0)), )</f>
        <v/>
      </c>
      <c r="P177" s="16">
        <f>IFERROR(INDEX(Options!$I$2:$I$1611,MATCH(A177, Options!$G$2:$G$1611,0)), )</f>
        <v/>
      </c>
    </row>
    <row r="178">
      <c r="A178" s="16">
        <f>'New Sites'!A178</f>
        <v/>
      </c>
      <c r="B178" s="16">
        <f>'New Sites'!B178</f>
        <v/>
      </c>
      <c r="C178" s="16">
        <f>IFERROR('New Sites'!C178*VLOOKUP('Lookups'!$A$9, 'Lookups'!$A$9:'Lookups'!$B$24, 2, FALSE)+((SQRT((1/('Total Sites'!C178/Area!C178))/2)*1000)*'New Sites'!C178*VLOOKUP('Lookups'!$A$10, 'Lookups'!$A$9:'Lookups'!$B$24, 2, FALSE))+'New Sites'!C178*VLOOKUP('Lookups'!$A$11, 'Lookups'!$A$9:'Lookups'!$B$24, 2, FALSE),"-")</f>
        <v/>
      </c>
      <c r="D178" s="16">
        <f>IFERROR('New Sites'!D178*VLOOKUP('Lookups'!$A$9, 'Lookups'!$A$9:'Lookups'!$B$24, 2, FALSE)+((SQRT((1/('Total Sites'!D178/Area!D178))/2)*1000)*'New Sites'!D178*VLOOKUP('Lookups'!$A$10, 'Lookups'!$A$9:'Lookups'!$B$24, 2, FALSE))+'New Sites'!D178*VLOOKUP('Lookups'!$A$11, 'Lookups'!$A$9:'Lookups'!$B$24, 2, FALSE),"-")</f>
        <v/>
      </c>
      <c r="E178" s="16">
        <f>IFERROR('New Sites'!E178*VLOOKUP('Lookups'!$A$9, 'Lookups'!$A$9:'Lookups'!$B$24, 2, FALSE)+((SQRT((1/('Total Sites'!E178/Area!E178))/2)*1000)*'New Sites'!E178*VLOOKUP('Lookups'!$A$10, 'Lookups'!$A$9:'Lookups'!$B$24, 2, FALSE))+'New Sites'!E178*VLOOKUP('Lookups'!$A$11, 'Lookups'!$A$9:'Lookups'!$B$24, 2, FALSE),"-")</f>
        <v/>
      </c>
      <c r="F178" s="16">
        <f>IFERROR('New Sites'!F178*VLOOKUP('Lookups'!$A$9, 'Lookups'!$A$9:'Lookups'!$B$24, 2, FALSE)+((SQRT((1/('Total Sites'!F178/Area!F178))/2)*1000)*'New Sites'!F178*VLOOKUP('Lookups'!$A$10, 'Lookups'!$A$9:'Lookups'!$B$24, 2, FALSE))+'New Sites'!F178*VLOOKUP('Lookups'!$A$11, 'Lookups'!$A$9:'Lookups'!$B$24, 2, FALSE),"-")</f>
        <v/>
      </c>
      <c r="G178" s="16">
        <f>IFERROR('New Sites'!G178*VLOOKUP('Lookups'!$A$9, 'Lookups'!$A$9:'Lookups'!$B$24, 2, FALSE)+((SQRT((1/('Total Sites'!G178/Area!G178))/2)*1000)*'New Sites'!G178*VLOOKUP('Lookups'!$A$10, 'Lookups'!$A$9:'Lookups'!$B$24, 2, FALSE))+'New Sites'!G178*VLOOKUP('Lookups'!$A$11, 'Lookups'!$A$9:'Lookups'!$B$24, 2, FALSE),"-")</f>
        <v/>
      </c>
      <c r="H178" s="16">
        <f>IFERROR('New Sites'!H178*VLOOKUP('Lookups'!$A$9, 'Lookups'!$A$9:'Lookups'!$B$24, 2, FALSE)+((SQRT((1/('Total Sites'!H178/Area!H178))/2)*1000)*'New Sites'!H178*VLOOKUP('Lookups'!$A$10, 'Lookups'!$A$9:'Lookups'!$B$24, 2, FALSE))+'New Sites'!H178*VLOOKUP('Lookups'!$A$11, 'Lookups'!$A$9:'Lookups'!$B$24, 2, FALSE),"-")</f>
        <v/>
      </c>
      <c r="I178" s="16">
        <f>IFERROR('New Sites'!I178*VLOOKUP('Lookups'!$A$9, 'Lookups'!$A$9:'Lookups'!$B$24, 2, FALSE)+((SQRT((1/('Total Sites'!I178/Area!I178))/2)*1000)*'New Sites'!I178*VLOOKUP('Lookups'!$A$10, 'Lookups'!$A$9:'Lookups'!$B$24, 2, FALSE))+'New Sites'!I178*VLOOKUP('Lookups'!$A$11, 'Lookups'!$A$9:'Lookups'!$B$24, 2, FALSE),"-")</f>
        <v/>
      </c>
      <c r="J178" s="16">
        <f>IFERROR('New Sites'!J178*VLOOKUP('Lookups'!$A$9, 'Lookups'!$A$9:'Lookups'!$B$24, 2, FALSE)+((SQRT((1/('Total Sites'!J178/Area!J178))/2)*1000)*'New Sites'!J178*VLOOKUP('Lookups'!$A$10, 'Lookups'!$A$9:'Lookups'!$B$24, 2, FALSE))+'New Sites'!J178*VLOOKUP('Lookups'!$A$11, 'Lookups'!$A$9:'Lookups'!$B$24, 2, FALSE),"-")</f>
        <v/>
      </c>
      <c r="K178" s="16">
        <f>IFERROR('New Sites'!K178*VLOOKUP('Lookups'!$A$9, 'Lookups'!$A$9:'Lookups'!$B$24, 2, FALSE)+((SQRT((1/('Total Sites'!K178/Area!K178))/2)*1000)*'New Sites'!K178*VLOOKUP('Lookups'!$A$10, 'Lookups'!$A$9:'Lookups'!$B$24, 2, FALSE))+'New Sites'!K178*VLOOKUP('Lookups'!$A$11, 'Lookups'!$A$9:'Lookups'!$B$24, 2, FALSE),"-")</f>
        <v/>
      </c>
      <c r="L178" s="16">
        <f>IFERROR('New Sites'!L178*VLOOKUP('Lookups'!$A$9, 'Lookups'!$A$9:'Lookups'!$B$24, 2, FALSE)+((SQRT((1/('Total Sites'!L178/Area!L178))/2)*1000)*'New Sites'!L178*VLOOKUP('Lookups'!$A$10, 'Lookups'!$A$9:'Lookups'!$B$24, 2, FALSE))+'New Sites'!L178*VLOOKUP('Lookups'!$A$11, 'Lookups'!$A$9:'Lookups'!$B$24, 2, FALSE),"-")</f>
        <v/>
      </c>
      <c r="M178" s="17">
        <f>IFERROR(SUMIF((C178:L178), "&lt;&gt;n/a")/1e9, "-")</f>
        <v/>
      </c>
      <c r="N178" s="24">
        <f>(M178*1e9)/Pop!M178</f>
        <v/>
      </c>
      <c r="O178" s="16">
        <f>IFERROR(INDEX(Options!$J$2:$J$1611,MATCH(A178, Options!$G$2:$G$1611,0)), )</f>
        <v/>
      </c>
      <c r="P178" s="16">
        <f>IFERROR(INDEX(Options!$I$2:$I$1611,MATCH(A178, Options!$G$2:$G$1611,0)), )</f>
        <v/>
      </c>
    </row>
    <row r="179">
      <c r="A179" s="16">
        <f>'New Sites'!A179</f>
        <v/>
      </c>
      <c r="B179" s="16">
        <f>'New Sites'!B179</f>
        <v/>
      </c>
      <c r="C179" s="16">
        <f>IFERROR('New Sites'!C179*VLOOKUP('Lookups'!$A$9, 'Lookups'!$A$9:'Lookups'!$B$24, 2, FALSE)+((SQRT((1/('Total Sites'!C179/Area!C179))/2)*1000)*'New Sites'!C179*VLOOKUP('Lookups'!$A$10, 'Lookups'!$A$9:'Lookups'!$B$24, 2, FALSE))+'New Sites'!C179*VLOOKUP('Lookups'!$A$11, 'Lookups'!$A$9:'Lookups'!$B$24, 2, FALSE),"-")</f>
        <v/>
      </c>
      <c r="D179" s="16">
        <f>IFERROR('New Sites'!D179*VLOOKUP('Lookups'!$A$9, 'Lookups'!$A$9:'Lookups'!$B$24, 2, FALSE)+((SQRT((1/('Total Sites'!D179/Area!D179))/2)*1000)*'New Sites'!D179*VLOOKUP('Lookups'!$A$10, 'Lookups'!$A$9:'Lookups'!$B$24, 2, FALSE))+'New Sites'!D179*VLOOKUP('Lookups'!$A$11, 'Lookups'!$A$9:'Lookups'!$B$24, 2, FALSE),"-")</f>
        <v/>
      </c>
      <c r="E179" s="16">
        <f>IFERROR('New Sites'!E179*VLOOKUP('Lookups'!$A$9, 'Lookups'!$A$9:'Lookups'!$B$24, 2, FALSE)+((SQRT((1/('Total Sites'!E179/Area!E179))/2)*1000)*'New Sites'!E179*VLOOKUP('Lookups'!$A$10, 'Lookups'!$A$9:'Lookups'!$B$24, 2, FALSE))+'New Sites'!E179*VLOOKUP('Lookups'!$A$11, 'Lookups'!$A$9:'Lookups'!$B$24, 2, FALSE),"-")</f>
        <v/>
      </c>
      <c r="F179" s="16">
        <f>IFERROR('New Sites'!F179*VLOOKUP('Lookups'!$A$9, 'Lookups'!$A$9:'Lookups'!$B$24, 2, FALSE)+((SQRT((1/('Total Sites'!F179/Area!F179))/2)*1000)*'New Sites'!F179*VLOOKUP('Lookups'!$A$10, 'Lookups'!$A$9:'Lookups'!$B$24, 2, FALSE))+'New Sites'!F179*VLOOKUP('Lookups'!$A$11, 'Lookups'!$A$9:'Lookups'!$B$24, 2, FALSE),"-")</f>
        <v/>
      </c>
      <c r="G179" s="16">
        <f>IFERROR('New Sites'!G179*VLOOKUP('Lookups'!$A$9, 'Lookups'!$A$9:'Lookups'!$B$24, 2, FALSE)+((SQRT((1/('Total Sites'!G179/Area!G179))/2)*1000)*'New Sites'!G179*VLOOKUP('Lookups'!$A$10, 'Lookups'!$A$9:'Lookups'!$B$24, 2, FALSE))+'New Sites'!G179*VLOOKUP('Lookups'!$A$11, 'Lookups'!$A$9:'Lookups'!$B$24, 2, FALSE),"-")</f>
        <v/>
      </c>
      <c r="H179" s="16">
        <f>IFERROR('New Sites'!H179*VLOOKUP('Lookups'!$A$9, 'Lookups'!$A$9:'Lookups'!$B$24, 2, FALSE)+((SQRT((1/('Total Sites'!H179/Area!H179))/2)*1000)*'New Sites'!H179*VLOOKUP('Lookups'!$A$10, 'Lookups'!$A$9:'Lookups'!$B$24, 2, FALSE))+'New Sites'!H179*VLOOKUP('Lookups'!$A$11, 'Lookups'!$A$9:'Lookups'!$B$24, 2, FALSE),"-")</f>
        <v/>
      </c>
      <c r="I179" s="16">
        <f>IFERROR('New Sites'!I179*VLOOKUP('Lookups'!$A$9, 'Lookups'!$A$9:'Lookups'!$B$24, 2, FALSE)+((SQRT((1/('Total Sites'!I179/Area!I179))/2)*1000)*'New Sites'!I179*VLOOKUP('Lookups'!$A$10, 'Lookups'!$A$9:'Lookups'!$B$24, 2, FALSE))+'New Sites'!I179*VLOOKUP('Lookups'!$A$11, 'Lookups'!$A$9:'Lookups'!$B$24, 2, FALSE),"-")</f>
        <v/>
      </c>
      <c r="J179" s="16">
        <f>IFERROR('New Sites'!J179*VLOOKUP('Lookups'!$A$9, 'Lookups'!$A$9:'Lookups'!$B$24, 2, FALSE)+((SQRT((1/('Total Sites'!J179/Area!J179))/2)*1000)*'New Sites'!J179*VLOOKUP('Lookups'!$A$10, 'Lookups'!$A$9:'Lookups'!$B$24, 2, FALSE))+'New Sites'!J179*VLOOKUP('Lookups'!$A$11, 'Lookups'!$A$9:'Lookups'!$B$24, 2, FALSE),"-")</f>
        <v/>
      </c>
      <c r="K179" s="16">
        <f>IFERROR('New Sites'!K179*VLOOKUP('Lookups'!$A$9, 'Lookups'!$A$9:'Lookups'!$B$24, 2, FALSE)+((SQRT((1/('Total Sites'!K179/Area!K179))/2)*1000)*'New Sites'!K179*VLOOKUP('Lookups'!$A$10, 'Lookups'!$A$9:'Lookups'!$B$24, 2, FALSE))+'New Sites'!K179*VLOOKUP('Lookups'!$A$11, 'Lookups'!$A$9:'Lookups'!$B$24, 2, FALSE),"-")</f>
        <v/>
      </c>
      <c r="L179" s="16">
        <f>IFERROR('New Sites'!L179*VLOOKUP('Lookups'!$A$9, 'Lookups'!$A$9:'Lookups'!$B$24, 2, FALSE)+((SQRT((1/('Total Sites'!L179/Area!L179))/2)*1000)*'New Sites'!L179*VLOOKUP('Lookups'!$A$10, 'Lookups'!$A$9:'Lookups'!$B$24, 2, FALSE))+'New Sites'!L179*VLOOKUP('Lookups'!$A$11, 'Lookups'!$A$9:'Lookups'!$B$24, 2, FALSE),"-")</f>
        <v/>
      </c>
      <c r="M179" s="17">
        <f>IFERROR(SUMIF((C179:L179), "&lt;&gt;n/a")/1e9, "-")</f>
        <v/>
      </c>
      <c r="N179" s="24">
        <f>(M179*1e9)/Pop!M179</f>
        <v/>
      </c>
      <c r="O179" s="16">
        <f>IFERROR(INDEX(Options!$J$2:$J$1611,MATCH(A179, Options!$G$2:$G$1611,0)), )</f>
        <v/>
      </c>
      <c r="P179" s="16">
        <f>IFERROR(INDEX(Options!$I$2:$I$1611,MATCH(A179, Options!$G$2:$G$1611,0)), )</f>
        <v/>
      </c>
    </row>
    <row r="180">
      <c r="A180" s="16">
        <f>'New Sites'!A180</f>
        <v/>
      </c>
      <c r="B180" s="16">
        <f>'New Sites'!B180</f>
        <v/>
      </c>
      <c r="C180" s="16">
        <f>IFERROR('New Sites'!C180*VLOOKUP('Lookups'!$A$9, 'Lookups'!$A$9:'Lookups'!$B$24, 2, FALSE)+((SQRT((1/('Total Sites'!C180/Area!C180))/2)*1000)*'New Sites'!C180*VLOOKUP('Lookups'!$A$10, 'Lookups'!$A$9:'Lookups'!$B$24, 2, FALSE))+'New Sites'!C180*VLOOKUP('Lookups'!$A$11, 'Lookups'!$A$9:'Lookups'!$B$24, 2, FALSE),"-")</f>
        <v/>
      </c>
      <c r="D180" s="16">
        <f>IFERROR('New Sites'!D180*VLOOKUP('Lookups'!$A$9, 'Lookups'!$A$9:'Lookups'!$B$24, 2, FALSE)+((SQRT((1/('Total Sites'!D180/Area!D180))/2)*1000)*'New Sites'!D180*VLOOKUP('Lookups'!$A$10, 'Lookups'!$A$9:'Lookups'!$B$24, 2, FALSE))+'New Sites'!D180*VLOOKUP('Lookups'!$A$11, 'Lookups'!$A$9:'Lookups'!$B$24, 2, FALSE),"-")</f>
        <v/>
      </c>
      <c r="E180" s="16">
        <f>IFERROR('New Sites'!E180*VLOOKUP('Lookups'!$A$9, 'Lookups'!$A$9:'Lookups'!$B$24, 2, FALSE)+((SQRT((1/('Total Sites'!E180/Area!E180))/2)*1000)*'New Sites'!E180*VLOOKUP('Lookups'!$A$10, 'Lookups'!$A$9:'Lookups'!$B$24, 2, FALSE))+'New Sites'!E180*VLOOKUP('Lookups'!$A$11, 'Lookups'!$A$9:'Lookups'!$B$24, 2, FALSE),"-")</f>
        <v/>
      </c>
      <c r="F180" s="16">
        <f>IFERROR('New Sites'!F180*VLOOKUP('Lookups'!$A$9, 'Lookups'!$A$9:'Lookups'!$B$24, 2, FALSE)+((SQRT((1/('Total Sites'!F180/Area!F180))/2)*1000)*'New Sites'!F180*VLOOKUP('Lookups'!$A$10, 'Lookups'!$A$9:'Lookups'!$B$24, 2, FALSE))+'New Sites'!F180*VLOOKUP('Lookups'!$A$11, 'Lookups'!$A$9:'Lookups'!$B$24, 2, FALSE),"-")</f>
        <v/>
      </c>
      <c r="G180" s="16">
        <f>IFERROR('New Sites'!G180*VLOOKUP('Lookups'!$A$9, 'Lookups'!$A$9:'Lookups'!$B$24, 2, FALSE)+((SQRT((1/('Total Sites'!G180/Area!G180))/2)*1000)*'New Sites'!G180*VLOOKUP('Lookups'!$A$10, 'Lookups'!$A$9:'Lookups'!$B$24, 2, FALSE))+'New Sites'!G180*VLOOKUP('Lookups'!$A$11, 'Lookups'!$A$9:'Lookups'!$B$24, 2, FALSE),"-")</f>
        <v/>
      </c>
      <c r="H180" s="16">
        <f>IFERROR('New Sites'!H180*VLOOKUP('Lookups'!$A$9, 'Lookups'!$A$9:'Lookups'!$B$24, 2, FALSE)+((SQRT((1/('Total Sites'!H180/Area!H180))/2)*1000)*'New Sites'!H180*VLOOKUP('Lookups'!$A$10, 'Lookups'!$A$9:'Lookups'!$B$24, 2, FALSE))+'New Sites'!H180*VLOOKUP('Lookups'!$A$11, 'Lookups'!$A$9:'Lookups'!$B$24, 2, FALSE),"-")</f>
        <v/>
      </c>
      <c r="I180" s="16">
        <f>IFERROR('New Sites'!I180*VLOOKUP('Lookups'!$A$9, 'Lookups'!$A$9:'Lookups'!$B$24, 2, FALSE)+((SQRT((1/('Total Sites'!I180/Area!I180))/2)*1000)*'New Sites'!I180*VLOOKUP('Lookups'!$A$10, 'Lookups'!$A$9:'Lookups'!$B$24, 2, FALSE))+'New Sites'!I180*VLOOKUP('Lookups'!$A$11, 'Lookups'!$A$9:'Lookups'!$B$24, 2, FALSE),"-")</f>
        <v/>
      </c>
      <c r="J180" s="16">
        <f>IFERROR('New Sites'!J180*VLOOKUP('Lookups'!$A$9, 'Lookups'!$A$9:'Lookups'!$B$24, 2, FALSE)+((SQRT((1/('Total Sites'!J180/Area!J180))/2)*1000)*'New Sites'!J180*VLOOKUP('Lookups'!$A$10, 'Lookups'!$A$9:'Lookups'!$B$24, 2, FALSE))+'New Sites'!J180*VLOOKUP('Lookups'!$A$11, 'Lookups'!$A$9:'Lookups'!$B$24, 2, FALSE),"-")</f>
        <v/>
      </c>
      <c r="K180" s="16">
        <f>IFERROR('New Sites'!K180*VLOOKUP('Lookups'!$A$9, 'Lookups'!$A$9:'Lookups'!$B$24, 2, FALSE)+((SQRT((1/('Total Sites'!K180/Area!K180))/2)*1000)*'New Sites'!K180*VLOOKUP('Lookups'!$A$10, 'Lookups'!$A$9:'Lookups'!$B$24, 2, FALSE))+'New Sites'!K180*VLOOKUP('Lookups'!$A$11, 'Lookups'!$A$9:'Lookups'!$B$24, 2, FALSE),"-")</f>
        <v/>
      </c>
      <c r="L180" s="16">
        <f>IFERROR('New Sites'!L180*VLOOKUP('Lookups'!$A$9, 'Lookups'!$A$9:'Lookups'!$B$24, 2, FALSE)+((SQRT((1/('Total Sites'!L180/Area!L180))/2)*1000)*'New Sites'!L180*VLOOKUP('Lookups'!$A$10, 'Lookups'!$A$9:'Lookups'!$B$24, 2, FALSE))+'New Sites'!L180*VLOOKUP('Lookups'!$A$11, 'Lookups'!$A$9:'Lookups'!$B$24, 2, FALSE),"-")</f>
        <v/>
      </c>
      <c r="M180" s="17">
        <f>IFERROR(SUMIF((C180:L180), "&lt;&gt;n/a")/1e9, "-")</f>
        <v/>
      </c>
      <c r="N180" s="24">
        <f>(M180*1e9)/Pop!M180</f>
        <v/>
      </c>
      <c r="O180" s="16">
        <f>IFERROR(INDEX(Options!$J$2:$J$1611,MATCH(A180, Options!$G$2:$G$1611,0)), )</f>
        <v/>
      </c>
      <c r="P180" s="16">
        <f>IFERROR(INDEX(Options!$I$2:$I$1611,MATCH(A180, Options!$G$2:$G$1611,0)), )</f>
        <v/>
      </c>
    </row>
    <row r="181">
      <c r="A181" s="16">
        <f>'New Sites'!A181</f>
        <v/>
      </c>
      <c r="B181" s="16">
        <f>'New Sites'!B181</f>
        <v/>
      </c>
      <c r="C181" s="16">
        <f>IFERROR('New Sites'!C181*VLOOKUP('Lookups'!$A$9, 'Lookups'!$A$9:'Lookups'!$B$24, 2, FALSE)+((SQRT((1/('Total Sites'!C181/Area!C181))/2)*1000)*'New Sites'!C181*VLOOKUP('Lookups'!$A$10, 'Lookups'!$A$9:'Lookups'!$B$24, 2, FALSE))+'New Sites'!C181*VLOOKUP('Lookups'!$A$11, 'Lookups'!$A$9:'Lookups'!$B$24, 2, FALSE),"-")</f>
        <v/>
      </c>
      <c r="D181" s="16">
        <f>IFERROR('New Sites'!D181*VLOOKUP('Lookups'!$A$9, 'Lookups'!$A$9:'Lookups'!$B$24, 2, FALSE)+((SQRT((1/('Total Sites'!D181/Area!D181))/2)*1000)*'New Sites'!D181*VLOOKUP('Lookups'!$A$10, 'Lookups'!$A$9:'Lookups'!$B$24, 2, FALSE))+'New Sites'!D181*VLOOKUP('Lookups'!$A$11, 'Lookups'!$A$9:'Lookups'!$B$24, 2, FALSE),"-")</f>
        <v/>
      </c>
      <c r="E181" s="16">
        <f>IFERROR('New Sites'!E181*VLOOKUP('Lookups'!$A$9, 'Lookups'!$A$9:'Lookups'!$B$24, 2, FALSE)+((SQRT((1/('Total Sites'!E181/Area!E181))/2)*1000)*'New Sites'!E181*VLOOKUP('Lookups'!$A$10, 'Lookups'!$A$9:'Lookups'!$B$24, 2, FALSE))+'New Sites'!E181*VLOOKUP('Lookups'!$A$11, 'Lookups'!$A$9:'Lookups'!$B$24, 2, FALSE),"-")</f>
        <v/>
      </c>
      <c r="F181" s="16">
        <f>IFERROR('New Sites'!F181*VLOOKUP('Lookups'!$A$9, 'Lookups'!$A$9:'Lookups'!$B$24, 2, FALSE)+((SQRT((1/('Total Sites'!F181/Area!F181))/2)*1000)*'New Sites'!F181*VLOOKUP('Lookups'!$A$10, 'Lookups'!$A$9:'Lookups'!$B$24, 2, FALSE))+'New Sites'!F181*VLOOKUP('Lookups'!$A$11, 'Lookups'!$A$9:'Lookups'!$B$24, 2, FALSE),"-")</f>
        <v/>
      </c>
      <c r="G181" s="16">
        <f>IFERROR('New Sites'!G181*VLOOKUP('Lookups'!$A$9, 'Lookups'!$A$9:'Lookups'!$B$24, 2, FALSE)+((SQRT((1/('Total Sites'!G181/Area!G181))/2)*1000)*'New Sites'!G181*VLOOKUP('Lookups'!$A$10, 'Lookups'!$A$9:'Lookups'!$B$24, 2, FALSE))+'New Sites'!G181*VLOOKUP('Lookups'!$A$11, 'Lookups'!$A$9:'Lookups'!$B$24, 2, FALSE),"-")</f>
        <v/>
      </c>
      <c r="H181" s="16">
        <f>IFERROR('New Sites'!H181*VLOOKUP('Lookups'!$A$9, 'Lookups'!$A$9:'Lookups'!$B$24, 2, FALSE)+((SQRT((1/('Total Sites'!H181/Area!H181))/2)*1000)*'New Sites'!H181*VLOOKUP('Lookups'!$A$10, 'Lookups'!$A$9:'Lookups'!$B$24, 2, FALSE))+'New Sites'!H181*VLOOKUP('Lookups'!$A$11, 'Lookups'!$A$9:'Lookups'!$B$24, 2, FALSE),"-")</f>
        <v/>
      </c>
      <c r="I181" s="16">
        <f>IFERROR('New Sites'!I181*VLOOKUP('Lookups'!$A$9, 'Lookups'!$A$9:'Lookups'!$B$24, 2, FALSE)+((SQRT((1/('Total Sites'!I181/Area!I181))/2)*1000)*'New Sites'!I181*VLOOKUP('Lookups'!$A$10, 'Lookups'!$A$9:'Lookups'!$B$24, 2, FALSE))+'New Sites'!I181*VLOOKUP('Lookups'!$A$11, 'Lookups'!$A$9:'Lookups'!$B$24, 2, FALSE),"-")</f>
        <v/>
      </c>
      <c r="J181" s="16">
        <f>IFERROR('New Sites'!J181*VLOOKUP('Lookups'!$A$9, 'Lookups'!$A$9:'Lookups'!$B$24, 2, FALSE)+((SQRT((1/('Total Sites'!J181/Area!J181))/2)*1000)*'New Sites'!J181*VLOOKUP('Lookups'!$A$10, 'Lookups'!$A$9:'Lookups'!$B$24, 2, FALSE))+'New Sites'!J181*VLOOKUP('Lookups'!$A$11, 'Lookups'!$A$9:'Lookups'!$B$24, 2, FALSE),"-")</f>
        <v/>
      </c>
      <c r="K181" s="16">
        <f>IFERROR('New Sites'!K181*VLOOKUP('Lookups'!$A$9, 'Lookups'!$A$9:'Lookups'!$B$24, 2, FALSE)+((SQRT((1/('Total Sites'!K181/Area!K181))/2)*1000)*'New Sites'!K181*VLOOKUP('Lookups'!$A$10, 'Lookups'!$A$9:'Lookups'!$B$24, 2, FALSE))+'New Sites'!K181*VLOOKUP('Lookups'!$A$11, 'Lookups'!$A$9:'Lookups'!$B$24, 2, FALSE),"-")</f>
        <v/>
      </c>
      <c r="L181" s="16">
        <f>IFERROR('New Sites'!L181*VLOOKUP('Lookups'!$A$9, 'Lookups'!$A$9:'Lookups'!$B$24, 2, FALSE)+((SQRT((1/('Total Sites'!L181/Area!L181))/2)*1000)*'New Sites'!L181*VLOOKUP('Lookups'!$A$10, 'Lookups'!$A$9:'Lookups'!$B$24, 2, FALSE))+'New Sites'!L181*VLOOKUP('Lookups'!$A$11, 'Lookups'!$A$9:'Lookups'!$B$24, 2, FALSE),"-")</f>
        <v/>
      </c>
      <c r="M181" s="17">
        <f>IFERROR(SUMIF((C181:L181), "&lt;&gt;n/a")/1e9, "-")</f>
        <v/>
      </c>
      <c r="N181" s="24">
        <f>(M181*1e9)/Pop!M181</f>
        <v/>
      </c>
      <c r="O181" s="16">
        <f>IFERROR(INDEX(Options!$J$2:$J$1611,MATCH(A181, Options!$G$2:$G$1611,0)), )</f>
        <v/>
      </c>
      <c r="P181" s="16">
        <f>IFERROR(INDEX(Options!$I$2:$I$1611,MATCH(A181, Options!$G$2:$G$1611,0)), )</f>
        <v/>
      </c>
    </row>
    <row r="182">
      <c r="A182" s="16">
        <f>'New Sites'!A182</f>
        <v/>
      </c>
      <c r="B182" s="16">
        <f>'New Sites'!B182</f>
        <v/>
      </c>
      <c r="C182" s="16">
        <f>IFERROR('New Sites'!C182*VLOOKUP('Lookups'!$A$9, 'Lookups'!$A$9:'Lookups'!$B$24, 2, FALSE)+((SQRT((1/('Total Sites'!C182/Area!C182))/2)*1000)*'New Sites'!C182*VLOOKUP('Lookups'!$A$10, 'Lookups'!$A$9:'Lookups'!$B$24, 2, FALSE))+'New Sites'!C182*VLOOKUP('Lookups'!$A$11, 'Lookups'!$A$9:'Lookups'!$B$24, 2, FALSE),"-")</f>
        <v/>
      </c>
      <c r="D182" s="16">
        <f>IFERROR('New Sites'!D182*VLOOKUP('Lookups'!$A$9, 'Lookups'!$A$9:'Lookups'!$B$24, 2, FALSE)+((SQRT((1/('Total Sites'!D182/Area!D182))/2)*1000)*'New Sites'!D182*VLOOKUP('Lookups'!$A$10, 'Lookups'!$A$9:'Lookups'!$B$24, 2, FALSE))+'New Sites'!D182*VLOOKUP('Lookups'!$A$11, 'Lookups'!$A$9:'Lookups'!$B$24, 2, FALSE),"-")</f>
        <v/>
      </c>
      <c r="E182" s="16">
        <f>IFERROR('New Sites'!E182*VLOOKUP('Lookups'!$A$9, 'Lookups'!$A$9:'Lookups'!$B$24, 2, FALSE)+((SQRT((1/('Total Sites'!E182/Area!E182))/2)*1000)*'New Sites'!E182*VLOOKUP('Lookups'!$A$10, 'Lookups'!$A$9:'Lookups'!$B$24, 2, FALSE))+'New Sites'!E182*VLOOKUP('Lookups'!$A$11, 'Lookups'!$A$9:'Lookups'!$B$24, 2, FALSE),"-")</f>
        <v/>
      </c>
      <c r="F182" s="16">
        <f>IFERROR('New Sites'!F182*VLOOKUP('Lookups'!$A$9, 'Lookups'!$A$9:'Lookups'!$B$24, 2, FALSE)+((SQRT((1/('Total Sites'!F182/Area!F182))/2)*1000)*'New Sites'!F182*VLOOKUP('Lookups'!$A$10, 'Lookups'!$A$9:'Lookups'!$B$24, 2, FALSE))+'New Sites'!F182*VLOOKUP('Lookups'!$A$11, 'Lookups'!$A$9:'Lookups'!$B$24, 2, FALSE),"-")</f>
        <v/>
      </c>
      <c r="G182" s="16">
        <f>IFERROR('New Sites'!G182*VLOOKUP('Lookups'!$A$9, 'Lookups'!$A$9:'Lookups'!$B$24, 2, FALSE)+((SQRT((1/('Total Sites'!G182/Area!G182))/2)*1000)*'New Sites'!G182*VLOOKUP('Lookups'!$A$10, 'Lookups'!$A$9:'Lookups'!$B$24, 2, FALSE))+'New Sites'!G182*VLOOKUP('Lookups'!$A$11, 'Lookups'!$A$9:'Lookups'!$B$24, 2, FALSE),"-")</f>
        <v/>
      </c>
      <c r="H182" s="16">
        <f>IFERROR('New Sites'!H182*VLOOKUP('Lookups'!$A$9, 'Lookups'!$A$9:'Lookups'!$B$24, 2, FALSE)+((SQRT((1/('Total Sites'!H182/Area!H182))/2)*1000)*'New Sites'!H182*VLOOKUP('Lookups'!$A$10, 'Lookups'!$A$9:'Lookups'!$B$24, 2, FALSE))+'New Sites'!H182*VLOOKUP('Lookups'!$A$11, 'Lookups'!$A$9:'Lookups'!$B$24, 2, FALSE),"-")</f>
        <v/>
      </c>
      <c r="I182" s="16">
        <f>IFERROR('New Sites'!I182*VLOOKUP('Lookups'!$A$9, 'Lookups'!$A$9:'Lookups'!$B$24, 2, FALSE)+((SQRT((1/('Total Sites'!I182/Area!I182))/2)*1000)*'New Sites'!I182*VLOOKUP('Lookups'!$A$10, 'Lookups'!$A$9:'Lookups'!$B$24, 2, FALSE))+'New Sites'!I182*VLOOKUP('Lookups'!$A$11, 'Lookups'!$A$9:'Lookups'!$B$24, 2, FALSE),"-")</f>
        <v/>
      </c>
      <c r="J182" s="16">
        <f>IFERROR('New Sites'!J182*VLOOKUP('Lookups'!$A$9, 'Lookups'!$A$9:'Lookups'!$B$24, 2, FALSE)+((SQRT((1/('Total Sites'!J182/Area!J182))/2)*1000)*'New Sites'!J182*VLOOKUP('Lookups'!$A$10, 'Lookups'!$A$9:'Lookups'!$B$24, 2, FALSE))+'New Sites'!J182*VLOOKUP('Lookups'!$A$11, 'Lookups'!$A$9:'Lookups'!$B$24, 2, FALSE),"-")</f>
        <v/>
      </c>
      <c r="K182" s="16">
        <f>IFERROR('New Sites'!K182*VLOOKUP('Lookups'!$A$9, 'Lookups'!$A$9:'Lookups'!$B$24, 2, FALSE)+((SQRT((1/('Total Sites'!K182/Area!K182))/2)*1000)*'New Sites'!K182*VLOOKUP('Lookups'!$A$10, 'Lookups'!$A$9:'Lookups'!$B$24, 2, FALSE))+'New Sites'!K182*VLOOKUP('Lookups'!$A$11, 'Lookups'!$A$9:'Lookups'!$B$24, 2, FALSE),"-")</f>
        <v/>
      </c>
      <c r="L182" s="16">
        <f>IFERROR('New Sites'!L182*VLOOKUP('Lookups'!$A$9, 'Lookups'!$A$9:'Lookups'!$B$24, 2, FALSE)+((SQRT((1/('Total Sites'!L182/Area!L182))/2)*1000)*'New Sites'!L182*VLOOKUP('Lookups'!$A$10, 'Lookups'!$A$9:'Lookups'!$B$24, 2, FALSE))+'New Sites'!L182*VLOOKUP('Lookups'!$A$11, 'Lookups'!$A$9:'Lookups'!$B$24, 2, FALSE),"-")</f>
        <v/>
      </c>
      <c r="M182" s="17">
        <f>IFERROR(SUMIF((C182:L182), "&lt;&gt;n/a")/1e9, "-")</f>
        <v/>
      </c>
      <c r="N182" s="24">
        <f>(M182*1e9)/Pop!M182</f>
        <v/>
      </c>
      <c r="O182" s="16">
        <f>IFERROR(INDEX(Options!$J$2:$J$1611,MATCH(A182, Options!$G$2:$G$1611,0)), )</f>
        <v/>
      </c>
      <c r="P182" s="16">
        <f>IFERROR(INDEX(Options!$I$2:$I$1611,MATCH(A182, Options!$G$2:$G$1611,0)), )</f>
        <v/>
      </c>
    </row>
    <row r="183">
      <c r="A183" s="16">
        <f>'New Sites'!A183</f>
        <v/>
      </c>
      <c r="B183" s="16">
        <f>'New Sites'!B183</f>
        <v/>
      </c>
      <c r="C183" s="16">
        <f>IFERROR('New Sites'!C183*VLOOKUP('Lookups'!$A$9, 'Lookups'!$A$9:'Lookups'!$B$24, 2, FALSE)+((SQRT((1/('Total Sites'!C183/Area!C183))/2)*1000)*'New Sites'!C183*VLOOKUP('Lookups'!$A$10, 'Lookups'!$A$9:'Lookups'!$B$24, 2, FALSE))+'New Sites'!C183*VLOOKUP('Lookups'!$A$11, 'Lookups'!$A$9:'Lookups'!$B$24, 2, FALSE),"-")</f>
        <v/>
      </c>
      <c r="D183" s="16">
        <f>IFERROR('New Sites'!D183*VLOOKUP('Lookups'!$A$9, 'Lookups'!$A$9:'Lookups'!$B$24, 2, FALSE)+((SQRT((1/('Total Sites'!D183/Area!D183))/2)*1000)*'New Sites'!D183*VLOOKUP('Lookups'!$A$10, 'Lookups'!$A$9:'Lookups'!$B$24, 2, FALSE))+'New Sites'!D183*VLOOKUP('Lookups'!$A$11, 'Lookups'!$A$9:'Lookups'!$B$24, 2, FALSE),"-")</f>
        <v/>
      </c>
      <c r="E183" s="16">
        <f>IFERROR('New Sites'!E183*VLOOKUP('Lookups'!$A$9, 'Lookups'!$A$9:'Lookups'!$B$24, 2, FALSE)+((SQRT((1/('Total Sites'!E183/Area!E183))/2)*1000)*'New Sites'!E183*VLOOKUP('Lookups'!$A$10, 'Lookups'!$A$9:'Lookups'!$B$24, 2, FALSE))+'New Sites'!E183*VLOOKUP('Lookups'!$A$11, 'Lookups'!$A$9:'Lookups'!$B$24, 2, FALSE),"-")</f>
        <v/>
      </c>
      <c r="F183" s="16">
        <f>IFERROR('New Sites'!F183*VLOOKUP('Lookups'!$A$9, 'Lookups'!$A$9:'Lookups'!$B$24, 2, FALSE)+((SQRT((1/('Total Sites'!F183/Area!F183))/2)*1000)*'New Sites'!F183*VLOOKUP('Lookups'!$A$10, 'Lookups'!$A$9:'Lookups'!$B$24, 2, FALSE))+'New Sites'!F183*VLOOKUP('Lookups'!$A$11, 'Lookups'!$A$9:'Lookups'!$B$24, 2, FALSE),"-")</f>
        <v/>
      </c>
      <c r="G183" s="16">
        <f>IFERROR('New Sites'!G183*VLOOKUP('Lookups'!$A$9, 'Lookups'!$A$9:'Lookups'!$B$24, 2, FALSE)+((SQRT((1/('Total Sites'!G183/Area!G183))/2)*1000)*'New Sites'!G183*VLOOKUP('Lookups'!$A$10, 'Lookups'!$A$9:'Lookups'!$B$24, 2, FALSE))+'New Sites'!G183*VLOOKUP('Lookups'!$A$11, 'Lookups'!$A$9:'Lookups'!$B$24, 2, FALSE),"-")</f>
        <v/>
      </c>
      <c r="H183" s="16">
        <f>IFERROR('New Sites'!H183*VLOOKUP('Lookups'!$A$9, 'Lookups'!$A$9:'Lookups'!$B$24, 2, FALSE)+((SQRT((1/('Total Sites'!H183/Area!H183))/2)*1000)*'New Sites'!H183*VLOOKUP('Lookups'!$A$10, 'Lookups'!$A$9:'Lookups'!$B$24, 2, FALSE))+'New Sites'!H183*VLOOKUP('Lookups'!$A$11, 'Lookups'!$A$9:'Lookups'!$B$24, 2, FALSE),"-")</f>
        <v/>
      </c>
      <c r="I183" s="16">
        <f>IFERROR('New Sites'!I183*VLOOKUP('Lookups'!$A$9, 'Lookups'!$A$9:'Lookups'!$B$24, 2, FALSE)+((SQRT((1/('Total Sites'!I183/Area!I183))/2)*1000)*'New Sites'!I183*VLOOKUP('Lookups'!$A$10, 'Lookups'!$A$9:'Lookups'!$B$24, 2, FALSE))+'New Sites'!I183*VLOOKUP('Lookups'!$A$11, 'Lookups'!$A$9:'Lookups'!$B$24, 2, FALSE),"-")</f>
        <v/>
      </c>
      <c r="J183" s="16">
        <f>IFERROR('New Sites'!J183*VLOOKUP('Lookups'!$A$9, 'Lookups'!$A$9:'Lookups'!$B$24, 2, FALSE)+((SQRT((1/('Total Sites'!J183/Area!J183))/2)*1000)*'New Sites'!J183*VLOOKUP('Lookups'!$A$10, 'Lookups'!$A$9:'Lookups'!$B$24, 2, FALSE))+'New Sites'!J183*VLOOKUP('Lookups'!$A$11, 'Lookups'!$A$9:'Lookups'!$B$24, 2, FALSE),"-")</f>
        <v/>
      </c>
      <c r="K183" s="16">
        <f>IFERROR('New Sites'!K183*VLOOKUP('Lookups'!$A$9, 'Lookups'!$A$9:'Lookups'!$B$24, 2, FALSE)+((SQRT((1/('Total Sites'!K183/Area!K183))/2)*1000)*'New Sites'!K183*VLOOKUP('Lookups'!$A$10, 'Lookups'!$A$9:'Lookups'!$B$24, 2, FALSE))+'New Sites'!K183*VLOOKUP('Lookups'!$A$11, 'Lookups'!$A$9:'Lookups'!$B$24, 2, FALSE),"-")</f>
        <v/>
      </c>
      <c r="L183" s="16">
        <f>IFERROR('New Sites'!L183*VLOOKUP('Lookups'!$A$9, 'Lookups'!$A$9:'Lookups'!$B$24, 2, FALSE)+((SQRT((1/('Total Sites'!L183/Area!L183))/2)*1000)*'New Sites'!L183*VLOOKUP('Lookups'!$A$10, 'Lookups'!$A$9:'Lookups'!$B$24, 2, FALSE))+'New Sites'!L183*VLOOKUP('Lookups'!$A$11, 'Lookups'!$A$9:'Lookups'!$B$24, 2, FALSE),"-")</f>
        <v/>
      </c>
      <c r="M183" s="17">
        <f>IFERROR(SUMIF((C183:L183), "&lt;&gt;n/a")/1e9, "-")</f>
        <v/>
      </c>
      <c r="N183" s="24">
        <f>(M183*1e9)/Pop!M183</f>
        <v/>
      </c>
      <c r="O183" s="16">
        <f>IFERROR(INDEX(Options!$J$2:$J$1611,MATCH(A183, Options!$G$2:$G$1611,0)), )</f>
        <v/>
      </c>
      <c r="P183" s="16">
        <f>IFERROR(INDEX(Options!$I$2:$I$1611,MATCH(A183, Options!$G$2:$G$1611,0)), )</f>
        <v/>
      </c>
    </row>
    <row r="184">
      <c r="A184" s="16">
        <f>'New Sites'!A184</f>
        <v/>
      </c>
      <c r="B184" s="16">
        <f>'New Sites'!B184</f>
        <v/>
      </c>
      <c r="C184" s="16">
        <f>IFERROR('New Sites'!C184*VLOOKUP('Lookups'!$A$9, 'Lookups'!$A$9:'Lookups'!$B$24, 2, FALSE)+((SQRT((1/('Total Sites'!C184/Area!C184))/2)*1000)*'New Sites'!C184*VLOOKUP('Lookups'!$A$10, 'Lookups'!$A$9:'Lookups'!$B$24, 2, FALSE))+'New Sites'!C184*VLOOKUP('Lookups'!$A$11, 'Lookups'!$A$9:'Lookups'!$B$24, 2, FALSE),"-")</f>
        <v/>
      </c>
      <c r="D184" s="16">
        <f>IFERROR('New Sites'!D184*VLOOKUP('Lookups'!$A$9, 'Lookups'!$A$9:'Lookups'!$B$24, 2, FALSE)+((SQRT((1/('Total Sites'!D184/Area!D184))/2)*1000)*'New Sites'!D184*VLOOKUP('Lookups'!$A$10, 'Lookups'!$A$9:'Lookups'!$B$24, 2, FALSE))+'New Sites'!D184*VLOOKUP('Lookups'!$A$11, 'Lookups'!$A$9:'Lookups'!$B$24, 2, FALSE),"-")</f>
        <v/>
      </c>
      <c r="E184" s="16">
        <f>IFERROR('New Sites'!E184*VLOOKUP('Lookups'!$A$9, 'Lookups'!$A$9:'Lookups'!$B$24, 2, FALSE)+((SQRT((1/('Total Sites'!E184/Area!E184))/2)*1000)*'New Sites'!E184*VLOOKUP('Lookups'!$A$10, 'Lookups'!$A$9:'Lookups'!$B$24, 2, FALSE))+'New Sites'!E184*VLOOKUP('Lookups'!$A$11, 'Lookups'!$A$9:'Lookups'!$B$24, 2, FALSE),"-")</f>
        <v/>
      </c>
      <c r="F184" s="16">
        <f>IFERROR('New Sites'!F184*VLOOKUP('Lookups'!$A$9, 'Lookups'!$A$9:'Lookups'!$B$24, 2, FALSE)+((SQRT((1/('Total Sites'!F184/Area!F184))/2)*1000)*'New Sites'!F184*VLOOKUP('Lookups'!$A$10, 'Lookups'!$A$9:'Lookups'!$B$24, 2, FALSE))+'New Sites'!F184*VLOOKUP('Lookups'!$A$11, 'Lookups'!$A$9:'Lookups'!$B$24, 2, FALSE),"-")</f>
        <v/>
      </c>
      <c r="G184" s="16">
        <f>IFERROR('New Sites'!G184*VLOOKUP('Lookups'!$A$9, 'Lookups'!$A$9:'Lookups'!$B$24, 2, FALSE)+((SQRT((1/('Total Sites'!G184/Area!G184))/2)*1000)*'New Sites'!G184*VLOOKUP('Lookups'!$A$10, 'Lookups'!$A$9:'Lookups'!$B$24, 2, FALSE))+'New Sites'!G184*VLOOKUP('Lookups'!$A$11, 'Lookups'!$A$9:'Lookups'!$B$24, 2, FALSE),"-")</f>
        <v/>
      </c>
      <c r="H184" s="16">
        <f>IFERROR('New Sites'!H184*VLOOKUP('Lookups'!$A$9, 'Lookups'!$A$9:'Lookups'!$B$24, 2, FALSE)+((SQRT((1/('Total Sites'!H184/Area!H184))/2)*1000)*'New Sites'!H184*VLOOKUP('Lookups'!$A$10, 'Lookups'!$A$9:'Lookups'!$B$24, 2, FALSE))+'New Sites'!H184*VLOOKUP('Lookups'!$A$11, 'Lookups'!$A$9:'Lookups'!$B$24, 2, FALSE),"-")</f>
        <v/>
      </c>
      <c r="I184" s="16">
        <f>IFERROR('New Sites'!I184*VLOOKUP('Lookups'!$A$9, 'Lookups'!$A$9:'Lookups'!$B$24, 2, FALSE)+((SQRT((1/('Total Sites'!I184/Area!I184))/2)*1000)*'New Sites'!I184*VLOOKUP('Lookups'!$A$10, 'Lookups'!$A$9:'Lookups'!$B$24, 2, FALSE))+'New Sites'!I184*VLOOKUP('Lookups'!$A$11, 'Lookups'!$A$9:'Lookups'!$B$24, 2, FALSE),"-")</f>
        <v/>
      </c>
      <c r="J184" s="16">
        <f>IFERROR('New Sites'!J184*VLOOKUP('Lookups'!$A$9, 'Lookups'!$A$9:'Lookups'!$B$24, 2, FALSE)+((SQRT((1/('Total Sites'!J184/Area!J184))/2)*1000)*'New Sites'!J184*VLOOKUP('Lookups'!$A$10, 'Lookups'!$A$9:'Lookups'!$B$24, 2, FALSE))+'New Sites'!J184*VLOOKUP('Lookups'!$A$11, 'Lookups'!$A$9:'Lookups'!$B$24, 2, FALSE),"-")</f>
        <v/>
      </c>
      <c r="K184" s="16">
        <f>IFERROR('New Sites'!K184*VLOOKUP('Lookups'!$A$9, 'Lookups'!$A$9:'Lookups'!$B$24, 2, FALSE)+((SQRT((1/('Total Sites'!K184/Area!K184))/2)*1000)*'New Sites'!K184*VLOOKUP('Lookups'!$A$10, 'Lookups'!$A$9:'Lookups'!$B$24, 2, FALSE))+'New Sites'!K184*VLOOKUP('Lookups'!$A$11, 'Lookups'!$A$9:'Lookups'!$B$24, 2, FALSE),"-")</f>
        <v/>
      </c>
      <c r="L184" s="16">
        <f>IFERROR('New Sites'!L184*VLOOKUP('Lookups'!$A$9, 'Lookups'!$A$9:'Lookups'!$B$24, 2, FALSE)+((SQRT((1/('Total Sites'!L184/Area!L184))/2)*1000)*'New Sites'!L184*VLOOKUP('Lookups'!$A$10, 'Lookups'!$A$9:'Lookups'!$B$24, 2, FALSE))+'New Sites'!L184*VLOOKUP('Lookups'!$A$11, 'Lookups'!$A$9:'Lookups'!$B$24, 2, FALSE),"-")</f>
        <v/>
      </c>
      <c r="M184" s="17">
        <f>IFERROR(SUMIF((C184:L184), "&lt;&gt;n/a")/1e9, "-")</f>
        <v/>
      </c>
      <c r="N184" s="24">
        <f>(M184*1e9)/Pop!M184</f>
        <v/>
      </c>
      <c r="O184" s="16">
        <f>IFERROR(INDEX(Options!$J$2:$J$1611,MATCH(A184, Options!$G$2:$G$1611,0)), )</f>
        <v/>
      </c>
      <c r="P184" s="16">
        <f>IFERROR(INDEX(Options!$I$2:$I$1611,MATCH(A184, Options!$G$2:$G$1611,0)), )</f>
        <v/>
      </c>
    </row>
    <row r="185">
      <c r="A185" s="16">
        <f>'New Sites'!A185</f>
        <v/>
      </c>
      <c r="B185" s="16">
        <f>'New Sites'!B185</f>
        <v/>
      </c>
      <c r="C185" s="16">
        <f>IFERROR('New Sites'!C185*VLOOKUP('Lookups'!$A$9, 'Lookups'!$A$9:'Lookups'!$B$24, 2, FALSE)+((SQRT((1/('Total Sites'!C185/Area!C185))/2)*1000)*'New Sites'!C185*VLOOKUP('Lookups'!$A$10, 'Lookups'!$A$9:'Lookups'!$B$24, 2, FALSE))+'New Sites'!C185*VLOOKUP('Lookups'!$A$11, 'Lookups'!$A$9:'Lookups'!$B$24, 2, FALSE),"-")</f>
        <v/>
      </c>
      <c r="D185" s="16">
        <f>IFERROR('New Sites'!D185*VLOOKUP('Lookups'!$A$9, 'Lookups'!$A$9:'Lookups'!$B$24, 2, FALSE)+((SQRT((1/('Total Sites'!D185/Area!D185))/2)*1000)*'New Sites'!D185*VLOOKUP('Lookups'!$A$10, 'Lookups'!$A$9:'Lookups'!$B$24, 2, FALSE))+'New Sites'!D185*VLOOKUP('Lookups'!$A$11, 'Lookups'!$A$9:'Lookups'!$B$24, 2, FALSE),"-")</f>
        <v/>
      </c>
      <c r="E185" s="16">
        <f>IFERROR('New Sites'!E185*VLOOKUP('Lookups'!$A$9, 'Lookups'!$A$9:'Lookups'!$B$24, 2, FALSE)+((SQRT((1/('Total Sites'!E185/Area!E185))/2)*1000)*'New Sites'!E185*VLOOKUP('Lookups'!$A$10, 'Lookups'!$A$9:'Lookups'!$B$24, 2, FALSE))+'New Sites'!E185*VLOOKUP('Lookups'!$A$11, 'Lookups'!$A$9:'Lookups'!$B$24, 2, FALSE),"-")</f>
        <v/>
      </c>
      <c r="F185" s="16">
        <f>IFERROR('New Sites'!F185*VLOOKUP('Lookups'!$A$9, 'Lookups'!$A$9:'Lookups'!$B$24, 2, FALSE)+((SQRT((1/('Total Sites'!F185/Area!F185))/2)*1000)*'New Sites'!F185*VLOOKUP('Lookups'!$A$10, 'Lookups'!$A$9:'Lookups'!$B$24, 2, FALSE))+'New Sites'!F185*VLOOKUP('Lookups'!$A$11, 'Lookups'!$A$9:'Lookups'!$B$24, 2, FALSE),"-")</f>
        <v/>
      </c>
      <c r="G185" s="16">
        <f>IFERROR('New Sites'!G185*VLOOKUP('Lookups'!$A$9, 'Lookups'!$A$9:'Lookups'!$B$24, 2, FALSE)+((SQRT((1/('Total Sites'!G185/Area!G185))/2)*1000)*'New Sites'!G185*VLOOKUP('Lookups'!$A$10, 'Lookups'!$A$9:'Lookups'!$B$24, 2, FALSE))+'New Sites'!G185*VLOOKUP('Lookups'!$A$11, 'Lookups'!$A$9:'Lookups'!$B$24, 2, FALSE),"-")</f>
        <v/>
      </c>
      <c r="H185" s="16">
        <f>IFERROR('New Sites'!H185*VLOOKUP('Lookups'!$A$9, 'Lookups'!$A$9:'Lookups'!$B$24, 2, FALSE)+((SQRT((1/('Total Sites'!H185/Area!H185))/2)*1000)*'New Sites'!H185*VLOOKUP('Lookups'!$A$10, 'Lookups'!$A$9:'Lookups'!$B$24, 2, FALSE))+'New Sites'!H185*VLOOKUP('Lookups'!$A$11, 'Lookups'!$A$9:'Lookups'!$B$24, 2, FALSE),"-")</f>
        <v/>
      </c>
      <c r="I185" s="16">
        <f>IFERROR('New Sites'!I185*VLOOKUP('Lookups'!$A$9, 'Lookups'!$A$9:'Lookups'!$B$24, 2, FALSE)+((SQRT((1/('Total Sites'!I185/Area!I185))/2)*1000)*'New Sites'!I185*VLOOKUP('Lookups'!$A$10, 'Lookups'!$A$9:'Lookups'!$B$24, 2, FALSE))+'New Sites'!I185*VLOOKUP('Lookups'!$A$11, 'Lookups'!$A$9:'Lookups'!$B$24, 2, FALSE),"-")</f>
        <v/>
      </c>
      <c r="J185" s="16">
        <f>IFERROR('New Sites'!J185*VLOOKUP('Lookups'!$A$9, 'Lookups'!$A$9:'Lookups'!$B$24, 2, FALSE)+((SQRT((1/('Total Sites'!J185/Area!J185))/2)*1000)*'New Sites'!J185*VLOOKUP('Lookups'!$A$10, 'Lookups'!$A$9:'Lookups'!$B$24, 2, FALSE))+'New Sites'!J185*VLOOKUP('Lookups'!$A$11, 'Lookups'!$A$9:'Lookups'!$B$24, 2, FALSE),"-")</f>
        <v/>
      </c>
      <c r="K185" s="16">
        <f>IFERROR('New Sites'!K185*VLOOKUP('Lookups'!$A$9, 'Lookups'!$A$9:'Lookups'!$B$24, 2, FALSE)+((SQRT((1/('Total Sites'!K185/Area!K185))/2)*1000)*'New Sites'!K185*VLOOKUP('Lookups'!$A$10, 'Lookups'!$A$9:'Lookups'!$B$24, 2, FALSE))+'New Sites'!K185*VLOOKUP('Lookups'!$A$11, 'Lookups'!$A$9:'Lookups'!$B$24, 2, FALSE),"-")</f>
        <v/>
      </c>
      <c r="L185" s="16">
        <f>IFERROR('New Sites'!L185*VLOOKUP('Lookups'!$A$9, 'Lookups'!$A$9:'Lookups'!$B$24, 2, FALSE)+((SQRT((1/('Total Sites'!L185/Area!L185))/2)*1000)*'New Sites'!L185*VLOOKUP('Lookups'!$A$10, 'Lookups'!$A$9:'Lookups'!$B$24, 2, FALSE))+'New Sites'!L185*VLOOKUP('Lookups'!$A$11, 'Lookups'!$A$9:'Lookups'!$B$24, 2, FALSE),"-")</f>
        <v/>
      </c>
      <c r="M185" s="17">
        <f>IFERROR(SUMIF((C185:L185), "&lt;&gt;n/a")/1e9, "-")</f>
        <v/>
      </c>
      <c r="N185" s="24">
        <f>(M185*1e9)/Pop!M185</f>
        <v/>
      </c>
      <c r="O185" s="16">
        <f>IFERROR(INDEX(Options!$J$2:$J$1611,MATCH(A185, Options!$G$2:$G$1611,0)), )</f>
        <v/>
      </c>
      <c r="P185" s="16">
        <f>IFERROR(INDEX(Options!$I$2:$I$1611,MATCH(A185, Options!$G$2:$G$1611,0)), )</f>
        <v/>
      </c>
    </row>
    <row r="186">
      <c r="A186" s="16">
        <f>'New Sites'!A186</f>
        <v/>
      </c>
      <c r="B186" s="16">
        <f>'New Sites'!B186</f>
        <v/>
      </c>
      <c r="C186" s="16">
        <f>IFERROR('New Sites'!C186*VLOOKUP('Lookups'!$A$9, 'Lookups'!$A$9:'Lookups'!$B$24, 2, FALSE)+((SQRT((1/('Total Sites'!C186/Area!C186))/2)*1000)*'New Sites'!C186*VLOOKUP('Lookups'!$A$10, 'Lookups'!$A$9:'Lookups'!$B$24, 2, FALSE))+'New Sites'!C186*VLOOKUP('Lookups'!$A$11, 'Lookups'!$A$9:'Lookups'!$B$24, 2, FALSE),"-")</f>
        <v/>
      </c>
      <c r="D186" s="16">
        <f>IFERROR('New Sites'!D186*VLOOKUP('Lookups'!$A$9, 'Lookups'!$A$9:'Lookups'!$B$24, 2, FALSE)+((SQRT((1/('Total Sites'!D186/Area!D186))/2)*1000)*'New Sites'!D186*VLOOKUP('Lookups'!$A$10, 'Lookups'!$A$9:'Lookups'!$B$24, 2, FALSE))+'New Sites'!D186*VLOOKUP('Lookups'!$A$11, 'Lookups'!$A$9:'Lookups'!$B$24, 2, FALSE),"-")</f>
        <v/>
      </c>
      <c r="E186" s="16">
        <f>IFERROR('New Sites'!E186*VLOOKUP('Lookups'!$A$9, 'Lookups'!$A$9:'Lookups'!$B$24, 2, FALSE)+((SQRT((1/('Total Sites'!E186/Area!E186))/2)*1000)*'New Sites'!E186*VLOOKUP('Lookups'!$A$10, 'Lookups'!$A$9:'Lookups'!$B$24, 2, FALSE))+'New Sites'!E186*VLOOKUP('Lookups'!$A$11, 'Lookups'!$A$9:'Lookups'!$B$24, 2, FALSE),"-")</f>
        <v/>
      </c>
      <c r="F186" s="16">
        <f>IFERROR('New Sites'!F186*VLOOKUP('Lookups'!$A$9, 'Lookups'!$A$9:'Lookups'!$B$24, 2, FALSE)+((SQRT((1/('Total Sites'!F186/Area!F186))/2)*1000)*'New Sites'!F186*VLOOKUP('Lookups'!$A$10, 'Lookups'!$A$9:'Lookups'!$B$24, 2, FALSE))+'New Sites'!F186*VLOOKUP('Lookups'!$A$11, 'Lookups'!$A$9:'Lookups'!$B$24, 2, FALSE),"-")</f>
        <v/>
      </c>
      <c r="G186" s="16">
        <f>IFERROR('New Sites'!G186*VLOOKUP('Lookups'!$A$9, 'Lookups'!$A$9:'Lookups'!$B$24, 2, FALSE)+((SQRT((1/('Total Sites'!G186/Area!G186))/2)*1000)*'New Sites'!G186*VLOOKUP('Lookups'!$A$10, 'Lookups'!$A$9:'Lookups'!$B$24, 2, FALSE))+'New Sites'!G186*VLOOKUP('Lookups'!$A$11, 'Lookups'!$A$9:'Lookups'!$B$24, 2, FALSE),"-")</f>
        <v/>
      </c>
      <c r="H186" s="16">
        <f>IFERROR('New Sites'!H186*VLOOKUP('Lookups'!$A$9, 'Lookups'!$A$9:'Lookups'!$B$24, 2, FALSE)+((SQRT((1/('Total Sites'!H186/Area!H186))/2)*1000)*'New Sites'!H186*VLOOKUP('Lookups'!$A$10, 'Lookups'!$A$9:'Lookups'!$B$24, 2, FALSE))+'New Sites'!H186*VLOOKUP('Lookups'!$A$11, 'Lookups'!$A$9:'Lookups'!$B$24, 2, FALSE),"-")</f>
        <v/>
      </c>
      <c r="I186" s="16">
        <f>IFERROR('New Sites'!I186*VLOOKUP('Lookups'!$A$9, 'Lookups'!$A$9:'Lookups'!$B$24, 2, FALSE)+((SQRT((1/('Total Sites'!I186/Area!I186))/2)*1000)*'New Sites'!I186*VLOOKUP('Lookups'!$A$10, 'Lookups'!$A$9:'Lookups'!$B$24, 2, FALSE))+'New Sites'!I186*VLOOKUP('Lookups'!$A$11, 'Lookups'!$A$9:'Lookups'!$B$24, 2, FALSE),"-")</f>
        <v/>
      </c>
      <c r="J186" s="16">
        <f>IFERROR('New Sites'!J186*VLOOKUP('Lookups'!$A$9, 'Lookups'!$A$9:'Lookups'!$B$24, 2, FALSE)+((SQRT((1/('Total Sites'!J186/Area!J186))/2)*1000)*'New Sites'!J186*VLOOKUP('Lookups'!$A$10, 'Lookups'!$A$9:'Lookups'!$B$24, 2, FALSE))+'New Sites'!J186*VLOOKUP('Lookups'!$A$11, 'Lookups'!$A$9:'Lookups'!$B$24, 2, FALSE),"-")</f>
        <v/>
      </c>
      <c r="K186" s="16">
        <f>IFERROR('New Sites'!K186*VLOOKUP('Lookups'!$A$9, 'Lookups'!$A$9:'Lookups'!$B$24, 2, FALSE)+((SQRT((1/('Total Sites'!K186/Area!K186))/2)*1000)*'New Sites'!K186*VLOOKUP('Lookups'!$A$10, 'Lookups'!$A$9:'Lookups'!$B$24, 2, FALSE))+'New Sites'!K186*VLOOKUP('Lookups'!$A$11, 'Lookups'!$A$9:'Lookups'!$B$24, 2, FALSE),"-")</f>
        <v/>
      </c>
      <c r="L186" s="16">
        <f>IFERROR('New Sites'!L186*VLOOKUP('Lookups'!$A$9, 'Lookups'!$A$9:'Lookups'!$B$24, 2, FALSE)+((SQRT((1/('Total Sites'!L186/Area!L186))/2)*1000)*'New Sites'!L186*VLOOKUP('Lookups'!$A$10, 'Lookups'!$A$9:'Lookups'!$B$24, 2, FALSE))+'New Sites'!L186*VLOOKUP('Lookups'!$A$11, 'Lookups'!$A$9:'Lookups'!$B$24, 2, FALSE),"-")</f>
        <v/>
      </c>
      <c r="M186" s="17">
        <f>IFERROR(SUMIF((C186:L186), "&lt;&gt;n/a")/1e9, "-")</f>
        <v/>
      </c>
      <c r="N186" s="24">
        <f>(M186*1e9)/Pop!M186</f>
        <v/>
      </c>
      <c r="O186" s="16">
        <f>IFERROR(INDEX(Options!$J$2:$J$1611,MATCH(A186, Options!$G$2:$G$1611,0)), )</f>
        <v/>
      </c>
      <c r="P186" s="16">
        <f>IFERROR(INDEX(Options!$I$2:$I$1611,MATCH(A186, Options!$G$2:$G$1611,0)), )</f>
        <v/>
      </c>
    </row>
    <row r="187">
      <c r="A187" s="16">
        <f>'New Sites'!A187</f>
        <v/>
      </c>
      <c r="B187" s="16">
        <f>'New Sites'!B187</f>
        <v/>
      </c>
      <c r="C187" s="16">
        <f>IFERROR('New Sites'!C187*VLOOKUP('Lookups'!$A$9, 'Lookups'!$A$9:'Lookups'!$B$24, 2, FALSE)+((SQRT((1/('Total Sites'!C187/Area!C187))/2)*1000)*'New Sites'!C187*VLOOKUP('Lookups'!$A$10, 'Lookups'!$A$9:'Lookups'!$B$24, 2, FALSE))+'New Sites'!C187*VLOOKUP('Lookups'!$A$11, 'Lookups'!$A$9:'Lookups'!$B$24, 2, FALSE),"-")</f>
        <v/>
      </c>
      <c r="D187" s="16">
        <f>IFERROR('New Sites'!D187*VLOOKUP('Lookups'!$A$9, 'Lookups'!$A$9:'Lookups'!$B$24, 2, FALSE)+((SQRT((1/('Total Sites'!D187/Area!D187))/2)*1000)*'New Sites'!D187*VLOOKUP('Lookups'!$A$10, 'Lookups'!$A$9:'Lookups'!$B$24, 2, FALSE))+'New Sites'!D187*VLOOKUP('Lookups'!$A$11, 'Lookups'!$A$9:'Lookups'!$B$24, 2, FALSE),"-")</f>
        <v/>
      </c>
      <c r="E187" s="16">
        <f>IFERROR('New Sites'!E187*VLOOKUP('Lookups'!$A$9, 'Lookups'!$A$9:'Lookups'!$B$24, 2, FALSE)+((SQRT((1/('Total Sites'!E187/Area!E187))/2)*1000)*'New Sites'!E187*VLOOKUP('Lookups'!$A$10, 'Lookups'!$A$9:'Lookups'!$B$24, 2, FALSE))+'New Sites'!E187*VLOOKUP('Lookups'!$A$11, 'Lookups'!$A$9:'Lookups'!$B$24, 2, FALSE),"-")</f>
        <v/>
      </c>
      <c r="F187" s="16">
        <f>IFERROR('New Sites'!F187*VLOOKUP('Lookups'!$A$9, 'Lookups'!$A$9:'Lookups'!$B$24, 2, FALSE)+((SQRT((1/('Total Sites'!F187/Area!F187))/2)*1000)*'New Sites'!F187*VLOOKUP('Lookups'!$A$10, 'Lookups'!$A$9:'Lookups'!$B$24, 2, FALSE))+'New Sites'!F187*VLOOKUP('Lookups'!$A$11, 'Lookups'!$A$9:'Lookups'!$B$24, 2, FALSE),"-")</f>
        <v/>
      </c>
      <c r="G187" s="16">
        <f>IFERROR('New Sites'!G187*VLOOKUP('Lookups'!$A$9, 'Lookups'!$A$9:'Lookups'!$B$24, 2, FALSE)+((SQRT((1/('Total Sites'!G187/Area!G187))/2)*1000)*'New Sites'!G187*VLOOKUP('Lookups'!$A$10, 'Lookups'!$A$9:'Lookups'!$B$24, 2, FALSE))+'New Sites'!G187*VLOOKUP('Lookups'!$A$11, 'Lookups'!$A$9:'Lookups'!$B$24, 2, FALSE),"-")</f>
        <v/>
      </c>
      <c r="H187" s="16">
        <f>IFERROR('New Sites'!H187*VLOOKUP('Lookups'!$A$9, 'Lookups'!$A$9:'Lookups'!$B$24, 2, FALSE)+((SQRT((1/('Total Sites'!H187/Area!H187))/2)*1000)*'New Sites'!H187*VLOOKUP('Lookups'!$A$10, 'Lookups'!$A$9:'Lookups'!$B$24, 2, FALSE))+'New Sites'!H187*VLOOKUP('Lookups'!$A$11, 'Lookups'!$A$9:'Lookups'!$B$24, 2, FALSE),"-")</f>
        <v/>
      </c>
      <c r="I187" s="16">
        <f>IFERROR('New Sites'!I187*VLOOKUP('Lookups'!$A$9, 'Lookups'!$A$9:'Lookups'!$B$24, 2, FALSE)+((SQRT((1/('Total Sites'!I187/Area!I187))/2)*1000)*'New Sites'!I187*VLOOKUP('Lookups'!$A$10, 'Lookups'!$A$9:'Lookups'!$B$24, 2, FALSE))+'New Sites'!I187*VLOOKUP('Lookups'!$A$11, 'Lookups'!$A$9:'Lookups'!$B$24, 2, FALSE),"-")</f>
        <v/>
      </c>
      <c r="J187" s="16">
        <f>IFERROR('New Sites'!J187*VLOOKUP('Lookups'!$A$9, 'Lookups'!$A$9:'Lookups'!$B$24, 2, FALSE)+((SQRT((1/('Total Sites'!J187/Area!J187))/2)*1000)*'New Sites'!J187*VLOOKUP('Lookups'!$A$10, 'Lookups'!$A$9:'Lookups'!$B$24, 2, FALSE))+'New Sites'!J187*VLOOKUP('Lookups'!$A$11, 'Lookups'!$A$9:'Lookups'!$B$24, 2, FALSE),"-")</f>
        <v/>
      </c>
      <c r="K187" s="16">
        <f>IFERROR('New Sites'!K187*VLOOKUP('Lookups'!$A$9, 'Lookups'!$A$9:'Lookups'!$B$24, 2, FALSE)+((SQRT((1/('Total Sites'!K187/Area!K187))/2)*1000)*'New Sites'!K187*VLOOKUP('Lookups'!$A$10, 'Lookups'!$A$9:'Lookups'!$B$24, 2, FALSE))+'New Sites'!K187*VLOOKUP('Lookups'!$A$11, 'Lookups'!$A$9:'Lookups'!$B$24, 2, FALSE),"-")</f>
        <v/>
      </c>
      <c r="L187" s="16">
        <f>IFERROR('New Sites'!L187*VLOOKUP('Lookups'!$A$9, 'Lookups'!$A$9:'Lookups'!$B$24, 2, FALSE)+((SQRT((1/('Total Sites'!L187/Area!L187))/2)*1000)*'New Sites'!L187*VLOOKUP('Lookups'!$A$10, 'Lookups'!$A$9:'Lookups'!$B$24, 2, FALSE))+'New Sites'!L187*VLOOKUP('Lookups'!$A$11, 'Lookups'!$A$9:'Lookups'!$B$24, 2, FALSE),"-")</f>
        <v/>
      </c>
      <c r="M187" s="17">
        <f>IFERROR(SUMIF((C187:L187), "&lt;&gt;n/a")/1e9, "-")</f>
        <v/>
      </c>
      <c r="N187" s="24">
        <f>(M187*1e9)/Pop!M187</f>
        <v/>
      </c>
      <c r="O187" s="16">
        <f>IFERROR(INDEX(Options!$J$2:$J$1611,MATCH(A187, Options!$G$2:$G$1611,0)), )</f>
        <v/>
      </c>
      <c r="P187" s="16">
        <f>IFERROR(INDEX(Options!$I$2:$I$1611,MATCH(A187, Options!$G$2:$G$1611,0)), )</f>
        <v/>
      </c>
    </row>
    <row r="188">
      <c r="A188" s="16">
        <f>'New Sites'!A188</f>
        <v/>
      </c>
      <c r="B188" s="16">
        <f>'New Sites'!B188</f>
        <v/>
      </c>
      <c r="C188" s="16">
        <f>IFERROR('New Sites'!C188*VLOOKUP('Lookups'!$A$9, 'Lookups'!$A$9:'Lookups'!$B$24, 2, FALSE)+((SQRT((1/('Total Sites'!C188/Area!C188))/2)*1000)*'New Sites'!C188*VLOOKUP('Lookups'!$A$10, 'Lookups'!$A$9:'Lookups'!$B$24, 2, FALSE))+'New Sites'!C188*VLOOKUP('Lookups'!$A$11, 'Lookups'!$A$9:'Lookups'!$B$24, 2, FALSE),"-")</f>
        <v/>
      </c>
      <c r="D188" s="16">
        <f>IFERROR('New Sites'!D188*VLOOKUP('Lookups'!$A$9, 'Lookups'!$A$9:'Lookups'!$B$24, 2, FALSE)+((SQRT((1/('Total Sites'!D188/Area!D188))/2)*1000)*'New Sites'!D188*VLOOKUP('Lookups'!$A$10, 'Lookups'!$A$9:'Lookups'!$B$24, 2, FALSE))+'New Sites'!D188*VLOOKUP('Lookups'!$A$11, 'Lookups'!$A$9:'Lookups'!$B$24, 2, FALSE),"-")</f>
        <v/>
      </c>
      <c r="E188" s="16">
        <f>IFERROR('New Sites'!E188*VLOOKUP('Lookups'!$A$9, 'Lookups'!$A$9:'Lookups'!$B$24, 2, FALSE)+((SQRT((1/('Total Sites'!E188/Area!E188))/2)*1000)*'New Sites'!E188*VLOOKUP('Lookups'!$A$10, 'Lookups'!$A$9:'Lookups'!$B$24, 2, FALSE))+'New Sites'!E188*VLOOKUP('Lookups'!$A$11, 'Lookups'!$A$9:'Lookups'!$B$24, 2, FALSE),"-")</f>
        <v/>
      </c>
      <c r="F188" s="16">
        <f>IFERROR('New Sites'!F188*VLOOKUP('Lookups'!$A$9, 'Lookups'!$A$9:'Lookups'!$B$24, 2, FALSE)+((SQRT((1/('Total Sites'!F188/Area!F188))/2)*1000)*'New Sites'!F188*VLOOKUP('Lookups'!$A$10, 'Lookups'!$A$9:'Lookups'!$B$24, 2, FALSE))+'New Sites'!F188*VLOOKUP('Lookups'!$A$11, 'Lookups'!$A$9:'Lookups'!$B$24, 2, FALSE),"-")</f>
        <v/>
      </c>
      <c r="G188" s="16">
        <f>IFERROR('New Sites'!G188*VLOOKUP('Lookups'!$A$9, 'Lookups'!$A$9:'Lookups'!$B$24, 2, FALSE)+((SQRT((1/('Total Sites'!G188/Area!G188))/2)*1000)*'New Sites'!G188*VLOOKUP('Lookups'!$A$10, 'Lookups'!$A$9:'Lookups'!$B$24, 2, FALSE))+'New Sites'!G188*VLOOKUP('Lookups'!$A$11, 'Lookups'!$A$9:'Lookups'!$B$24, 2, FALSE),"-")</f>
        <v/>
      </c>
      <c r="H188" s="16">
        <f>IFERROR('New Sites'!H188*VLOOKUP('Lookups'!$A$9, 'Lookups'!$A$9:'Lookups'!$B$24, 2, FALSE)+((SQRT((1/('Total Sites'!H188/Area!H188))/2)*1000)*'New Sites'!H188*VLOOKUP('Lookups'!$A$10, 'Lookups'!$A$9:'Lookups'!$B$24, 2, FALSE))+'New Sites'!H188*VLOOKUP('Lookups'!$A$11, 'Lookups'!$A$9:'Lookups'!$B$24, 2, FALSE),"-")</f>
        <v/>
      </c>
      <c r="I188" s="16">
        <f>IFERROR('New Sites'!I188*VLOOKUP('Lookups'!$A$9, 'Lookups'!$A$9:'Lookups'!$B$24, 2, FALSE)+((SQRT((1/('Total Sites'!I188/Area!I188))/2)*1000)*'New Sites'!I188*VLOOKUP('Lookups'!$A$10, 'Lookups'!$A$9:'Lookups'!$B$24, 2, FALSE))+'New Sites'!I188*VLOOKUP('Lookups'!$A$11, 'Lookups'!$A$9:'Lookups'!$B$24, 2, FALSE),"-")</f>
        <v/>
      </c>
      <c r="J188" s="16">
        <f>IFERROR('New Sites'!J188*VLOOKUP('Lookups'!$A$9, 'Lookups'!$A$9:'Lookups'!$B$24, 2, FALSE)+((SQRT((1/('Total Sites'!J188/Area!J188))/2)*1000)*'New Sites'!J188*VLOOKUP('Lookups'!$A$10, 'Lookups'!$A$9:'Lookups'!$B$24, 2, FALSE))+'New Sites'!J188*VLOOKUP('Lookups'!$A$11, 'Lookups'!$A$9:'Lookups'!$B$24, 2, FALSE),"-")</f>
        <v/>
      </c>
      <c r="K188" s="16">
        <f>IFERROR('New Sites'!K188*VLOOKUP('Lookups'!$A$9, 'Lookups'!$A$9:'Lookups'!$B$24, 2, FALSE)+((SQRT((1/('Total Sites'!K188/Area!K188))/2)*1000)*'New Sites'!K188*VLOOKUP('Lookups'!$A$10, 'Lookups'!$A$9:'Lookups'!$B$24, 2, FALSE))+'New Sites'!K188*VLOOKUP('Lookups'!$A$11, 'Lookups'!$A$9:'Lookups'!$B$24, 2, FALSE),"-")</f>
        <v/>
      </c>
      <c r="L188" s="16">
        <f>IFERROR('New Sites'!L188*VLOOKUP('Lookups'!$A$9, 'Lookups'!$A$9:'Lookups'!$B$24, 2, FALSE)+((SQRT((1/('Total Sites'!L188/Area!L188))/2)*1000)*'New Sites'!L188*VLOOKUP('Lookups'!$A$10, 'Lookups'!$A$9:'Lookups'!$B$24, 2, FALSE))+'New Sites'!L188*VLOOKUP('Lookups'!$A$11, 'Lookups'!$A$9:'Lookups'!$B$24, 2, FALSE),"-")</f>
        <v/>
      </c>
      <c r="M188" s="17">
        <f>IFERROR(SUMIF((C188:L188), "&lt;&gt;n/a")/1e9, "-")</f>
        <v/>
      </c>
      <c r="N188" s="24">
        <f>(M188*1e9)/Pop!M188</f>
        <v/>
      </c>
      <c r="O188" s="16">
        <f>IFERROR(INDEX(Options!$J$2:$J$1611,MATCH(A188, Options!$G$2:$G$1611,0)), )</f>
        <v/>
      </c>
      <c r="P188" s="16">
        <f>IFERROR(INDEX(Options!$I$2:$I$1611,MATCH(A188, Options!$G$2:$G$1611,0)), )</f>
        <v/>
      </c>
    </row>
    <row r="189">
      <c r="A189" s="16">
        <f>'New Sites'!A189</f>
        <v/>
      </c>
      <c r="B189" s="16">
        <f>'New Sites'!B189</f>
        <v/>
      </c>
      <c r="C189" s="16">
        <f>IFERROR('New Sites'!C189*VLOOKUP('Lookups'!$A$9, 'Lookups'!$A$9:'Lookups'!$B$24, 2, FALSE)+((SQRT((1/('Total Sites'!C189/Area!C189))/2)*1000)*'New Sites'!C189*VLOOKUP('Lookups'!$A$10, 'Lookups'!$A$9:'Lookups'!$B$24, 2, FALSE))+'New Sites'!C189*VLOOKUP('Lookups'!$A$11, 'Lookups'!$A$9:'Lookups'!$B$24, 2, FALSE),"-")</f>
        <v/>
      </c>
      <c r="D189" s="16">
        <f>IFERROR('New Sites'!D189*VLOOKUP('Lookups'!$A$9, 'Lookups'!$A$9:'Lookups'!$B$24, 2, FALSE)+((SQRT((1/('Total Sites'!D189/Area!D189))/2)*1000)*'New Sites'!D189*VLOOKUP('Lookups'!$A$10, 'Lookups'!$A$9:'Lookups'!$B$24, 2, FALSE))+'New Sites'!D189*VLOOKUP('Lookups'!$A$11, 'Lookups'!$A$9:'Lookups'!$B$24, 2, FALSE),"-")</f>
        <v/>
      </c>
      <c r="E189" s="16">
        <f>IFERROR('New Sites'!E189*VLOOKUP('Lookups'!$A$9, 'Lookups'!$A$9:'Lookups'!$B$24, 2, FALSE)+((SQRT((1/('Total Sites'!E189/Area!E189))/2)*1000)*'New Sites'!E189*VLOOKUP('Lookups'!$A$10, 'Lookups'!$A$9:'Lookups'!$B$24, 2, FALSE))+'New Sites'!E189*VLOOKUP('Lookups'!$A$11, 'Lookups'!$A$9:'Lookups'!$B$24, 2, FALSE),"-")</f>
        <v/>
      </c>
      <c r="F189" s="16">
        <f>IFERROR('New Sites'!F189*VLOOKUP('Lookups'!$A$9, 'Lookups'!$A$9:'Lookups'!$B$24, 2, FALSE)+((SQRT((1/('Total Sites'!F189/Area!F189))/2)*1000)*'New Sites'!F189*VLOOKUP('Lookups'!$A$10, 'Lookups'!$A$9:'Lookups'!$B$24, 2, FALSE))+'New Sites'!F189*VLOOKUP('Lookups'!$A$11, 'Lookups'!$A$9:'Lookups'!$B$24, 2, FALSE),"-")</f>
        <v/>
      </c>
      <c r="G189" s="16">
        <f>IFERROR('New Sites'!G189*VLOOKUP('Lookups'!$A$9, 'Lookups'!$A$9:'Lookups'!$B$24, 2, FALSE)+((SQRT((1/('Total Sites'!G189/Area!G189))/2)*1000)*'New Sites'!G189*VLOOKUP('Lookups'!$A$10, 'Lookups'!$A$9:'Lookups'!$B$24, 2, FALSE))+'New Sites'!G189*VLOOKUP('Lookups'!$A$11, 'Lookups'!$A$9:'Lookups'!$B$24, 2, FALSE),"-")</f>
        <v/>
      </c>
      <c r="H189" s="16">
        <f>IFERROR('New Sites'!H189*VLOOKUP('Lookups'!$A$9, 'Lookups'!$A$9:'Lookups'!$B$24, 2, FALSE)+((SQRT((1/('Total Sites'!H189/Area!H189))/2)*1000)*'New Sites'!H189*VLOOKUP('Lookups'!$A$10, 'Lookups'!$A$9:'Lookups'!$B$24, 2, FALSE))+'New Sites'!H189*VLOOKUP('Lookups'!$A$11, 'Lookups'!$A$9:'Lookups'!$B$24, 2, FALSE),"-")</f>
        <v/>
      </c>
      <c r="I189" s="16">
        <f>IFERROR('New Sites'!I189*VLOOKUP('Lookups'!$A$9, 'Lookups'!$A$9:'Lookups'!$B$24, 2, FALSE)+((SQRT((1/('Total Sites'!I189/Area!I189))/2)*1000)*'New Sites'!I189*VLOOKUP('Lookups'!$A$10, 'Lookups'!$A$9:'Lookups'!$B$24, 2, FALSE))+'New Sites'!I189*VLOOKUP('Lookups'!$A$11, 'Lookups'!$A$9:'Lookups'!$B$24, 2, FALSE),"-")</f>
        <v/>
      </c>
      <c r="J189" s="16">
        <f>IFERROR('New Sites'!J189*VLOOKUP('Lookups'!$A$9, 'Lookups'!$A$9:'Lookups'!$B$24, 2, FALSE)+((SQRT((1/('Total Sites'!J189/Area!J189))/2)*1000)*'New Sites'!J189*VLOOKUP('Lookups'!$A$10, 'Lookups'!$A$9:'Lookups'!$B$24, 2, FALSE))+'New Sites'!J189*VLOOKUP('Lookups'!$A$11, 'Lookups'!$A$9:'Lookups'!$B$24, 2, FALSE),"-")</f>
        <v/>
      </c>
      <c r="K189" s="16">
        <f>IFERROR('New Sites'!K189*VLOOKUP('Lookups'!$A$9, 'Lookups'!$A$9:'Lookups'!$B$24, 2, FALSE)+((SQRT((1/('Total Sites'!K189/Area!K189))/2)*1000)*'New Sites'!K189*VLOOKUP('Lookups'!$A$10, 'Lookups'!$A$9:'Lookups'!$B$24, 2, FALSE))+'New Sites'!K189*VLOOKUP('Lookups'!$A$11, 'Lookups'!$A$9:'Lookups'!$B$24, 2, FALSE),"-")</f>
        <v/>
      </c>
      <c r="L189" s="16">
        <f>IFERROR('New Sites'!L189*VLOOKUP('Lookups'!$A$9, 'Lookups'!$A$9:'Lookups'!$B$24, 2, FALSE)+((SQRT((1/('Total Sites'!L189/Area!L189))/2)*1000)*'New Sites'!L189*VLOOKUP('Lookups'!$A$10, 'Lookups'!$A$9:'Lookups'!$B$24, 2, FALSE))+'New Sites'!L189*VLOOKUP('Lookups'!$A$11, 'Lookups'!$A$9:'Lookups'!$B$24, 2, FALSE),"-")</f>
        <v/>
      </c>
      <c r="M189" s="17">
        <f>IFERROR(SUMIF((C189:L189), "&lt;&gt;n/a")/1e9, "-")</f>
        <v/>
      </c>
      <c r="N189" s="24">
        <f>(M189*1e9)/Pop!M189</f>
        <v/>
      </c>
      <c r="O189" s="16">
        <f>IFERROR(INDEX(Options!$J$2:$J$1611,MATCH(A189, Options!$G$2:$G$1611,0)), )</f>
        <v/>
      </c>
      <c r="P189" s="16">
        <f>IFERROR(INDEX(Options!$I$2:$I$1611,MATCH(A189, Options!$G$2:$G$1611,0)), )</f>
        <v/>
      </c>
    </row>
    <row r="190">
      <c r="M190" s="20" t="n"/>
      <c r="N190" s="25" t="n"/>
    </row>
    <row r="191">
      <c r="M191" s="20" t="n"/>
      <c r="N191" s="25" t="n"/>
    </row>
    <row r="192">
      <c r="M192" s="20" t="n"/>
      <c r="N192" s="25" t="n"/>
    </row>
    <row r="193">
      <c r="M193" s="20" t="n"/>
      <c r="N193" s="25" t="n"/>
    </row>
    <row r="194">
      <c r="M194" s="20" t="n"/>
      <c r="N194" s="25" t="n"/>
    </row>
    <row r="195">
      <c r="M195" s="20" t="n"/>
      <c r="N195" s="25" t="n"/>
    </row>
    <row r="196">
      <c r="M196" s="20" t="n"/>
      <c r="N196" s="25" t="n"/>
    </row>
    <row r="197">
      <c r="M197" s="20" t="n"/>
      <c r="N197" s="25" t="n"/>
    </row>
    <row r="198">
      <c r="M198" s="20" t="n"/>
      <c r="N198" s="25" t="n"/>
    </row>
    <row r="199">
      <c r="M199" s="20" t="n"/>
      <c r="N199" s="25" t="n"/>
    </row>
    <row r="200">
      <c r="M200" s="20" t="n"/>
      <c r="N200" s="25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ffff33"/>
    <outlinePr summaryBelow="1" summaryRight="1"/>
    <pageSetUpPr/>
  </sheetPr>
  <dimension ref="A1:O200"/>
  <sheetViews>
    <sheetView workbookViewId="0">
      <selection activeCell="A1" sqref="A1"/>
    </sheetView>
  </sheetViews>
  <sheetFormatPr baseColWidth="8" defaultRowHeight="15"/>
  <cols>
    <col customWidth="1" max="12" min="12" width="20"/>
    <col customWidth="1" max="13" min="13" width="20"/>
    <col customWidth="1" max="14" min="14" width="35"/>
    <col customWidth="1" max="15" min="15" width="45"/>
  </cols>
  <sheetData>
    <row r="1">
      <c r="A1" s="16" t="inlineStr">
        <is>
          <t>ISO3</t>
        </is>
      </c>
      <c r="B1" s="16" t="n">
        <v>2021</v>
      </c>
      <c r="C1" s="16" t="n">
        <v>2022</v>
      </c>
      <c r="D1" s="16" t="n">
        <v>2023</v>
      </c>
      <c r="E1" s="16" t="n">
        <v>2024</v>
      </c>
      <c r="F1" s="16" t="n">
        <v>2025</v>
      </c>
      <c r="G1" s="16" t="n">
        <v>2026</v>
      </c>
      <c r="H1" s="16" t="n">
        <v>2027</v>
      </c>
      <c r="I1" s="16" t="n">
        <v>2028</v>
      </c>
      <c r="J1" s="16" t="n">
        <v>2029</v>
      </c>
      <c r="K1" s="16" t="n">
        <v>2030</v>
      </c>
      <c r="L1" s="17" t="inlineStr">
        <is>
          <t>Mean 10-Year GDP ($Bn)</t>
        </is>
      </c>
      <c r="M1" s="16" t="inlineStr">
        <is>
          <t>GDP Growth Rate (%)</t>
        </is>
      </c>
      <c r="N1" s="16" t="inlineStr">
        <is>
          <t>Income Group</t>
        </is>
      </c>
      <c r="O1" s="16" t="inlineStr">
        <is>
          <t>Region</t>
        </is>
      </c>
    </row>
    <row r="2">
      <c r="A2" s="16" t="inlineStr">
        <is>
          <t>ABW</t>
        </is>
      </c>
      <c r="B2" s="16" t="n">
        <v>2.82</v>
      </c>
      <c r="C2" s="16" t="n">
        <v>3.03</v>
      </c>
      <c r="D2" s="16" t="n">
        <v>3.21</v>
      </c>
      <c r="E2" s="16" t="n">
        <v>3.3</v>
      </c>
      <c r="F2" s="16" t="n">
        <v>3.35</v>
      </c>
      <c r="G2" s="16" t="n">
        <v>3.39</v>
      </c>
      <c r="H2" s="16" t="n">
        <v>3.44</v>
      </c>
      <c r="I2" s="16" t="n">
        <v>3.49</v>
      </c>
      <c r="J2" s="16" t="n">
        <v>3.54</v>
      </c>
      <c r="K2" s="16" t="n">
        <v>3.59</v>
      </c>
      <c r="L2" s="17">
        <f>((SUM(B2:K2)*1e9)/10)/1e9</f>
        <v/>
      </c>
      <c r="M2" s="18">
        <f>IFERROR((K2-B2)/B2,)</f>
        <v/>
      </c>
      <c r="N2" s="16">
        <f>IFERROR(INDEX(Options!$J$2:$J$1611,MATCH(A2, Options!$G$2:$G$1611,0)), )</f>
        <v/>
      </c>
      <c r="O2" s="16">
        <f>IFERROR(INDEX(Options!$I$2:$I$1611,MATCH(A2, Options!$G$2:$G$1611,0)), )</f>
        <v/>
      </c>
    </row>
    <row r="3">
      <c r="A3" s="16" t="inlineStr">
        <is>
          <t>AFG</t>
        </is>
      </c>
      <c r="B3" s="16" t="n">
        <v>20.14</v>
      </c>
      <c r="C3" s="16" t="n">
        <v>20.14</v>
      </c>
      <c r="D3" s="16" t="n">
        <v>20.14</v>
      </c>
      <c r="E3" s="16" t="n">
        <v>20.14</v>
      </c>
      <c r="F3" s="16" t="n">
        <v>20.14</v>
      </c>
      <c r="G3" s="16" t="n">
        <v>20.14</v>
      </c>
      <c r="H3" s="16" t="n">
        <v>20.14</v>
      </c>
      <c r="I3" s="16" t="n">
        <v>20.14</v>
      </c>
      <c r="J3" s="16" t="n">
        <v>20.14</v>
      </c>
      <c r="K3" s="16" t="n">
        <v>20.14</v>
      </c>
      <c r="L3" s="17">
        <f>((SUM(B3:K3)*1e9)/10)/1e9</f>
        <v/>
      </c>
      <c r="M3" s="18">
        <f>IFERROR((K3-B3)/B3,)</f>
        <v/>
      </c>
      <c r="N3" s="16">
        <f>IFERROR(INDEX(Options!$J$2:$J$1611,MATCH(A3, Options!$G$2:$G$1611,0)), )</f>
        <v/>
      </c>
      <c r="O3" s="16">
        <f>IFERROR(INDEX(Options!$I$2:$I$1611,MATCH(A3, Options!$G$2:$G$1611,0)), )</f>
        <v/>
      </c>
    </row>
    <row r="4">
      <c r="A4" s="16" t="inlineStr">
        <is>
          <t>AGO</t>
        </is>
      </c>
      <c r="B4" s="16" t="n">
        <v>57.99</v>
      </c>
      <c r="C4" s="16" t="n">
        <v>59.36</v>
      </c>
      <c r="D4" s="16" t="n">
        <v>61.34</v>
      </c>
      <c r="E4" s="16" t="n">
        <v>63.58</v>
      </c>
      <c r="F4" s="16" t="n">
        <v>66.01000000000001</v>
      </c>
      <c r="G4" s="16" t="n">
        <v>68.42</v>
      </c>
      <c r="H4" s="16" t="n">
        <v>70.92</v>
      </c>
      <c r="I4" s="16" t="n">
        <v>73.51000000000001</v>
      </c>
      <c r="J4" s="16" t="n">
        <v>76.2</v>
      </c>
      <c r="K4" s="16" t="n">
        <v>78.98</v>
      </c>
      <c r="L4" s="17">
        <f>((SUM(B4:K4)*1e9)/10)/1e9</f>
        <v/>
      </c>
      <c r="M4" s="18">
        <f>IFERROR((K4-B4)/B4,)</f>
        <v/>
      </c>
      <c r="N4" s="16">
        <f>IFERROR(INDEX(Options!$J$2:$J$1611,MATCH(A4, Options!$G$2:$G$1611,0)), )</f>
        <v/>
      </c>
      <c r="O4" s="16">
        <f>IFERROR(INDEX(Options!$I$2:$I$1611,MATCH(A4, Options!$G$2:$G$1611,0)), )</f>
        <v/>
      </c>
    </row>
    <row r="5">
      <c r="A5" s="16" t="inlineStr">
        <is>
          <t>ALB</t>
        </is>
      </c>
      <c r="B5" s="16" t="n">
        <v>15.61</v>
      </c>
      <c r="C5" s="16" t="n">
        <v>16.32</v>
      </c>
      <c r="D5" s="16" t="n">
        <v>16.99</v>
      </c>
      <c r="E5" s="16" t="n">
        <v>17.61</v>
      </c>
      <c r="F5" s="16" t="n">
        <v>18.23</v>
      </c>
      <c r="G5" s="16" t="n">
        <v>18.86</v>
      </c>
      <c r="H5" s="16" t="n">
        <v>19.52</v>
      </c>
      <c r="I5" s="16" t="n">
        <v>20.2</v>
      </c>
      <c r="J5" s="16" t="n">
        <v>20.9</v>
      </c>
      <c r="K5" s="16" t="n">
        <v>21.63</v>
      </c>
      <c r="L5" s="17">
        <f>((SUM(B5:K5)*1e9)/10)/1e9</f>
        <v/>
      </c>
      <c r="M5" s="18">
        <f>IFERROR((K5-B5)/B5,)</f>
        <v/>
      </c>
      <c r="N5" s="16">
        <f>IFERROR(INDEX(Options!$J$2:$J$1611,MATCH(A5, Options!$G$2:$G$1611,0)), )</f>
        <v/>
      </c>
      <c r="O5" s="16">
        <f>IFERROR(INDEX(Options!$I$2:$I$1611,MATCH(A5, Options!$G$2:$G$1611,0)), )</f>
        <v/>
      </c>
    </row>
    <row r="6">
      <c r="A6" s="16" t="inlineStr">
        <is>
          <t>AND</t>
        </is>
      </c>
      <c r="B6" s="16" t="n">
        <v>3.02</v>
      </c>
      <c r="C6" s="16" t="n">
        <v>3.16</v>
      </c>
      <c r="D6" s="16" t="n">
        <v>3.25</v>
      </c>
      <c r="E6" s="16" t="n">
        <v>3.32</v>
      </c>
      <c r="F6" s="16" t="n">
        <v>3.37</v>
      </c>
      <c r="G6" s="16" t="n">
        <v>3.42</v>
      </c>
      <c r="H6" s="16" t="n">
        <v>3.47</v>
      </c>
      <c r="I6" s="16" t="n">
        <v>3.52</v>
      </c>
      <c r="J6" s="16" t="n">
        <v>3.58</v>
      </c>
      <c r="K6" s="16" t="n">
        <v>3.63</v>
      </c>
      <c r="L6" s="17">
        <f>((SUM(B6:K6)*1e9)/10)/1e9</f>
        <v/>
      </c>
      <c r="M6" s="18">
        <f>IFERROR((K6-B6)/B6,)</f>
        <v/>
      </c>
      <c r="N6" s="16">
        <f>IFERROR(INDEX(Options!$J$2:$J$1611,MATCH(A6, Options!$G$2:$G$1611,0)), )</f>
        <v/>
      </c>
      <c r="O6" s="16">
        <f>IFERROR(INDEX(Options!$I$2:$I$1611,MATCH(A6, Options!$G$2:$G$1611,0)), )</f>
        <v/>
      </c>
    </row>
    <row r="7">
      <c r="A7" s="16" t="inlineStr">
        <is>
          <t>ARE</t>
        </is>
      </c>
      <c r="B7" s="16" t="n">
        <v>366.9</v>
      </c>
      <c r="C7" s="16" t="n">
        <v>378.04</v>
      </c>
      <c r="D7" s="16" t="n">
        <v>389.54</v>
      </c>
      <c r="E7" s="16" t="n">
        <v>401.7</v>
      </c>
      <c r="F7" s="16" t="n">
        <v>414.68</v>
      </c>
      <c r="G7" s="16" t="n">
        <v>428.42</v>
      </c>
      <c r="H7" s="16" t="n">
        <v>442.62</v>
      </c>
      <c r="I7" s="16" t="n">
        <v>457.3</v>
      </c>
      <c r="J7" s="16" t="n">
        <v>472.46</v>
      </c>
      <c r="K7" s="16" t="n">
        <v>488.12</v>
      </c>
      <c r="L7" s="17">
        <f>((SUM(B7:K7)*1e9)/10)/1e9</f>
        <v/>
      </c>
      <c r="M7" s="18">
        <f>IFERROR((K7-B7)/B7,)</f>
        <v/>
      </c>
      <c r="N7" s="16">
        <f>IFERROR(INDEX(Options!$J$2:$J$1611,MATCH(A7, Options!$G$2:$G$1611,0)), )</f>
        <v/>
      </c>
      <c r="O7" s="16">
        <f>IFERROR(INDEX(Options!$I$2:$I$1611,MATCH(A7, Options!$G$2:$G$1611,0)), )</f>
        <v/>
      </c>
    </row>
    <row r="8">
      <c r="A8" s="16" t="inlineStr">
        <is>
          <t>ARG</t>
        </is>
      </c>
      <c r="B8" s="16" t="n">
        <v>418.24</v>
      </c>
      <c r="C8" s="16" t="n">
        <v>428.55</v>
      </c>
      <c r="D8" s="16" t="n">
        <v>437.12</v>
      </c>
      <c r="E8" s="16" t="n">
        <v>444.99</v>
      </c>
      <c r="F8" s="16" t="n">
        <v>452.78</v>
      </c>
      <c r="G8" s="16" t="n">
        <v>461.09</v>
      </c>
      <c r="H8" s="16" t="n">
        <v>469.56</v>
      </c>
      <c r="I8" s="16" t="n">
        <v>478.18</v>
      </c>
      <c r="J8" s="16" t="n">
        <v>486.96</v>
      </c>
      <c r="K8" s="16" t="n">
        <v>495.9</v>
      </c>
      <c r="L8" s="17">
        <f>((SUM(B8:K8)*1e9)/10)/1e9</f>
        <v/>
      </c>
      <c r="M8" s="18">
        <f>IFERROR((K8-B8)/B8,)</f>
        <v/>
      </c>
      <c r="N8" s="16">
        <f>IFERROR(INDEX(Options!$J$2:$J$1611,MATCH(A8, Options!$G$2:$G$1611,0)), )</f>
        <v/>
      </c>
      <c r="O8" s="16">
        <f>IFERROR(INDEX(Options!$I$2:$I$1611,MATCH(A8, Options!$G$2:$G$1611,0)), )</f>
        <v/>
      </c>
    </row>
    <row r="9">
      <c r="A9" s="16" t="inlineStr">
        <is>
          <t>ARM</t>
        </is>
      </c>
      <c r="B9" s="16" t="n">
        <v>13.46</v>
      </c>
      <c r="C9" s="16" t="n">
        <v>14.07</v>
      </c>
      <c r="D9" s="16" t="n">
        <v>14.69</v>
      </c>
      <c r="E9" s="16" t="n">
        <v>15.29</v>
      </c>
      <c r="F9" s="16" t="n">
        <v>15.9</v>
      </c>
      <c r="G9" s="16" t="n">
        <v>16.54</v>
      </c>
      <c r="H9" s="16" t="n">
        <v>17.2</v>
      </c>
      <c r="I9" s="16" t="n">
        <v>17.89</v>
      </c>
      <c r="J9" s="16" t="n">
        <v>18.6</v>
      </c>
      <c r="K9" s="16" t="n">
        <v>19.35</v>
      </c>
      <c r="L9" s="17">
        <f>((SUM(B9:K9)*1e9)/10)/1e9</f>
        <v/>
      </c>
      <c r="M9" s="18">
        <f>IFERROR((K9-B9)/B9,)</f>
        <v/>
      </c>
      <c r="N9" s="16">
        <f>IFERROR(INDEX(Options!$J$2:$J$1611,MATCH(A9, Options!$G$2:$G$1611,0)), )</f>
        <v/>
      </c>
      <c r="O9" s="16">
        <f>IFERROR(INDEX(Options!$I$2:$I$1611,MATCH(A9, Options!$G$2:$G$1611,0)), )</f>
        <v/>
      </c>
    </row>
    <row r="10">
      <c r="A10" s="16" t="inlineStr">
        <is>
          <t>ATG</t>
        </is>
      </c>
      <c r="B10" s="16" t="n">
        <v>1.38</v>
      </c>
      <c r="C10" s="16" t="n">
        <v>1.48</v>
      </c>
      <c r="D10" s="16" t="n">
        <v>1.56</v>
      </c>
      <c r="E10" s="16" t="n">
        <v>1.63</v>
      </c>
      <c r="F10" s="16" t="n">
        <v>1.69</v>
      </c>
      <c r="G10" s="16" t="n">
        <v>1.73</v>
      </c>
      <c r="H10" s="16" t="n">
        <v>1.78</v>
      </c>
      <c r="I10" s="16" t="n">
        <v>1.83</v>
      </c>
      <c r="J10" s="16" t="n">
        <v>1.88</v>
      </c>
      <c r="K10" s="16" t="n">
        <v>1.93</v>
      </c>
      <c r="L10" s="17">
        <f>((SUM(B10:K10)*1e9)/10)/1e9</f>
        <v/>
      </c>
      <c r="M10" s="18">
        <f>IFERROR((K10-B10)/B10,)</f>
        <v/>
      </c>
      <c r="N10" s="16">
        <f>IFERROR(INDEX(Options!$J$2:$J$1611,MATCH(A10, Options!$G$2:$G$1611,0)), )</f>
        <v/>
      </c>
      <c r="O10" s="16">
        <f>IFERROR(INDEX(Options!$I$2:$I$1611,MATCH(A10, Options!$G$2:$G$1611,0)), )</f>
        <v/>
      </c>
    </row>
    <row r="11">
      <c r="A11" s="16" t="inlineStr">
        <is>
          <t>AUS</t>
        </is>
      </c>
      <c r="B11" s="16" t="n">
        <v>1407.55</v>
      </c>
      <c r="C11" s="16" t="n">
        <v>1465.79</v>
      </c>
      <c r="D11" s="16" t="n">
        <v>1503.4</v>
      </c>
      <c r="E11" s="16" t="n">
        <v>1542.61</v>
      </c>
      <c r="F11" s="16" t="n">
        <v>1583.38</v>
      </c>
      <c r="G11" s="16" t="n">
        <v>1624.52</v>
      </c>
      <c r="H11" s="16" t="n">
        <v>1666.72</v>
      </c>
      <c r="I11" s="16" t="n">
        <v>1710.03</v>
      </c>
      <c r="J11" s="16" t="n">
        <v>1754.45</v>
      </c>
      <c r="K11" s="16" t="n">
        <v>1800.03</v>
      </c>
      <c r="L11" s="17">
        <f>((SUM(B11:K11)*1e9)/10)/1e9</f>
        <v/>
      </c>
      <c r="M11" s="18">
        <f>IFERROR((K11-B11)/B11,)</f>
        <v/>
      </c>
      <c r="N11" s="16">
        <f>IFERROR(INDEX(Options!$J$2:$J$1611,MATCH(A11, Options!$G$2:$G$1611,0)), )</f>
        <v/>
      </c>
      <c r="O11" s="16">
        <f>IFERROR(INDEX(Options!$I$2:$I$1611,MATCH(A11, Options!$G$2:$G$1611,0)), )</f>
        <v/>
      </c>
    </row>
    <row r="12">
      <c r="A12" s="16" t="inlineStr">
        <is>
          <t>AUT</t>
        </is>
      </c>
      <c r="B12" s="16" t="n">
        <v>449.47</v>
      </c>
      <c r="C12" s="16" t="n">
        <v>469.7</v>
      </c>
      <c r="D12" s="16" t="n">
        <v>479.56</v>
      </c>
      <c r="E12" s="16" t="n">
        <v>489.15</v>
      </c>
      <c r="F12" s="16" t="n">
        <v>498.93</v>
      </c>
      <c r="G12" s="16" t="n">
        <v>507.92</v>
      </c>
      <c r="H12" s="16" t="n">
        <v>517.0599999999999</v>
      </c>
      <c r="I12" s="16" t="n">
        <v>526.36</v>
      </c>
      <c r="J12" s="16" t="n">
        <v>535.84</v>
      </c>
      <c r="K12" s="16" t="n">
        <v>545.48</v>
      </c>
      <c r="L12" s="17">
        <f>((SUM(B12:K12)*1e9)/10)/1e9</f>
        <v/>
      </c>
      <c r="M12" s="18">
        <f>IFERROR((K12-B12)/B12,)</f>
        <v/>
      </c>
      <c r="N12" s="16">
        <f>IFERROR(INDEX(Options!$J$2:$J$1611,MATCH(A12, Options!$G$2:$G$1611,0)), )</f>
        <v/>
      </c>
      <c r="O12" s="16">
        <f>IFERROR(INDEX(Options!$I$2:$I$1611,MATCH(A12, Options!$G$2:$G$1611,0)), )</f>
        <v/>
      </c>
    </row>
    <row r="13">
      <c r="A13" s="16" t="inlineStr">
        <is>
          <t>AZE</t>
        </is>
      </c>
      <c r="B13" s="16" t="n">
        <v>43.87</v>
      </c>
      <c r="C13" s="16" t="n">
        <v>44.9</v>
      </c>
      <c r="D13" s="16" t="n">
        <v>45.67</v>
      </c>
      <c r="E13" s="16" t="n">
        <v>46.46</v>
      </c>
      <c r="F13" s="16" t="n">
        <v>47.26</v>
      </c>
      <c r="G13" s="16" t="n">
        <v>48.09</v>
      </c>
      <c r="H13" s="16" t="n">
        <v>48.93</v>
      </c>
      <c r="I13" s="16" t="n">
        <v>49.79</v>
      </c>
      <c r="J13" s="16" t="n">
        <v>50.66</v>
      </c>
      <c r="K13" s="16" t="n">
        <v>51.55</v>
      </c>
      <c r="L13" s="17">
        <f>((SUM(B13:K13)*1e9)/10)/1e9</f>
        <v/>
      </c>
      <c r="M13" s="18">
        <f>IFERROR((K13-B13)/B13,)</f>
        <v/>
      </c>
      <c r="N13" s="16">
        <f>IFERROR(INDEX(Options!$J$2:$J$1611,MATCH(A13, Options!$G$2:$G$1611,0)), )</f>
        <v/>
      </c>
      <c r="O13" s="16">
        <f>IFERROR(INDEX(Options!$I$2:$I$1611,MATCH(A13, Options!$G$2:$G$1611,0)), )</f>
        <v/>
      </c>
    </row>
    <row r="14">
      <c r="A14" s="16" t="inlineStr">
        <is>
          <t>BDI</t>
        </is>
      </c>
      <c r="B14" s="16" t="n">
        <v>3.09</v>
      </c>
      <c r="C14" s="16" t="n">
        <v>3.22</v>
      </c>
      <c r="D14" s="16" t="n">
        <v>3.37</v>
      </c>
      <c r="E14" s="16" t="n">
        <v>3.54</v>
      </c>
      <c r="F14" s="16" t="n">
        <v>3.72</v>
      </c>
      <c r="G14" s="16" t="n">
        <v>3.9</v>
      </c>
      <c r="H14" s="16" t="n">
        <v>4.09</v>
      </c>
      <c r="I14" s="16" t="n">
        <v>4.29</v>
      </c>
      <c r="J14" s="16" t="n">
        <v>4.49</v>
      </c>
      <c r="K14" s="16" t="n">
        <v>4.71</v>
      </c>
      <c r="L14" s="17">
        <f>((SUM(B14:K14)*1e9)/10)/1e9</f>
        <v/>
      </c>
      <c r="M14" s="18">
        <f>IFERROR((K14-B14)/B14,)</f>
        <v/>
      </c>
      <c r="N14" s="16">
        <f>IFERROR(INDEX(Options!$J$2:$J$1611,MATCH(A14, Options!$G$2:$G$1611,0)), )</f>
        <v/>
      </c>
      <c r="O14" s="16">
        <f>IFERROR(INDEX(Options!$I$2:$I$1611,MATCH(A14, Options!$G$2:$G$1611,0)), )</f>
        <v/>
      </c>
    </row>
    <row r="15">
      <c r="A15" s="16" t="inlineStr">
        <is>
          <t>BEL</t>
        </is>
      </c>
      <c r="B15" s="16" t="n">
        <v>543.9400000000001</v>
      </c>
      <c r="C15" s="16" t="n">
        <v>560.84</v>
      </c>
      <c r="D15" s="16" t="n">
        <v>570.8</v>
      </c>
      <c r="E15" s="16" t="n">
        <v>578.63</v>
      </c>
      <c r="F15" s="16" t="n">
        <v>586.13</v>
      </c>
      <c r="G15" s="16" t="n">
        <v>594.03</v>
      </c>
      <c r="H15" s="16" t="n">
        <v>602.03</v>
      </c>
      <c r="I15" s="16" t="n">
        <v>610.14</v>
      </c>
      <c r="J15" s="16" t="n">
        <v>618.36</v>
      </c>
      <c r="K15" s="16" t="n">
        <v>626.6900000000001</v>
      </c>
      <c r="L15" s="17">
        <f>((SUM(B15:K15)*1e9)/10)/1e9</f>
        <v/>
      </c>
      <c r="M15" s="18">
        <f>IFERROR((K15-B15)/B15,)</f>
        <v/>
      </c>
      <c r="N15" s="16">
        <f>IFERROR(INDEX(Options!$J$2:$J$1611,MATCH(A15, Options!$G$2:$G$1611,0)), )</f>
        <v/>
      </c>
      <c r="O15" s="16">
        <f>IFERROR(INDEX(Options!$I$2:$I$1611,MATCH(A15, Options!$G$2:$G$1611,0)), )</f>
        <v/>
      </c>
    </row>
    <row r="16">
      <c r="A16" s="16" t="inlineStr">
        <is>
          <t>BEN</t>
        </is>
      </c>
      <c r="B16" s="16" t="n">
        <v>16.54</v>
      </c>
      <c r="C16" s="16" t="n">
        <v>17.62</v>
      </c>
      <c r="D16" s="16" t="n">
        <v>18.76</v>
      </c>
      <c r="E16" s="16" t="n">
        <v>19.98</v>
      </c>
      <c r="F16" s="16" t="n">
        <v>21.27</v>
      </c>
      <c r="G16" s="16" t="n">
        <v>22.64</v>
      </c>
      <c r="H16" s="16" t="n">
        <v>24.11</v>
      </c>
      <c r="I16" s="16" t="n">
        <v>25.66</v>
      </c>
      <c r="J16" s="16" t="n">
        <v>27.32</v>
      </c>
      <c r="K16" s="16" t="n">
        <v>29.08</v>
      </c>
      <c r="L16" s="17">
        <f>((SUM(B16:K16)*1e9)/10)/1e9</f>
        <v/>
      </c>
      <c r="M16" s="18">
        <f>IFERROR((K16-B16)/B16,)</f>
        <v/>
      </c>
      <c r="N16" s="16">
        <f>IFERROR(INDEX(Options!$J$2:$J$1611,MATCH(A16, Options!$G$2:$G$1611,0)), )</f>
        <v/>
      </c>
      <c r="O16" s="16">
        <f>IFERROR(INDEX(Options!$I$2:$I$1611,MATCH(A16, Options!$G$2:$G$1611,0)), )</f>
        <v/>
      </c>
    </row>
    <row r="17">
      <c r="A17" s="16" t="inlineStr">
        <is>
          <t>BFA</t>
        </is>
      </c>
      <c r="B17" s="16" t="n">
        <v>18.54</v>
      </c>
      <c r="C17" s="16" t="n">
        <v>19.58</v>
      </c>
      <c r="D17" s="16" t="n">
        <v>20.62</v>
      </c>
      <c r="E17" s="16" t="n">
        <v>21.71</v>
      </c>
      <c r="F17" s="16" t="n">
        <v>22.86</v>
      </c>
      <c r="G17" s="16" t="n">
        <v>24.07</v>
      </c>
      <c r="H17" s="16" t="n">
        <v>25.35</v>
      </c>
      <c r="I17" s="16" t="n">
        <v>26.7</v>
      </c>
      <c r="J17" s="16" t="n">
        <v>28.11</v>
      </c>
      <c r="K17" s="16" t="n">
        <v>29.61</v>
      </c>
      <c r="L17" s="17">
        <f>((SUM(B17:K17)*1e9)/10)/1e9</f>
        <v/>
      </c>
      <c r="M17" s="18">
        <f>IFERROR((K17-B17)/B17,)</f>
        <v/>
      </c>
      <c r="N17" s="16">
        <f>IFERROR(INDEX(Options!$J$2:$J$1611,MATCH(A17, Options!$G$2:$G$1611,0)), )</f>
        <v/>
      </c>
      <c r="O17" s="16">
        <f>IFERROR(INDEX(Options!$I$2:$I$1611,MATCH(A17, Options!$G$2:$G$1611,0)), )</f>
        <v/>
      </c>
    </row>
    <row r="18">
      <c r="A18" s="16" t="inlineStr">
        <is>
          <t>BGD</t>
        </is>
      </c>
      <c r="B18" s="16" t="n">
        <v>337.91</v>
      </c>
      <c r="C18" s="16" t="n">
        <v>360.03</v>
      </c>
      <c r="D18" s="16" t="n">
        <v>385.95</v>
      </c>
      <c r="E18" s="16" t="n">
        <v>413.74</v>
      </c>
      <c r="F18" s="16" t="n">
        <v>443.53</v>
      </c>
      <c r="G18" s="16" t="n">
        <v>475.02</v>
      </c>
      <c r="H18" s="16" t="n">
        <v>508.74</v>
      </c>
      <c r="I18" s="16" t="n">
        <v>544.86</v>
      </c>
      <c r="J18" s="16" t="n">
        <v>583.55</v>
      </c>
      <c r="K18" s="16" t="n">
        <v>624.98</v>
      </c>
      <c r="L18" s="17">
        <f>((SUM(B18:K18)*1e9)/10)/1e9</f>
        <v/>
      </c>
      <c r="M18" s="18">
        <f>IFERROR((K18-B18)/B18,)</f>
        <v/>
      </c>
      <c r="N18" s="16">
        <f>IFERROR(INDEX(Options!$J$2:$J$1611,MATCH(A18, Options!$G$2:$G$1611,0)), )</f>
        <v/>
      </c>
      <c r="O18" s="16">
        <f>IFERROR(INDEX(Options!$I$2:$I$1611,MATCH(A18, Options!$G$2:$G$1611,0)), )</f>
        <v/>
      </c>
    </row>
    <row r="19">
      <c r="A19" s="16" t="inlineStr">
        <is>
          <t>BGR</t>
        </is>
      </c>
      <c r="B19" s="16" t="n">
        <v>72.34999999999999</v>
      </c>
      <c r="C19" s="16" t="n">
        <v>75.53</v>
      </c>
      <c r="D19" s="16" t="n">
        <v>78.56</v>
      </c>
      <c r="E19" s="16" t="n">
        <v>81.40000000000001</v>
      </c>
      <c r="F19" s="16" t="n">
        <v>83.95999999999999</v>
      </c>
      <c r="G19" s="16" t="n">
        <v>86.34</v>
      </c>
      <c r="H19" s="16" t="n">
        <v>88.79000000000001</v>
      </c>
      <c r="I19" s="16" t="n">
        <v>91.31</v>
      </c>
      <c r="J19" s="16" t="n">
        <v>93.91</v>
      </c>
      <c r="K19" s="16" t="n">
        <v>96.56999999999999</v>
      </c>
      <c r="L19" s="17">
        <f>((SUM(B19:K19)*1e9)/10)/1e9</f>
        <v/>
      </c>
      <c r="M19" s="18">
        <f>IFERROR((K19-B19)/B19,)</f>
        <v/>
      </c>
      <c r="N19" s="16">
        <f>IFERROR(INDEX(Options!$J$2:$J$1611,MATCH(A19, Options!$G$2:$G$1611,0)), )</f>
        <v/>
      </c>
      <c r="O19" s="16">
        <f>IFERROR(INDEX(Options!$I$2:$I$1611,MATCH(A19, Options!$G$2:$G$1611,0)), )</f>
        <v/>
      </c>
    </row>
    <row r="20">
      <c r="A20" s="16" t="inlineStr">
        <is>
          <t>BHR</t>
        </is>
      </c>
      <c r="B20" s="16" t="n">
        <v>35.58</v>
      </c>
      <c r="C20" s="16" t="n">
        <v>36.68</v>
      </c>
      <c r="D20" s="16" t="n">
        <v>37.81</v>
      </c>
      <c r="E20" s="16" t="n">
        <v>38.97</v>
      </c>
      <c r="F20" s="16" t="n">
        <v>40.18</v>
      </c>
      <c r="G20" s="16" t="n">
        <v>41.42</v>
      </c>
      <c r="H20" s="16" t="n">
        <v>42.71</v>
      </c>
      <c r="I20" s="16" t="n">
        <v>44.03</v>
      </c>
      <c r="J20" s="16" t="n">
        <v>45.4</v>
      </c>
      <c r="K20" s="16" t="n">
        <v>46.8</v>
      </c>
      <c r="L20" s="17">
        <f>((SUM(B20:K20)*1e9)/10)/1e9</f>
        <v/>
      </c>
      <c r="M20" s="18">
        <f>IFERROR((K20-B20)/B20,)</f>
        <v/>
      </c>
      <c r="N20" s="16">
        <f>IFERROR(INDEX(Options!$J$2:$J$1611,MATCH(A20, Options!$G$2:$G$1611,0)), )</f>
        <v/>
      </c>
      <c r="O20" s="16">
        <f>IFERROR(INDEX(Options!$I$2:$I$1611,MATCH(A20, Options!$G$2:$G$1611,0)), )</f>
        <v/>
      </c>
    </row>
    <row r="21">
      <c r="A21" s="16" t="inlineStr">
        <is>
          <t>BHS</t>
        </is>
      </c>
      <c r="B21" s="16" t="n">
        <v>10.11</v>
      </c>
      <c r="C21" s="16" t="n">
        <v>10.91</v>
      </c>
      <c r="D21" s="16" t="n">
        <v>11.35</v>
      </c>
      <c r="E21" s="16" t="n">
        <v>11.74</v>
      </c>
      <c r="F21" s="16" t="n">
        <v>11.95</v>
      </c>
      <c r="G21" s="16" t="n">
        <v>12.13</v>
      </c>
      <c r="H21" s="16" t="n">
        <v>12.31</v>
      </c>
      <c r="I21" s="16" t="n">
        <v>12.5</v>
      </c>
      <c r="J21" s="16" t="n">
        <v>12.68</v>
      </c>
      <c r="K21" s="16" t="n">
        <v>12.87</v>
      </c>
      <c r="L21" s="17">
        <f>((SUM(B21:K21)*1e9)/10)/1e9</f>
        <v/>
      </c>
      <c r="M21" s="18">
        <f>IFERROR((K21-B21)/B21,)</f>
        <v/>
      </c>
      <c r="N21" s="16">
        <f>IFERROR(INDEX(Options!$J$2:$J$1611,MATCH(A21, Options!$G$2:$G$1611,0)), )</f>
        <v/>
      </c>
      <c r="O21" s="16">
        <f>IFERROR(INDEX(Options!$I$2:$I$1611,MATCH(A21, Options!$G$2:$G$1611,0)), )</f>
        <v/>
      </c>
    </row>
    <row r="22">
      <c r="A22" s="16" t="inlineStr">
        <is>
          <t>BIH</t>
        </is>
      </c>
      <c r="B22" s="16" t="n">
        <v>20.34</v>
      </c>
      <c r="C22" s="16" t="n">
        <v>21</v>
      </c>
      <c r="D22" s="16" t="n">
        <v>21.63</v>
      </c>
      <c r="E22" s="16" t="n">
        <v>22.28</v>
      </c>
      <c r="F22" s="16" t="n">
        <v>22.95</v>
      </c>
      <c r="G22" s="16" t="n">
        <v>23.64</v>
      </c>
      <c r="H22" s="16" t="n">
        <v>24.35</v>
      </c>
      <c r="I22" s="16" t="n">
        <v>25.08</v>
      </c>
      <c r="J22" s="16" t="n">
        <v>25.83</v>
      </c>
      <c r="K22" s="16" t="n">
        <v>26.61</v>
      </c>
      <c r="L22" s="17">
        <f>((SUM(B22:K22)*1e9)/10)/1e9</f>
        <v/>
      </c>
      <c r="M22" s="18">
        <f>IFERROR((K22-B22)/B22,)</f>
        <v/>
      </c>
      <c r="N22" s="16">
        <f>IFERROR(INDEX(Options!$J$2:$J$1611,MATCH(A22, Options!$G$2:$G$1611,0)), )</f>
        <v/>
      </c>
      <c r="O22" s="16">
        <f>IFERROR(INDEX(Options!$I$2:$I$1611,MATCH(A22, Options!$G$2:$G$1611,0)), )</f>
        <v/>
      </c>
    </row>
    <row r="23">
      <c r="A23" s="16" t="inlineStr">
        <is>
          <t>BLR</t>
        </is>
      </c>
      <c r="B23" s="16" t="n">
        <v>61.45</v>
      </c>
      <c r="C23" s="16" t="n">
        <v>61.76</v>
      </c>
      <c r="D23" s="16" t="n">
        <v>62.4</v>
      </c>
      <c r="E23" s="16" t="n">
        <v>63.14</v>
      </c>
      <c r="F23" s="16" t="n">
        <v>63.95</v>
      </c>
      <c r="G23" s="16" t="n">
        <v>64.79000000000001</v>
      </c>
      <c r="H23" s="16" t="n">
        <v>65.64</v>
      </c>
      <c r="I23" s="16" t="n">
        <v>66.51000000000001</v>
      </c>
      <c r="J23" s="16" t="n">
        <v>67.39</v>
      </c>
      <c r="K23" s="16" t="n">
        <v>68.28</v>
      </c>
      <c r="L23" s="17">
        <f>((SUM(B23:K23)*1e9)/10)/1e9</f>
        <v/>
      </c>
      <c r="M23" s="18">
        <f>IFERROR((K23-B23)/B23,)</f>
        <v/>
      </c>
      <c r="N23" s="16">
        <f>IFERROR(INDEX(Options!$J$2:$J$1611,MATCH(A23, Options!$G$2:$G$1611,0)), )</f>
        <v/>
      </c>
      <c r="O23" s="16">
        <f>IFERROR(INDEX(Options!$I$2:$I$1611,MATCH(A23, Options!$G$2:$G$1611,0)), )</f>
        <v/>
      </c>
    </row>
    <row r="24">
      <c r="A24" s="16" t="inlineStr">
        <is>
          <t>BLZ</t>
        </is>
      </c>
      <c r="B24" s="16" t="n">
        <v>1.85</v>
      </c>
      <c r="C24" s="16" t="n">
        <v>1.95</v>
      </c>
      <c r="D24" s="16" t="n">
        <v>2.01</v>
      </c>
      <c r="E24" s="16" t="n">
        <v>2.05</v>
      </c>
      <c r="F24" s="16" t="n">
        <v>2.09</v>
      </c>
      <c r="G24" s="16" t="n">
        <v>2.13</v>
      </c>
      <c r="H24" s="16" t="n">
        <v>2.17</v>
      </c>
      <c r="I24" s="16" t="n">
        <v>2.21</v>
      </c>
      <c r="J24" s="16" t="n">
        <v>2.26</v>
      </c>
      <c r="K24" s="16" t="n">
        <v>2.3</v>
      </c>
      <c r="L24" s="17">
        <f>((SUM(B24:K24)*1e9)/10)/1e9</f>
        <v/>
      </c>
      <c r="M24" s="18">
        <f>IFERROR((K24-B24)/B24,)</f>
        <v/>
      </c>
      <c r="N24" s="16">
        <f>IFERROR(INDEX(Options!$J$2:$J$1611,MATCH(A24, Options!$G$2:$G$1611,0)), )</f>
        <v/>
      </c>
      <c r="O24" s="16">
        <f>IFERROR(INDEX(Options!$I$2:$I$1611,MATCH(A24, Options!$G$2:$G$1611,0)), )</f>
        <v/>
      </c>
    </row>
    <row r="25">
      <c r="A25" s="16" t="inlineStr">
        <is>
          <t>BOL</t>
        </is>
      </c>
      <c r="B25" s="16" t="n">
        <v>38.66</v>
      </c>
      <c r="C25" s="16" t="n">
        <v>40.21</v>
      </c>
      <c r="D25" s="16" t="n">
        <v>41.7</v>
      </c>
      <c r="E25" s="16" t="n">
        <v>43.2</v>
      </c>
      <c r="F25" s="16" t="n">
        <v>44.71</v>
      </c>
      <c r="G25" s="16" t="n">
        <v>46.23</v>
      </c>
      <c r="H25" s="16" t="n">
        <v>47.8</v>
      </c>
      <c r="I25" s="16" t="n">
        <v>49.43</v>
      </c>
      <c r="J25" s="16" t="n">
        <v>51.11</v>
      </c>
      <c r="K25" s="16" t="n">
        <v>52.85</v>
      </c>
      <c r="L25" s="17">
        <f>((SUM(B25:K25)*1e9)/10)/1e9</f>
        <v/>
      </c>
      <c r="M25" s="18">
        <f>IFERROR((K25-B25)/B25,)</f>
        <v/>
      </c>
      <c r="N25" s="16">
        <f>IFERROR(INDEX(Options!$J$2:$J$1611,MATCH(A25, Options!$G$2:$G$1611,0)), )</f>
        <v/>
      </c>
      <c r="O25" s="16">
        <f>IFERROR(INDEX(Options!$I$2:$I$1611,MATCH(A25, Options!$G$2:$G$1611,0)), )</f>
        <v/>
      </c>
    </row>
    <row r="26">
      <c r="A26" s="16" t="inlineStr">
        <is>
          <t>BRA</t>
        </is>
      </c>
      <c r="B26" s="16" t="n">
        <v>1520.26</v>
      </c>
      <c r="C26" s="16" t="n">
        <v>1543.4</v>
      </c>
      <c r="D26" s="16" t="n">
        <v>1574.49</v>
      </c>
      <c r="E26" s="16" t="n">
        <v>1607.58</v>
      </c>
      <c r="F26" s="16" t="n">
        <v>1641.62</v>
      </c>
      <c r="G26" s="16" t="n">
        <v>1676.57</v>
      </c>
      <c r="H26" s="16" t="n">
        <v>1712.26</v>
      </c>
      <c r="I26" s="16" t="n">
        <v>1748.71</v>
      </c>
      <c r="J26" s="16" t="n">
        <v>1785.94</v>
      </c>
      <c r="K26" s="16" t="n">
        <v>1823.97</v>
      </c>
      <c r="L26" s="17">
        <f>((SUM(B26:K26)*1e9)/10)/1e9</f>
        <v/>
      </c>
      <c r="M26" s="18">
        <f>IFERROR((K26-B26)/B26,)</f>
        <v/>
      </c>
      <c r="N26" s="16">
        <f>IFERROR(INDEX(Options!$J$2:$J$1611,MATCH(A26, Options!$G$2:$G$1611,0)), )</f>
        <v/>
      </c>
      <c r="O26" s="16">
        <f>IFERROR(INDEX(Options!$I$2:$I$1611,MATCH(A26, Options!$G$2:$G$1611,0)), )</f>
        <v/>
      </c>
    </row>
    <row r="27">
      <c r="A27" s="16" t="inlineStr">
        <is>
          <t>BRB</t>
        </is>
      </c>
      <c r="B27" s="16" t="n">
        <v>4.56</v>
      </c>
      <c r="C27" s="16" t="n">
        <v>4.95</v>
      </c>
      <c r="D27" s="16" t="n">
        <v>5.19</v>
      </c>
      <c r="E27" s="16" t="n">
        <v>5.33</v>
      </c>
      <c r="F27" s="16" t="n">
        <v>5.43</v>
      </c>
      <c r="G27" s="16" t="n">
        <v>5.53</v>
      </c>
      <c r="H27" s="16" t="n">
        <v>5.63</v>
      </c>
      <c r="I27" s="16" t="n">
        <v>5.74</v>
      </c>
      <c r="J27" s="16" t="n">
        <v>5.84</v>
      </c>
      <c r="K27" s="16" t="n">
        <v>5.95</v>
      </c>
      <c r="L27" s="17">
        <f>((SUM(B27:K27)*1e9)/10)/1e9</f>
        <v/>
      </c>
      <c r="M27" s="18">
        <f>IFERROR((K27-B27)/B27,)</f>
        <v/>
      </c>
      <c r="N27" s="16">
        <f>IFERROR(INDEX(Options!$J$2:$J$1611,MATCH(A27, Options!$G$2:$G$1611,0)), )</f>
        <v/>
      </c>
      <c r="O27" s="16">
        <f>IFERROR(INDEX(Options!$I$2:$I$1611,MATCH(A27, Options!$G$2:$G$1611,0)), )</f>
        <v/>
      </c>
    </row>
    <row r="28">
      <c r="A28" s="16" t="inlineStr">
        <is>
          <t>BRN</t>
        </is>
      </c>
      <c r="B28" s="16" t="n">
        <v>12.24</v>
      </c>
      <c r="C28" s="16" t="n">
        <v>12.56</v>
      </c>
      <c r="D28" s="16" t="n">
        <v>12.86</v>
      </c>
      <c r="E28" s="16" t="n">
        <v>13.14</v>
      </c>
      <c r="F28" s="16" t="n">
        <v>13.41</v>
      </c>
      <c r="G28" s="16" t="n">
        <v>13.68</v>
      </c>
      <c r="H28" s="16" t="n">
        <v>13.97</v>
      </c>
      <c r="I28" s="16" t="n">
        <v>14.26</v>
      </c>
      <c r="J28" s="16" t="n">
        <v>14.55</v>
      </c>
      <c r="K28" s="16" t="n">
        <v>14.85</v>
      </c>
      <c r="L28" s="17">
        <f>((SUM(B28:K28)*1e9)/10)/1e9</f>
        <v/>
      </c>
      <c r="M28" s="18">
        <f>IFERROR((K28-B28)/B28,)</f>
        <v/>
      </c>
      <c r="N28" s="16">
        <f>IFERROR(INDEX(Options!$J$2:$J$1611,MATCH(A28, Options!$G$2:$G$1611,0)), )</f>
        <v/>
      </c>
      <c r="O28" s="16">
        <f>IFERROR(INDEX(Options!$I$2:$I$1611,MATCH(A28, Options!$G$2:$G$1611,0)), )</f>
        <v/>
      </c>
    </row>
    <row r="29">
      <c r="A29" s="16" t="inlineStr">
        <is>
          <t>BTN</t>
        </is>
      </c>
      <c r="B29" s="16" t="n">
        <v>2.46</v>
      </c>
      <c r="C29" s="16" t="n">
        <v>2.56</v>
      </c>
      <c r="D29" s="16" t="n">
        <v>2.7</v>
      </c>
      <c r="E29" s="16" t="n">
        <v>2.91</v>
      </c>
      <c r="F29" s="16" t="n">
        <v>3.08</v>
      </c>
      <c r="G29" s="16" t="n">
        <v>3.25</v>
      </c>
      <c r="H29" s="16" t="n">
        <v>3.44</v>
      </c>
      <c r="I29" s="16" t="n">
        <v>3.64</v>
      </c>
      <c r="J29" s="16" t="n">
        <v>3.85</v>
      </c>
      <c r="K29" s="16" t="n">
        <v>4.07</v>
      </c>
      <c r="L29" s="17">
        <f>((SUM(B29:K29)*1e9)/10)/1e9</f>
        <v/>
      </c>
      <c r="M29" s="18">
        <f>IFERROR((K29-B29)/B29,)</f>
        <v/>
      </c>
      <c r="N29" s="16">
        <f>IFERROR(INDEX(Options!$J$2:$J$1611,MATCH(A29, Options!$G$2:$G$1611,0)), )</f>
        <v/>
      </c>
      <c r="O29" s="16">
        <f>IFERROR(INDEX(Options!$I$2:$I$1611,MATCH(A29, Options!$G$2:$G$1611,0)), )</f>
        <v/>
      </c>
    </row>
    <row r="30">
      <c r="A30" s="16" t="inlineStr">
        <is>
          <t>BWA</t>
        </is>
      </c>
      <c r="B30" s="16" t="n">
        <v>16.44</v>
      </c>
      <c r="C30" s="16" t="n">
        <v>17.21</v>
      </c>
      <c r="D30" s="16" t="n">
        <v>17.98</v>
      </c>
      <c r="E30" s="16" t="n">
        <v>18.69</v>
      </c>
      <c r="F30" s="16" t="n">
        <v>19.43</v>
      </c>
      <c r="G30" s="16" t="n">
        <v>20.21</v>
      </c>
      <c r="H30" s="16" t="n">
        <v>21.01</v>
      </c>
      <c r="I30" s="16" t="n">
        <v>21.85</v>
      </c>
      <c r="J30" s="16" t="n">
        <v>22.73</v>
      </c>
      <c r="K30" s="16" t="n">
        <v>23.63</v>
      </c>
      <c r="L30" s="17">
        <f>((SUM(B30:K30)*1e9)/10)/1e9</f>
        <v/>
      </c>
      <c r="M30" s="18">
        <f>IFERROR((K30-B30)/B30,)</f>
        <v/>
      </c>
      <c r="N30" s="16">
        <f>IFERROR(INDEX(Options!$J$2:$J$1611,MATCH(A30, Options!$G$2:$G$1611,0)), )</f>
        <v/>
      </c>
      <c r="O30" s="16">
        <f>IFERROR(INDEX(Options!$I$2:$I$1611,MATCH(A30, Options!$G$2:$G$1611,0)), )</f>
        <v/>
      </c>
    </row>
    <row r="31">
      <c r="A31" s="16" t="inlineStr">
        <is>
          <t>CAF</t>
        </is>
      </c>
      <c r="B31" s="16" t="n">
        <v>2.36</v>
      </c>
      <c r="C31" s="16" t="n">
        <v>2.46</v>
      </c>
      <c r="D31" s="16" t="n">
        <v>2.58</v>
      </c>
      <c r="E31" s="16" t="n">
        <v>2.71</v>
      </c>
      <c r="F31" s="16" t="n">
        <v>2.84</v>
      </c>
      <c r="G31" s="16" t="n">
        <v>2.98</v>
      </c>
      <c r="H31" s="16" t="n">
        <v>3.13</v>
      </c>
      <c r="I31" s="16" t="n">
        <v>3.28</v>
      </c>
      <c r="J31" s="16" t="n">
        <v>3.44</v>
      </c>
      <c r="K31" s="16" t="n">
        <v>3.61</v>
      </c>
      <c r="L31" s="17">
        <f>((SUM(B31:K31)*1e9)/10)/1e9</f>
        <v/>
      </c>
      <c r="M31" s="18">
        <f>IFERROR((K31-B31)/B31,)</f>
        <v/>
      </c>
      <c r="N31" s="16">
        <f>IFERROR(INDEX(Options!$J$2:$J$1611,MATCH(A31, Options!$G$2:$G$1611,0)), )</f>
        <v/>
      </c>
      <c r="O31" s="16">
        <f>IFERROR(INDEX(Options!$I$2:$I$1611,MATCH(A31, Options!$G$2:$G$1611,0)), )</f>
        <v/>
      </c>
    </row>
    <row r="32">
      <c r="A32" s="16" t="inlineStr">
        <is>
          <t>CAN</t>
        </is>
      </c>
      <c r="B32" s="16" t="n">
        <v>1737.55</v>
      </c>
      <c r="C32" s="16" t="n">
        <v>1822.5</v>
      </c>
      <c r="D32" s="16" t="n">
        <v>1870.51</v>
      </c>
      <c r="E32" s="16" t="n">
        <v>1899.37</v>
      </c>
      <c r="F32" s="16" t="n">
        <v>1926.45</v>
      </c>
      <c r="G32" s="16" t="n">
        <v>1956.31</v>
      </c>
      <c r="H32" s="16" t="n">
        <v>1986.64</v>
      </c>
      <c r="I32" s="16" t="n">
        <v>2017.43</v>
      </c>
      <c r="J32" s="16" t="n">
        <v>2048.7</v>
      </c>
      <c r="K32" s="16" t="n">
        <v>2080.45</v>
      </c>
      <c r="L32" s="17">
        <f>((SUM(B32:K32)*1e9)/10)/1e9</f>
        <v/>
      </c>
      <c r="M32" s="18">
        <f>IFERROR((K32-B32)/B32,)</f>
        <v/>
      </c>
      <c r="N32" s="16">
        <f>IFERROR(INDEX(Options!$J$2:$J$1611,MATCH(A32, Options!$G$2:$G$1611,0)), )</f>
        <v/>
      </c>
      <c r="O32" s="16">
        <f>IFERROR(INDEX(Options!$I$2:$I$1611,MATCH(A32, Options!$G$2:$G$1611,0)), )</f>
        <v/>
      </c>
    </row>
    <row r="33">
      <c r="A33" s="16" t="inlineStr">
        <is>
          <t>CHE</t>
        </is>
      </c>
      <c r="B33" s="16" t="n">
        <v>779.73</v>
      </c>
      <c r="C33" s="16" t="n">
        <v>803.0599999999999</v>
      </c>
      <c r="D33" s="16" t="n">
        <v>814.48</v>
      </c>
      <c r="E33" s="16" t="n">
        <v>829.14</v>
      </c>
      <c r="F33" s="16" t="n">
        <v>839.09</v>
      </c>
      <c r="G33" s="16" t="n">
        <v>854.1900000000001</v>
      </c>
      <c r="H33" s="16" t="n">
        <v>869.5599999999999</v>
      </c>
      <c r="I33" s="16" t="n">
        <v>885.22</v>
      </c>
      <c r="J33" s="16" t="n">
        <v>901.15</v>
      </c>
      <c r="K33" s="16" t="n">
        <v>917.37</v>
      </c>
      <c r="L33" s="17">
        <f>((SUM(B33:K33)*1e9)/10)/1e9</f>
        <v/>
      </c>
      <c r="M33" s="18">
        <f>IFERROR((K33-B33)/B33,)</f>
        <v/>
      </c>
      <c r="N33" s="16">
        <f>IFERROR(INDEX(Options!$J$2:$J$1611,MATCH(A33, Options!$G$2:$G$1611,0)), )</f>
        <v/>
      </c>
      <c r="O33" s="16">
        <f>IFERROR(INDEX(Options!$I$2:$I$1611,MATCH(A33, Options!$G$2:$G$1611,0)), )</f>
        <v/>
      </c>
    </row>
    <row r="34">
      <c r="A34" s="16" t="inlineStr">
        <is>
          <t>CHL</t>
        </is>
      </c>
      <c r="B34" s="16" t="n">
        <v>280.63</v>
      </c>
      <c r="C34" s="16" t="n">
        <v>287.56</v>
      </c>
      <c r="D34" s="16" t="n">
        <v>292.96</v>
      </c>
      <c r="E34" s="16" t="n">
        <v>298.79</v>
      </c>
      <c r="F34" s="16" t="n">
        <v>305.59</v>
      </c>
      <c r="G34" s="16" t="n">
        <v>313.19</v>
      </c>
      <c r="H34" s="16" t="n">
        <v>320.99</v>
      </c>
      <c r="I34" s="16" t="n">
        <v>328.99</v>
      </c>
      <c r="J34" s="16" t="n">
        <v>337.18</v>
      </c>
      <c r="K34" s="16" t="n">
        <v>345.57</v>
      </c>
      <c r="L34" s="17">
        <f>((SUM(B34:K34)*1e9)/10)/1e9</f>
        <v/>
      </c>
      <c r="M34" s="18">
        <f>IFERROR((K34-B34)/B34,)</f>
        <v/>
      </c>
      <c r="N34" s="16">
        <f>IFERROR(INDEX(Options!$J$2:$J$1611,MATCH(A34, Options!$G$2:$G$1611,0)), )</f>
        <v/>
      </c>
      <c r="O34" s="16">
        <f>IFERROR(INDEX(Options!$I$2:$I$1611,MATCH(A34, Options!$G$2:$G$1611,0)), )</f>
        <v/>
      </c>
    </row>
    <row r="35">
      <c r="A35" s="16" t="inlineStr">
        <is>
          <t>CHN</t>
        </is>
      </c>
      <c r="B35" s="16" t="n">
        <v>16058.31</v>
      </c>
      <c r="C35" s="16" t="n">
        <v>16957.9</v>
      </c>
      <c r="D35" s="16" t="n">
        <v>17852.76</v>
      </c>
      <c r="E35" s="16" t="n">
        <v>18789.5</v>
      </c>
      <c r="F35" s="16" t="n">
        <v>19750.21</v>
      </c>
      <c r="G35" s="16" t="n">
        <v>20724.68</v>
      </c>
      <c r="H35" s="16" t="n">
        <v>21747.24</v>
      </c>
      <c r="I35" s="16" t="n">
        <v>22820.24</v>
      </c>
      <c r="J35" s="16" t="n">
        <v>23946.2</v>
      </c>
      <c r="K35" s="16" t="n">
        <v>25127.7</v>
      </c>
      <c r="L35" s="17">
        <f>((SUM(B35:K35)*1e9)/10)/1e9</f>
        <v/>
      </c>
      <c r="M35" s="18">
        <f>IFERROR((K35-B35)/B35,)</f>
        <v/>
      </c>
      <c r="N35" s="16">
        <f>IFERROR(INDEX(Options!$J$2:$J$1611,MATCH(A35, Options!$G$2:$G$1611,0)), )</f>
        <v/>
      </c>
      <c r="O35" s="16">
        <f>IFERROR(INDEX(Options!$I$2:$I$1611,MATCH(A35, Options!$G$2:$G$1611,0)), )</f>
        <v/>
      </c>
    </row>
    <row r="36">
      <c r="A36" s="16" t="inlineStr">
        <is>
          <t>CIV</t>
        </is>
      </c>
      <c r="B36" s="16" t="n">
        <v>64.88</v>
      </c>
      <c r="C36" s="16" t="n">
        <v>69.08</v>
      </c>
      <c r="D36" s="16" t="n">
        <v>73.51000000000001</v>
      </c>
      <c r="E36" s="16" t="n">
        <v>78.14</v>
      </c>
      <c r="F36" s="16" t="n">
        <v>82.91</v>
      </c>
      <c r="G36" s="16" t="n">
        <v>87.88</v>
      </c>
      <c r="H36" s="16" t="n">
        <v>93.15000000000001</v>
      </c>
      <c r="I36" s="16" t="n">
        <v>98.73999999999999</v>
      </c>
      <c r="J36" s="16" t="n">
        <v>104.67</v>
      </c>
      <c r="K36" s="16" t="n">
        <v>110.95</v>
      </c>
      <c r="L36" s="17">
        <f>((SUM(B36:K36)*1e9)/10)/1e9</f>
        <v/>
      </c>
      <c r="M36" s="18">
        <f>IFERROR((K36-B36)/B36,)</f>
        <v/>
      </c>
      <c r="N36" s="16">
        <f>IFERROR(INDEX(Options!$J$2:$J$1611,MATCH(A36, Options!$G$2:$G$1611,0)), )</f>
        <v/>
      </c>
      <c r="O36" s="16">
        <f>IFERROR(INDEX(Options!$I$2:$I$1611,MATCH(A36, Options!$G$2:$G$1611,0)), )</f>
        <v/>
      </c>
    </row>
    <row r="37">
      <c r="A37" s="16" t="inlineStr">
        <is>
          <t>CMR</t>
        </is>
      </c>
      <c r="B37" s="16" t="n">
        <v>41.39</v>
      </c>
      <c r="C37" s="16" t="n">
        <v>43.27</v>
      </c>
      <c r="D37" s="16" t="n">
        <v>45.39</v>
      </c>
      <c r="E37" s="16" t="n">
        <v>47.78</v>
      </c>
      <c r="F37" s="16" t="n">
        <v>50.36</v>
      </c>
      <c r="G37" s="16" t="n">
        <v>53.16</v>
      </c>
      <c r="H37" s="16" t="n">
        <v>56.11</v>
      </c>
      <c r="I37" s="16" t="n">
        <v>59.23</v>
      </c>
      <c r="J37" s="16" t="n">
        <v>62.52</v>
      </c>
      <c r="K37" s="16" t="n">
        <v>66</v>
      </c>
      <c r="L37" s="17">
        <f>((SUM(B37:K37)*1e9)/10)/1e9</f>
        <v/>
      </c>
      <c r="M37" s="18">
        <f>IFERROR((K37-B37)/B37,)</f>
        <v/>
      </c>
      <c r="N37" s="16">
        <f>IFERROR(INDEX(Options!$J$2:$J$1611,MATCH(A37, Options!$G$2:$G$1611,0)), )</f>
        <v/>
      </c>
      <c r="O37" s="16">
        <f>IFERROR(INDEX(Options!$I$2:$I$1611,MATCH(A37, Options!$G$2:$G$1611,0)), )</f>
        <v/>
      </c>
    </row>
    <row r="38">
      <c r="A38" s="16" t="inlineStr">
        <is>
          <t>COD</t>
        </is>
      </c>
      <c r="B38" s="16" t="n">
        <v>51.08</v>
      </c>
      <c r="C38" s="16" t="n">
        <v>53.93</v>
      </c>
      <c r="D38" s="16" t="n">
        <v>57.5</v>
      </c>
      <c r="E38" s="16" t="n">
        <v>61.41</v>
      </c>
      <c r="F38" s="16" t="n">
        <v>65.52</v>
      </c>
      <c r="G38" s="16" t="n">
        <v>69.09</v>
      </c>
      <c r="H38" s="16" t="n">
        <v>72.84999999999999</v>
      </c>
      <c r="I38" s="16" t="n">
        <v>76.81</v>
      </c>
      <c r="J38" s="16" t="n">
        <v>81</v>
      </c>
      <c r="K38" s="16" t="n">
        <v>85.41</v>
      </c>
      <c r="L38" s="17">
        <f>((SUM(B38:K38)*1e9)/10)/1e9</f>
        <v/>
      </c>
      <c r="M38" s="18">
        <f>IFERROR((K38-B38)/B38,)</f>
        <v/>
      </c>
      <c r="N38" s="16">
        <f>IFERROR(INDEX(Options!$J$2:$J$1611,MATCH(A38, Options!$G$2:$G$1611,0)), )</f>
        <v/>
      </c>
      <c r="O38" s="16">
        <f>IFERROR(INDEX(Options!$I$2:$I$1611,MATCH(A38, Options!$G$2:$G$1611,0)), )</f>
        <v/>
      </c>
    </row>
    <row r="39">
      <c r="A39" s="16" t="inlineStr">
        <is>
          <t>COG</t>
        </is>
      </c>
      <c r="B39" s="16" t="n">
        <v>10.31</v>
      </c>
      <c r="C39" s="16" t="n">
        <v>10.55</v>
      </c>
      <c r="D39" s="16" t="n">
        <v>10.86</v>
      </c>
      <c r="E39" s="16" t="n">
        <v>11.6</v>
      </c>
      <c r="F39" s="16" t="n">
        <v>11.81</v>
      </c>
      <c r="G39" s="16" t="n">
        <v>11.9</v>
      </c>
      <c r="H39" s="16" t="n">
        <v>11.99</v>
      </c>
      <c r="I39" s="16" t="n">
        <v>12.07</v>
      </c>
      <c r="J39" s="16" t="n">
        <v>12.16</v>
      </c>
      <c r="K39" s="16" t="n">
        <v>12.25</v>
      </c>
      <c r="L39" s="17">
        <f>((SUM(B39:K39)*1e9)/10)/1e9</f>
        <v/>
      </c>
      <c r="M39" s="18">
        <f>IFERROR((K39-B39)/B39,)</f>
        <v/>
      </c>
      <c r="N39" s="16">
        <f>IFERROR(INDEX(Options!$J$2:$J$1611,MATCH(A39, Options!$G$2:$G$1611,0)), )</f>
        <v/>
      </c>
      <c r="O39" s="16">
        <f>IFERROR(INDEX(Options!$I$2:$I$1611,MATCH(A39, Options!$G$2:$G$1611,0)), )</f>
        <v/>
      </c>
    </row>
    <row r="40">
      <c r="A40" s="16" t="inlineStr">
        <is>
          <t>COL</t>
        </is>
      </c>
      <c r="B40" s="16" t="n">
        <v>292.21</v>
      </c>
      <c r="C40" s="16" t="n">
        <v>303.42</v>
      </c>
      <c r="D40" s="16" t="n">
        <v>313.3</v>
      </c>
      <c r="E40" s="16" t="n">
        <v>323.98</v>
      </c>
      <c r="F40" s="16" t="n">
        <v>335.14</v>
      </c>
      <c r="G40" s="16" t="n">
        <v>346.87</v>
      </c>
      <c r="H40" s="16" t="n">
        <v>359.01</v>
      </c>
      <c r="I40" s="16" t="n">
        <v>371.58</v>
      </c>
      <c r="J40" s="16" t="n">
        <v>384.58</v>
      </c>
      <c r="K40" s="16" t="n">
        <v>398.04</v>
      </c>
      <c r="L40" s="17">
        <f>((SUM(B40:K40)*1e9)/10)/1e9</f>
        <v/>
      </c>
      <c r="M40" s="18">
        <f>IFERROR((K40-B40)/B40,)</f>
        <v/>
      </c>
      <c r="N40" s="16">
        <f>IFERROR(INDEX(Options!$J$2:$J$1611,MATCH(A40, Options!$G$2:$G$1611,0)), )</f>
        <v/>
      </c>
      <c r="O40" s="16">
        <f>IFERROR(INDEX(Options!$I$2:$I$1611,MATCH(A40, Options!$G$2:$G$1611,0)), )</f>
        <v/>
      </c>
    </row>
    <row r="41">
      <c r="A41" s="16" t="inlineStr">
        <is>
          <t>COM</t>
        </is>
      </c>
      <c r="B41" s="16" t="n">
        <v>1.24</v>
      </c>
      <c r="C41" s="16" t="n">
        <v>1.28</v>
      </c>
      <c r="D41" s="16" t="n">
        <v>1.33</v>
      </c>
      <c r="E41" s="16" t="n">
        <v>1.38</v>
      </c>
      <c r="F41" s="16" t="n">
        <v>1.44</v>
      </c>
      <c r="G41" s="16" t="n">
        <v>1.5</v>
      </c>
      <c r="H41" s="16" t="n">
        <v>1.57</v>
      </c>
      <c r="I41" s="16" t="n">
        <v>1.64</v>
      </c>
      <c r="J41" s="16" t="n">
        <v>1.71</v>
      </c>
      <c r="K41" s="16" t="n">
        <v>1.79</v>
      </c>
      <c r="L41" s="17">
        <f>((SUM(B41:K41)*1e9)/10)/1e9</f>
        <v/>
      </c>
      <c r="M41" s="18">
        <f>IFERROR((K41-B41)/B41,)</f>
        <v/>
      </c>
      <c r="N41" s="16">
        <f>IFERROR(INDEX(Options!$J$2:$J$1611,MATCH(A41, Options!$G$2:$G$1611,0)), )</f>
        <v/>
      </c>
      <c r="O41" s="16">
        <f>IFERROR(INDEX(Options!$I$2:$I$1611,MATCH(A41, Options!$G$2:$G$1611,0)), )</f>
        <v/>
      </c>
    </row>
    <row r="42">
      <c r="A42" s="16" t="inlineStr">
        <is>
          <t>CPV</t>
        </is>
      </c>
      <c r="B42" s="16" t="n">
        <v>1.78</v>
      </c>
      <c r="C42" s="16" t="n">
        <v>1.89</v>
      </c>
      <c r="D42" s="16" t="n">
        <v>2.01</v>
      </c>
      <c r="E42" s="16" t="n">
        <v>2.13</v>
      </c>
      <c r="F42" s="16" t="n">
        <v>2.26</v>
      </c>
      <c r="G42" s="16" t="n">
        <v>2.4</v>
      </c>
      <c r="H42" s="16" t="n">
        <v>2.55</v>
      </c>
      <c r="I42" s="16" t="n">
        <v>2.71</v>
      </c>
      <c r="J42" s="16" t="n">
        <v>2.87</v>
      </c>
      <c r="K42" s="16" t="n">
        <v>3.05</v>
      </c>
      <c r="L42" s="17">
        <f>((SUM(B42:K42)*1e9)/10)/1e9</f>
        <v/>
      </c>
      <c r="M42" s="18">
        <f>IFERROR((K42-B42)/B42,)</f>
        <v/>
      </c>
      <c r="N42" s="16">
        <f>IFERROR(INDEX(Options!$J$2:$J$1611,MATCH(A42, Options!$G$2:$G$1611,0)), )</f>
        <v/>
      </c>
      <c r="O42" s="16">
        <f>IFERROR(INDEX(Options!$I$2:$I$1611,MATCH(A42, Options!$G$2:$G$1611,0)), )</f>
        <v/>
      </c>
    </row>
    <row r="43">
      <c r="A43" s="16" t="inlineStr">
        <is>
          <t>CRI</t>
        </is>
      </c>
      <c r="B43" s="16" t="n">
        <v>64.23999999999999</v>
      </c>
      <c r="C43" s="16" t="n">
        <v>66.48999999999999</v>
      </c>
      <c r="D43" s="16" t="n">
        <v>68.55</v>
      </c>
      <c r="E43" s="16" t="n">
        <v>70.68000000000001</v>
      </c>
      <c r="F43" s="16" t="n">
        <v>72.94</v>
      </c>
      <c r="G43" s="16" t="n">
        <v>75.34999999999999</v>
      </c>
      <c r="H43" s="16" t="n">
        <v>77.83</v>
      </c>
      <c r="I43" s="16" t="n">
        <v>80.40000000000001</v>
      </c>
      <c r="J43" s="16" t="n">
        <v>83.06</v>
      </c>
      <c r="K43" s="16" t="n">
        <v>85.8</v>
      </c>
      <c r="L43" s="17">
        <f>((SUM(B43:K43)*1e9)/10)/1e9</f>
        <v/>
      </c>
      <c r="M43" s="18">
        <f>IFERROR((K43-B43)/B43,)</f>
        <v/>
      </c>
      <c r="N43" s="16">
        <f>IFERROR(INDEX(Options!$J$2:$J$1611,MATCH(A43, Options!$G$2:$G$1611,0)), )</f>
        <v/>
      </c>
      <c r="O43" s="16">
        <f>IFERROR(INDEX(Options!$I$2:$I$1611,MATCH(A43, Options!$G$2:$G$1611,0)), )</f>
        <v/>
      </c>
    </row>
    <row r="44">
      <c r="A44" s="16" t="inlineStr">
        <is>
          <t>CYP</t>
        </is>
      </c>
      <c r="B44" s="16" t="n">
        <v>24.92</v>
      </c>
      <c r="C44" s="16" t="n">
        <v>25.8</v>
      </c>
      <c r="D44" s="16" t="n">
        <v>26.63</v>
      </c>
      <c r="E44" s="16" t="n">
        <v>27.37</v>
      </c>
      <c r="F44" s="16" t="n">
        <v>28.1</v>
      </c>
      <c r="G44" s="16" t="n">
        <v>28.83</v>
      </c>
      <c r="H44" s="16" t="n">
        <v>29.58</v>
      </c>
      <c r="I44" s="16" t="n">
        <v>30.35</v>
      </c>
      <c r="J44" s="16" t="n">
        <v>31.13</v>
      </c>
      <c r="K44" s="16" t="n">
        <v>31.94</v>
      </c>
      <c r="L44" s="17">
        <f>((SUM(B44:K44)*1e9)/10)/1e9</f>
        <v/>
      </c>
      <c r="M44" s="18">
        <f>IFERROR((K44-B44)/B44,)</f>
        <v/>
      </c>
      <c r="N44" s="16">
        <f>IFERROR(INDEX(Options!$J$2:$J$1611,MATCH(A44, Options!$G$2:$G$1611,0)), )</f>
        <v/>
      </c>
      <c r="O44" s="16">
        <f>IFERROR(INDEX(Options!$I$2:$I$1611,MATCH(A44, Options!$G$2:$G$1611,0)), )</f>
        <v/>
      </c>
    </row>
    <row r="45">
      <c r="A45" s="16" t="inlineStr">
        <is>
          <t>CZE</t>
        </is>
      </c>
      <c r="B45" s="16" t="n">
        <v>254.64</v>
      </c>
      <c r="C45" s="16" t="n">
        <v>266.07</v>
      </c>
      <c r="D45" s="16" t="n">
        <v>277.05</v>
      </c>
      <c r="E45" s="16" t="n">
        <v>286.94</v>
      </c>
      <c r="F45" s="16" t="n">
        <v>296</v>
      </c>
      <c r="G45" s="16" t="n">
        <v>303.4</v>
      </c>
      <c r="H45" s="16" t="n">
        <v>310.99</v>
      </c>
      <c r="I45" s="16" t="n">
        <v>318.76</v>
      </c>
      <c r="J45" s="16" t="n">
        <v>326.73</v>
      </c>
      <c r="K45" s="16" t="n">
        <v>334.9</v>
      </c>
      <c r="L45" s="17">
        <f>((SUM(B45:K45)*1e9)/10)/1e9</f>
        <v/>
      </c>
      <c r="M45" s="18">
        <f>IFERROR((K45-B45)/B45,)</f>
        <v/>
      </c>
      <c r="N45" s="16">
        <f>IFERROR(INDEX(Options!$J$2:$J$1611,MATCH(A45, Options!$G$2:$G$1611,0)), )</f>
        <v/>
      </c>
      <c r="O45" s="16">
        <f>IFERROR(INDEX(Options!$I$2:$I$1611,MATCH(A45, Options!$G$2:$G$1611,0)), )</f>
        <v/>
      </c>
    </row>
    <row r="46">
      <c r="A46" s="16" t="inlineStr">
        <is>
          <t>DEU</t>
        </is>
      </c>
      <c r="B46" s="16" t="n">
        <v>3960.6</v>
      </c>
      <c r="C46" s="16" t="n">
        <v>4141.2</v>
      </c>
      <c r="D46" s="16" t="n">
        <v>4207.05</v>
      </c>
      <c r="E46" s="16" t="n">
        <v>4264.69</v>
      </c>
      <c r="F46" s="16" t="n">
        <v>4313.73</v>
      </c>
      <c r="G46" s="16" t="n">
        <v>4362.13</v>
      </c>
      <c r="H46" s="16" t="n">
        <v>4411.07</v>
      </c>
      <c r="I46" s="16" t="n">
        <v>4460.56</v>
      </c>
      <c r="J46" s="16" t="n">
        <v>4510.61</v>
      </c>
      <c r="K46" s="16" t="n">
        <v>4561.22</v>
      </c>
      <c r="L46" s="17">
        <f>((SUM(B46:K46)*1e9)/10)/1e9</f>
        <v/>
      </c>
      <c r="M46" s="18">
        <f>IFERROR((K46-B46)/B46,)</f>
        <v/>
      </c>
      <c r="N46" s="16">
        <f>IFERROR(INDEX(Options!$J$2:$J$1611,MATCH(A46, Options!$G$2:$G$1611,0)), )</f>
        <v/>
      </c>
      <c r="O46" s="16">
        <f>IFERROR(INDEX(Options!$I$2:$I$1611,MATCH(A46, Options!$G$2:$G$1611,0)), )</f>
        <v/>
      </c>
    </row>
    <row r="47">
      <c r="A47" s="16" t="inlineStr">
        <is>
          <t>DJI</t>
        </is>
      </c>
      <c r="B47" s="16" t="n">
        <v>3.61</v>
      </c>
      <c r="C47" s="16" t="n">
        <v>3.81</v>
      </c>
      <c r="D47" s="16" t="n">
        <v>4.04</v>
      </c>
      <c r="E47" s="16" t="n">
        <v>4.28</v>
      </c>
      <c r="F47" s="16" t="n">
        <v>4.54</v>
      </c>
      <c r="G47" s="16" t="n">
        <v>4.81</v>
      </c>
      <c r="H47" s="16" t="n">
        <v>5.1</v>
      </c>
      <c r="I47" s="16" t="n">
        <v>5.41</v>
      </c>
      <c r="J47" s="16" t="n">
        <v>5.73</v>
      </c>
      <c r="K47" s="16" t="n">
        <v>6.07</v>
      </c>
      <c r="L47" s="17">
        <f>((SUM(B47:K47)*1e9)/10)/1e9</f>
        <v/>
      </c>
      <c r="M47" s="18">
        <f>IFERROR((K47-B47)/B47,)</f>
        <v/>
      </c>
      <c r="N47" s="16">
        <f>IFERROR(INDEX(Options!$J$2:$J$1611,MATCH(A47, Options!$G$2:$G$1611,0)), )</f>
        <v/>
      </c>
      <c r="O47" s="16">
        <f>IFERROR(INDEX(Options!$I$2:$I$1611,MATCH(A47, Options!$G$2:$G$1611,0)), )</f>
        <v/>
      </c>
    </row>
    <row r="48">
      <c r="A48" s="16" t="inlineStr">
        <is>
          <t>DMA</t>
        </is>
      </c>
      <c r="B48" s="16" t="n">
        <v>0.5600000000000001</v>
      </c>
      <c r="C48" s="16" t="n">
        <v>0.61</v>
      </c>
      <c r="D48" s="16" t="n">
        <v>0.64</v>
      </c>
      <c r="E48" s="16" t="n">
        <v>0.67</v>
      </c>
      <c r="F48" s="16" t="n">
        <v>0.7</v>
      </c>
      <c r="G48" s="16" t="n">
        <v>0.72</v>
      </c>
      <c r="H48" s="16" t="n">
        <v>0.74</v>
      </c>
      <c r="I48" s="16" t="n">
        <v>0.76</v>
      </c>
      <c r="J48" s="16" t="n">
        <v>0.78</v>
      </c>
      <c r="K48" s="16" t="n">
        <v>0.8</v>
      </c>
      <c r="L48" s="17">
        <f>((SUM(B48:K48)*1e9)/10)/1e9</f>
        <v/>
      </c>
      <c r="M48" s="18">
        <f>IFERROR((K48-B48)/B48,)</f>
        <v/>
      </c>
      <c r="N48" s="16">
        <f>IFERROR(INDEX(Options!$J$2:$J$1611,MATCH(A48, Options!$G$2:$G$1611,0)), )</f>
        <v/>
      </c>
      <c r="O48" s="16">
        <f>IFERROR(INDEX(Options!$I$2:$I$1611,MATCH(A48, Options!$G$2:$G$1611,0)), )</f>
        <v/>
      </c>
    </row>
    <row r="49">
      <c r="A49" s="16" t="inlineStr">
        <is>
          <t>DNK</t>
        </is>
      </c>
      <c r="B49" s="16" t="n">
        <v>369.62</v>
      </c>
      <c r="C49" s="16" t="n">
        <v>380.7</v>
      </c>
      <c r="D49" s="16" t="n">
        <v>387.94</v>
      </c>
      <c r="E49" s="16" t="n">
        <v>394.92</v>
      </c>
      <c r="F49" s="16" t="n">
        <v>402.03</v>
      </c>
      <c r="G49" s="16" t="n">
        <v>409.27</v>
      </c>
      <c r="H49" s="16" t="n">
        <v>416.63</v>
      </c>
      <c r="I49" s="16" t="n">
        <v>424.13</v>
      </c>
      <c r="J49" s="16" t="n">
        <v>431.77</v>
      </c>
      <c r="K49" s="16" t="n">
        <v>439.54</v>
      </c>
      <c r="L49" s="17">
        <f>((SUM(B49:K49)*1e9)/10)/1e9</f>
        <v/>
      </c>
      <c r="M49" s="18">
        <f>IFERROR((K49-B49)/B49,)</f>
        <v/>
      </c>
      <c r="N49" s="16">
        <f>IFERROR(INDEX(Options!$J$2:$J$1611,MATCH(A49, Options!$G$2:$G$1611,0)), )</f>
        <v/>
      </c>
      <c r="O49" s="16">
        <f>IFERROR(INDEX(Options!$I$2:$I$1611,MATCH(A49, Options!$G$2:$G$1611,0)), )</f>
        <v/>
      </c>
    </row>
    <row r="50">
      <c r="A50" s="16" t="inlineStr">
        <is>
          <t>DOM</t>
        </is>
      </c>
      <c r="B50" s="16" t="n">
        <v>86.44</v>
      </c>
      <c r="C50" s="16" t="n">
        <v>91.19</v>
      </c>
      <c r="D50" s="16" t="n">
        <v>95.78</v>
      </c>
      <c r="E50" s="16" t="n">
        <v>100.55</v>
      </c>
      <c r="F50" s="16" t="n">
        <v>105.55</v>
      </c>
      <c r="G50" s="16" t="n">
        <v>110.78</v>
      </c>
      <c r="H50" s="16" t="n">
        <v>116.26</v>
      </c>
      <c r="I50" s="16" t="n">
        <v>122.02</v>
      </c>
      <c r="J50" s="16" t="n">
        <v>128.06</v>
      </c>
      <c r="K50" s="16" t="n">
        <v>134.4</v>
      </c>
      <c r="L50" s="17">
        <f>((SUM(B50:K50)*1e9)/10)/1e9</f>
        <v/>
      </c>
      <c r="M50" s="18">
        <f>IFERROR((K50-B50)/B50,)</f>
        <v/>
      </c>
      <c r="N50" s="16">
        <f>IFERROR(INDEX(Options!$J$2:$J$1611,MATCH(A50, Options!$G$2:$G$1611,0)), )</f>
        <v/>
      </c>
      <c r="O50" s="16">
        <f>IFERROR(INDEX(Options!$I$2:$I$1611,MATCH(A50, Options!$G$2:$G$1611,0)), )</f>
        <v/>
      </c>
    </row>
    <row r="51">
      <c r="A51" s="16" t="inlineStr">
        <is>
          <t>DZA</t>
        </is>
      </c>
      <c r="B51" s="16" t="n">
        <v>152.63</v>
      </c>
      <c r="C51" s="16" t="n">
        <v>155.6</v>
      </c>
      <c r="D51" s="16" t="n">
        <v>158.26</v>
      </c>
      <c r="E51" s="16" t="n">
        <v>159.55</v>
      </c>
      <c r="F51" s="16" t="n">
        <v>159.74</v>
      </c>
      <c r="G51" s="16" t="n">
        <v>159.95</v>
      </c>
      <c r="H51" s="16" t="n">
        <v>160.16</v>
      </c>
      <c r="I51" s="16" t="n">
        <v>160.38</v>
      </c>
      <c r="J51" s="16" t="n">
        <v>160.59</v>
      </c>
      <c r="K51" s="16" t="n">
        <v>160.8</v>
      </c>
      <c r="L51" s="17">
        <f>((SUM(B51:K51)*1e9)/10)/1e9</f>
        <v/>
      </c>
      <c r="M51" s="18">
        <f>IFERROR((K51-B51)/B51,)</f>
        <v/>
      </c>
      <c r="N51" s="16">
        <f>IFERROR(INDEX(Options!$J$2:$J$1611,MATCH(A51, Options!$G$2:$G$1611,0)), )</f>
        <v/>
      </c>
      <c r="O51" s="16">
        <f>IFERROR(INDEX(Options!$I$2:$I$1611,MATCH(A51, Options!$G$2:$G$1611,0)), )</f>
        <v/>
      </c>
    </row>
    <row r="52">
      <c r="A52" s="16" t="inlineStr">
        <is>
          <t>ECU</t>
        </is>
      </c>
      <c r="B52" s="16" t="n">
        <v>101.57</v>
      </c>
      <c r="C52" s="16" t="n">
        <v>105.13</v>
      </c>
      <c r="D52" s="16" t="n">
        <v>107.79</v>
      </c>
      <c r="E52" s="16" t="n">
        <v>110.58</v>
      </c>
      <c r="F52" s="16" t="n">
        <v>113.63</v>
      </c>
      <c r="G52" s="16" t="n">
        <v>116.76</v>
      </c>
      <c r="H52" s="16" t="n">
        <v>119.97</v>
      </c>
      <c r="I52" s="16" t="n">
        <v>123.27</v>
      </c>
      <c r="J52" s="16" t="n">
        <v>126.67</v>
      </c>
      <c r="K52" s="16" t="n">
        <v>130.15</v>
      </c>
      <c r="L52" s="17">
        <f>((SUM(B52:K52)*1e9)/10)/1e9</f>
        <v/>
      </c>
      <c r="M52" s="18">
        <f>IFERROR((K52-B52)/B52,)</f>
        <v/>
      </c>
      <c r="N52" s="16">
        <f>IFERROR(INDEX(Options!$J$2:$J$1611,MATCH(A52, Options!$G$2:$G$1611,0)), )</f>
        <v/>
      </c>
      <c r="O52" s="16">
        <f>IFERROR(INDEX(Options!$I$2:$I$1611,MATCH(A52, Options!$G$2:$G$1611,0)), )</f>
        <v/>
      </c>
    </row>
    <row r="53">
      <c r="A53" s="16" t="inlineStr">
        <is>
          <t>EGY</t>
        </is>
      </c>
      <c r="B53" s="16" t="n">
        <v>375.35</v>
      </c>
      <c r="C53" s="16" t="n">
        <v>394.94</v>
      </c>
      <c r="D53" s="16" t="n">
        <v>417.16</v>
      </c>
      <c r="E53" s="16" t="n">
        <v>441.04</v>
      </c>
      <c r="F53" s="16" t="n">
        <v>466.48</v>
      </c>
      <c r="G53" s="16" t="n">
        <v>493.43</v>
      </c>
      <c r="H53" s="16" t="n">
        <v>521.9299999999999</v>
      </c>
      <c r="I53" s="16" t="n">
        <v>552.0700000000001</v>
      </c>
      <c r="J53" s="16" t="n">
        <v>583.96</v>
      </c>
      <c r="K53" s="16" t="n">
        <v>617.6900000000001</v>
      </c>
      <c r="L53" s="17">
        <f>((SUM(B53:K53)*1e9)/10)/1e9</f>
        <v/>
      </c>
      <c r="M53" s="18">
        <f>IFERROR((K53-B53)/B53,)</f>
        <v/>
      </c>
      <c r="N53" s="16">
        <f>IFERROR(INDEX(Options!$J$2:$J$1611,MATCH(A53, Options!$G$2:$G$1611,0)), )</f>
        <v/>
      </c>
      <c r="O53" s="16">
        <f>IFERROR(INDEX(Options!$I$2:$I$1611,MATCH(A53, Options!$G$2:$G$1611,0)), )</f>
        <v/>
      </c>
    </row>
    <row r="54">
      <c r="A54" s="16" t="inlineStr">
        <is>
          <t>ERI</t>
        </is>
      </c>
      <c r="B54" s="16" t="n">
        <v>2.14</v>
      </c>
      <c r="C54" s="16" t="n">
        <v>2.25</v>
      </c>
      <c r="D54" s="16" t="n">
        <v>2.33</v>
      </c>
      <c r="E54" s="16" t="n">
        <v>2.42</v>
      </c>
      <c r="F54" s="16" t="n">
        <v>2.52</v>
      </c>
      <c r="G54" s="16" t="n">
        <v>2.61</v>
      </c>
      <c r="H54" s="16" t="n">
        <v>2.72</v>
      </c>
      <c r="I54" s="16" t="n">
        <v>2.82</v>
      </c>
      <c r="J54" s="16" t="n">
        <v>2.93</v>
      </c>
      <c r="K54" s="16" t="n">
        <v>3.05</v>
      </c>
      <c r="L54" s="17">
        <f>((SUM(B54:K54)*1e9)/10)/1e9</f>
        <v/>
      </c>
      <c r="M54" s="18">
        <f>IFERROR((K54-B54)/B54,)</f>
        <v/>
      </c>
      <c r="N54" s="16">
        <f>IFERROR(INDEX(Options!$J$2:$J$1611,MATCH(A54, Options!$G$2:$G$1611,0)), )</f>
        <v/>
      </c>
      <c r="O54" s="16">
        <f>IFERROR(INDEX(Options!$I$2:$I$1611,MATCH(A54, Options!$G$2:$G$1611,0)), )</f>
        <v/>
      </c>
    </row>
    <row r="55">
      <c r="A55" s="16" t="inlineStr">
        <is>
          <t>ESP</t>
        </is>
      </c>
      <c r="B55" s="16" t="n">
        <v>1353.92</v>
      </c>
      <c r="C55" s="16" t="n">
        <v>1440.37</v>
      </c>
      <c r="D55" s="16" t="n">
        <v>1478.15</v>
      </c>
      <c r="E55" s="16" t="n">
        <v>1507.15</v>
      </c>
      <c r="F55" s="16" t="n">
        <v>1530.86</v>
      </c>
      <c r="G55" s="16" t="n">
        <v>1553.94</v>
      </c>
      <c r="H55" s="16" t="n">
        <v>1577.38</v>
      </c>
      <c r="I55" s="16" t="n">
        <v>1601.16</v>
      </c>
      <c r="J55" s="16" t="n">
        <v>1625.31</v>
      </c>
      <c r="K55" s="16" t="n">
        <v>1649.82</v>
      </c>
      <c r="L55" s="17">
        <f>((SUM(B55:K55)*1e9)/10)/1e9</f>
        <v/>
      </c>
      <c r="M55" s="18">
        <f>IFERROR((K55-B55)/B55,)</f>
        <v/>
      </c>
      <c r="N55" s="16">
        <f>IFERROR(INDEX(Options!$J$2:$J$1611,MATCH(A55, Options!$G$2:$G$1611,0)), )</f>
        <v/>
      </c>
      <c r="O55" s="16">
        <f>IFERROR(INDEX(Options!$I$2:$I$1611,MATCH(A55, Options!$G$2:$G$1611,0)), )</f>
        <v/>
      </c>
    </row>
    <row r="56">
      <c r="A56" s="16" t="inlineStr">
        <is>
          <t>EST</t>
        </is>
      </c>
      <c r="B56" s="16" t="n">
        <v>33.23</v>
      </c>
      <c r="C56" s="16" t="n">
        <v>34.62</v>
      </c>
      <c r="D56" s="16" t="n">
        <v>35.91</v>
      </c>
      <c r="E56" s="16" t="n">
        <v>37.13</v>
      </c>
      <c r="F56" s="16" t="n">
        <v>38.31</v>
      </c>
      <c r="G56" s="16" t="n">
        <v>39.54</v>
      </c>
      <c r="H56" s="16" t="n">
        <v>40.81</v>
      </c>
      <c r="I56" s="16" t="n">
        <v>42.11</v>
      </c>
      <c r="J56" s="16" t="n">
        <v>43.46</v>
      </c>
      <c r="K56" s="16" t="n">
        <v>44.85</v>
      </c>
      <c r="L56" s="17">
        <f>((SUM(B56:K56)*1e9)/10)/1e9</f>
        <v/>
      </c>
      <c r="M56" s="18">
        <f>IFERROR((K56-B56)/B56,)</f>
        <v/>
      </c>
      <c r="N56" s="16">
        <f>IFERROR(INDEX(Options!$J$2:$J$1611,MATCH(A56, Options!$G$2:$G$1611,0)), )</f>
        <v/>
      </c>
      <c r="O56" s="16">
        <f>IFERROR(INDEX(Options!$I$2:$I$1611,MATCH(A56, Options!$G$2:$G$1611,0)), )</f>
        <v/>
      </c>
    </row>
    <row r="57">
      <c r="A57" s="16" t="inlineStr">
        <is>
          <t>ETH</t>
        </is>
      </c>
      <c r="B57" s="16" t="n">
        <v>98.53</v>
      </c>
      <c r="C57" s="16" t="n">
        <v>100.49</v>
      </c>
      <c r="D57" s="16" t="n">
        <v>102.49</v>
      </c>
      <c r="E57" s="16" t="n">
        <v>104.53</v>
      </c>
      <c r="F57" s="16" t="n">
        <v>106.61</v>
      </c>
      <c r="G57" s="16" t="n">
        <v>108.73</v>
      </c>
      <c r="H57" s="16" t="n">
        <v>110.89</v>
      </c>
      <c r="I57" s="16" t="n">
        <v>113.1</v>
      </c>
      <c r="J57" s="16" t="n">
        <v>115.35</v>
      </c>
      <c r="K57" s="16" t="n">
        <v>117.64</v>
      </c>
      <c r="L57" s="17">
        <f>((SUM(B57:K57)*1e9)/10)/1e9</f>
        <v/>
      </c>
      <c r="M57" s="18">
        <f>IFERROR((K57-B57)/B57,)</f>
        <v/>
      </c>
      <c r="N57" s="16">
        <f>IFERROR(INDEX(Options!$J$2:$J$1611,MATCH(A57, Options!$G$2:$G$1611,0)), )</f>
        <v/>
      </c>
      <c r="O57" s="16">
        <f>IFERROR(INDEX(Options!$I$2:$I$1611,MATCH(A57, Options!$G$2:$G$1611,0)), )</f>
        <v/>
      </c>
    </row>
    <row r="58">
      <c r="A58" s="16" t="inlineStr">
        <is>
          <t>FIN</t>
        </is>
      </c>
      <c r="B58" s="16" t="n">
        <v>277.57</v>
      </c>
      <c r="C58" s="16" t="n">
        <v>285.8</v>
      </c>
      <c r="D58" s="16" t="n">
        <v>290.22</v>
      </c>
      <c r="E58" s="16" t="n">
        <v>293.97</v>
      </c>
      <c r="F58" s="16" t="n">
        <v>297.73</v>
      </c>
      <c r="G58" s="16" t="n">
        <v>301.56</v>
      </c>
      <c r="H58" s="16" t="n">
        <v>305.44</v>
      </c>
      <c r="I58" s="16" t="n">
        <v>309.36</v>
      </c>
      <c r="J58" s="16" t="n">
        <v>313.34</v>
      </c>
      <c r="K58" s="16" t="n">
        <v>317.36</v>
      </c>
      <c r="L58" s="17">
        <f>((SUM(B58:K58)*1e9)/10)/1e9</f>
        <v/>
      </c>
      <c r="M58" s="18">
        <f>IFERROR((K58-B58)/B58,)</f>
        <v/>
      </c>
      <c r="N58" s="16">
        <f>IFERROR(INDEX(Options!$J$2:$J$1611,MATCH(A58, Options!$G$2:$G$1611,0)), )</f>
        <v/>
      </c>
      <c r="O58" s="16">
        <f>IFERROR(INDEX(Options!$I$2:$I$1611,MATCH(A58, Options!$G$2:$G$1611,0)), )</f>
        <v/>
      </c>
    </row>
    <row r="59">
      <c r="A59" s="16" t="inlineStr">
        <is>
          <t>FJI</t>
        </is>
      </c>
      <c r="B59" s="16" t="n">
        <v>4.31</v>
      </c>
      <c r="C59" s="16" t="n">
        <v>4.58</v>
      </c>
      <c r="D59" s="16" t="n">
        <v>4.96</v>
      </c>
      <c r="E59" s="16" t="n">
        <v>5.28</v>
      </c>
      <c r="F59" s="16" t="n">
        <v>5.52</v>
      </c>
      <c r="G59" s="16" t="n">
        <v>5.7</v>
      </c>
      <c r="H59" s="16" t="n">
        <v>5.89</v>
      </c>
      <c r="I59" s="16" t="n">
        <v>6.09</v>
      </c>
      <c r="J59" s="16" t="n">
        <v>6.3</v>
      </c>
      <c r="K59" s="16" t="n">
        <v>6.51</v>
      </c>
      <c r="L59" s="17">
        <f>((SUM(B59:K59)*1e9)/10)/1e9</f>
        <v/>
      </c>
      <c r="M59" s="18">
        <f>IFERROR((K59-B59)/B59,)</f>
        <v/>
      </c>
      <c r="N59" s="16">
        <f>IFERROR(INDEX(Options!$J$2:$J$1611,MATCH(A59, Options!$G$2:$G$1611,0)), )</f>
        <v/>
      </c>
      <c r="O59" s="16">
        <f>IFERROR(INDEX(Options!$I$2:$I$1611,MATCH(A59, Options!$G$2:$G$1611,0)), )</f>
        <v/>
      </c>
    </row>
    <row r="60">
      <c r="A60" s="16" t="inlineStr">
        <is>
          <t>FRA</t>
        </is>
      </c>
      <c r="B60" s="16" t="n">
        <v>2789.57</v>
      </c>
      <c r="C60" s="16" t="n">
        <v>2899.23</v>
      </c>
      <c r="D60" s="16" t="n">
        <v>2952.09</v>
      </c>
      <c r="E60" s="16" t="n">
        <v>2996.13</v>
      </c>
      <c r="F60" s="16" t="n">
        <v>3037.9</v>
      </c>
      <c r="G60" s="16" t="n">
        <v>3079.73</v>
      </c>
      <c r="H60" s="16" t="n">
        <v>3122.14</v>
      </c>
      <c r="I60" s="16" t="n">
        <v>3165.13</v>
      </c>
      <c r="J60" s="16" t="n">
        <v>3208.71</v>
      </c>
      <c r="K60" s="16" t="n">
        <v>3252.9</v>
      </c>
      <c r="L60" s="17">
        <f>((SUM(B60:K60)*1e9)/10)/1e9</f>
        <v/>
      </c>
      <c r="M60" s="18">
        <f>IFERROR((K60-B60)/B60,)</f>
        <v/>
      </c>
      <c r="N60" s="16">
        <f>IFERROR(INDEX(Options!$J$2:$J$1611,MATCH(A60, Options!$G$2:$G$1611,0)), )</f>
        <v/>
      </c>
      <c r="O60" s="16">
        <f>IFERROR(INDEX(Options!$I$2:$I$1611,MATCH(A60, Options!$G$2:$G$1611,0)), )</f>
        <v/>
      </c>
    </row>
    <row r="61">
      <c r="A61" s="16" t="inlineStr">
        <is>
          <t>FSM</t>
        </is>
      </c>
      <c r="B61" s="16" t="n">
        <v>0.39</v>
      </c>
      <c r="C61" s="16" t="n">
        <v>0.4</v>
      </c>
      <c r="D61" s="16" t="n">
        <v>0.41</v>
      </c>
      <c r="E61" s="16" t="n">
        <v>0.42</v>
      </c>
      <c r="F61" s="16" t="n">
        <v>0.42</v>
      </c>
      <c r="G61" s="16" t="n">
        <v>0.42</v>
      </c>
      <c r="H61" s="16" t="n">
        <v>0.43</v>
      </c>
      <c r="I61" s="16" t="n">
        <v>0.43</v>
      </c>
      <c r="J61" s="16" t="n">
        <v>0.43</v>
      </c>
      <c r="K61" s="16" t="n">
        <v>0.43</v>
      </c>
      <c r="L61" s="17">
        <f>((SUM(B61:K61)*1e9)/10)/1e9</f>
        <v/>
      </c>
      <c r="M61" s="18">
        <f>IFERROR((K61-B61)/B61,)</f>
        <v/>
      </c>
      <c r="N61" s="16">
        <f>IFERROR(INDEX(Options!$J$2:$J$1611,MATCH(A61, Options!$G$2:$G$1611,0)), )</f>
        <v/>
      </c>
      <c r="O61" s="16">
        <f>IFERROR(INDEX(Options!$I$2:$I$1611,MATCH(A61, Options!$G$2:$G$1611,0)), )</f>
        <v/>
      </c>
    </row>
    <row r="62">
      <c r="A62" s="16" t="inlineStr">
        <is>
          <t>GAB</t>
        </is>
      </c>
      <c r="B62" s="16" t="n">
        <v>15.57</v>
      </c>
      <c r="C62" s="16" t="n">
        <v>16.17</v>
      </c>
      <c r="D62" s="16" t="n">
        <v>16.69</v>
      </c>
      <c r="E62" s="16" t="n">
        <v>17.26</v>
      </c>
      <c r="F62" s="16" t="n">
        <v>17.85</v>
      </c>
      <c r="G62" s="16" t="n">
        <v>18.47</v>
      </c>
      <c r="H62" s="16" t="n">
        <v>19.12</v>
      </c>
      <c r="I62" s="16" t="n">
        <v>19.79</v>
      </c>
      <c r="J62" s="16" t="n">
        <v>20.49</v>
      </c>
      <c r="K62" s="16" t="n">
        <v>21.21</v>
      </c>
      <c r="L62" s="17">
        <f>((SUM(B62:K62)*1e9)/10)/1e9</f>
        <v/>
      </c>
      <c r="M62" s="18">
        <f>IFERROR((K62-B62)/B62,)</f>
        <v/>
      </c>
      <c r="N62" s="16">
        <f>IFERROR(INDEX(Options!$J$2:$J$1611,MATCH(A62, Options!$G$2:$G$1611,0)), )</f>
        <v/>
      </c>
      <c r="O62" s="16">
        <f>IFERROR(INDEX(Options!$I$2:$I$1611,MATCH(A62, Options!$G$2:$G$1611,0)), )</f>
        <v/>
      </c>
    </row>
    <row r="63">
      <c r="A63" s="16" t="inlineStr">
        <is>
          <t>GBR</t>
        </is>
      </c>
      <c r="B63" s="16" t="n">
        <v>2892.94</v>
      </c>
      <c r="C63" s="16" t="n">
        <v>3037.96</v>
      </c>
      <c r="D63" s="16" t="n">
        <v>3096.32</v>
      </c>
      <c r="E63" s="16" t="n">
        <v>3146.48</v>
      </c>
      <c r="F63" s="16" t="n">
        <v>3194.02</v>
      </c>
      <c r="G63" s="16" t="n">
        <v>3241.96</v>
      </c>
      <c r="H63" s="16" t="n">
        <v>3290.63</v>
      </c>
      <c r="I63" s="16" t="n">
        <v>3340.02</v>
      </c>
      <c r="J63" s="16" t="n">
        <v>3390.15</v>
      </c>
      <c r="K63" s="16" t="n">
        <v>3441.04</v>
      </c>
      <c r="L63" s="17">
        <f>((SUM(B63:K63)*1e9)/10)/1e9</f>
        <v/>
      </c>
      <c r="M63" s="18">
        <f>IFERROR((K63-B63)/B63,)</f>
        <v/>
      </c>
      <c r="N63" s="16">
        <f>IFERROR(INDEX(Options!$J$2:$J$1611,MATCH(A63, Options!$G$2:$G$1611,0)), )</f>
        <v/>
      </c>
      <c r="O63" s="16">
        <f>IFERROR(INDEX(Options!$I$2:$I$1611,MATCH(A63, Options!$G$2:$G$1611,0)), )</f>
        <v/>
      </c>
    </row>
    <row r="64">
      <c r="A64" s="16" t="inlineStr">
        <is>
          <t>GEO</t>
        </is>
      </c>
      <c r="B64" s="16" t="n">
        <v>17.11</v>
      </c>
      <c r="C64" s="16" t="n">
        <v>18.1</v>
      </c>
      <c r="D64" s="16" t="n">
        <v>19.09</v>
      </c>
      <c r="E64" s="16" t="n">
        <v>20.1</v>
      </c>
      <c r="F64" s="16" t="n">
        <v>21.14</v>
      </c>
      <c r="G64" s="16" t="n">
        <v>22.24</v>
      </c>
      <c r="H64" s="16" t="n">
        <v>23.4</v>
      </c>
      <c r="I64" s="16" t="n">
        <v>24.61</v>
      </c>
      <c r="J64" s="16" t="n">
        <v>25.89</v>
      </c>
      <c r="K64" s="16" t="n">
        <v>27.24</v>
      </c>
      <c r="L64" s="17">
        <f>((SUM(B64:K64)*1e9)/10)/1e9</f>
        <v/>
      </c>
      <c r="M64" s="18">
        <f>IFERROR((K64-B64)/B64,)</f>
        <v/>
      </c>
      <c r="N64" s="16">
        <f>IFERROR(INDEX(Options!$J$2:$J$1611,MATCH(A64, Options!$G$2:$G$1611,0)), )</f>
        <v/>
      </c>
      <c r="O64" s="16">
        <f>IFERROR(INDEX(Options!$I$2:$I$1611,MATCH(A64, Options!$G$2:$G$1611,0)), )</f>
        <v/>
      </c>
    </row>
    <row r="65">
      <c r="A65" s="16" t="inlineStr">
        <is>
          <t>GHA</t>
        </is>
      </c>
      <c r="B65" s="16" t="n">
        <v>71.73</v>
      </c>
      <c r="C65" s="16" t="n">
        <v>76.15000000000001</v>
      </c>
      <c r="D65" s="16" t="n">
        <v>79.7</v>
      </c>
      <c r="E65" s="16" t="n">
        <v>83.67</v>
      </c>
      <c r="F65" s="16" t="n">
        <v>88.53</v>
      </c>
      <c r="G65" s="16" t="n">
        <v>93.09</v>
      </c>
      <c r="H65" s="16" t="n">
        <v>97.89</v>
      </c>
      <c r="I65" s="16" t="n">
        <v>102.93</v>
      </c>
      <c r="J65" s="16" t="n">
        <v>108.23</v>
      </c>
      <c r="K65" s="16" t="n">
        <v>113.81</v>
      </c>
      <c r="L65" s="17">
        <f>((SUM(B65:K65)*1e9)/10)/1e9</f>
        <v/>
      </c>
      <c r="M65" s="18">
        <f>IFERROR((K65-B65)/B65,)</f>
        <v/>
      </c>
      <c r="N65" s="16">
        <f>IFERROR(INDEX(Options!$J$2:$J$1611,MATCH(A65, Options!$G$2:$G$1611,0)), )</f>
        <v/>
      </c>
      <c r="O65" s="16">
        <f>IFERROR(INDEX(Options!$I$2:$I$1611,MATCH(A65, Options!$G$2:$G$1611,0)), )</f>
        <v/>
      </c>
    </row>
    <row r="66">
      <c r="A66" s="16" t="inlineStr">
        <is>
          <t>GIN</t>
        </is>
      </c>
      <c r="B66" s="16" t="n">
        <v>16.18</v>
      </c>
      <c r="C66" s="16" t="n">
        <v>17.2</v>
      </c>
      <c r="D66" s="16" t="n">
        <v>18.21</v>
      </c>
      <c r="E66" s="16" t="n">
        <v>19.23</v>
      </c>
      <c r="F66" s="16" t="n">
        <v>20.22</v>
      </c>
      <c r="G66" s="16" t="n">
        <v>21.31</v>
      </c>
      <c r="H66" s="16" t="n">
        <v>22.47</v>
      </c>
      <c r="I66" s="16" t="n">
        <v>23.68</v>
      </c>
      <c r="J66" s="16" t="n">
        <v>24.97</v>
      </c>
      <c r="K66" s="16" t="n">
        <v>26.32</v>
      </c>
      <c r="L66" s="17">
        <f>((SUM(B66:K66)*1e9)/10)/1e9</f>
        <v/>
      </c>
      <c r="M66" s="18">
        <f>IFERROR((K66-B66)/B66,)</f>
        <v/>
      </c>
      <c r="N66" s="16">
        <f>IFERROR(INDEX(Options!$J$2:$J$1611,MATCH(A66, Options!$G$2:$G$1611,0)), )</f>
        <v/>
      </c>
      <c r="O66" s="16">
        <f>IFERROR(INDEX(Options!$I$2:$I$1611,MATCH(A66, Options!$G$2:$G$1611,0)), )</f>
        <v/>
      </c>
    </row>
    <row r="67">
      <c r="A67" s="16" t="inlineStr">
        <is>
          <t>GMB</t>
        </is>
      </c>
      <c r="B67" s="16" t="n">
        <v>1.95</v>
      </c>
      <c r="C67" s="16" t="n">
        <v>2.07</v>
      </c>
      <c r="D67" s="16" t="n">
        <v>2.2</v>
      </c>
      <c r="E67" s="16" t="n">
        <v>2.35</v>
      </c>
      <c r="F67" s="16" t="n">
        <v>2.48</v>
      </c>
      <c r="G67" s="16" t="n">
        <v>2.62</v>
      </c>
      <c r="H67" s="16" t="n">
        <v>2.77</v>
      </c>
      <c r="I67" s="16" t="n">
        <v>2.92</v>
      </c>
      <c r="J67" s="16" t="n">
        <v>3.09</v>
      </c>
      <c r="K67" s="16" t="n">
        <v>3.26</v>
      </c>
      <c r="L67" s="17">
        <f>((SUM(B67:K67)*1e9)/10)/1e9</f>
        <v/>
      </c>
      <c r="M67" s="18">
        <f>IFERROR((K67-B67)/B67,)</f>
        <v/>
      </c>
      <c r="N67" s="16">
        <f>IFERROR(INDEX(Options!$J$2:$J$1611,MATCH(A67, Options!$G$2:$G$1611,0)), )</f>
        <v/>
      </c>
      <c r="O67" s="16">
        <f>IFERROR(INDEX(Options!$I$2:$I$1611,MATCH(A67, Options!$G$2:$G$1611,0)), )</f>
        <v/>
      </c>
    </row>
    <row r="68">
      <c r="A68" s="16" t="inlineStr">
        <is>
          <t>GNB</t>
        </is>
      </c>
      <c r="B68" s="16" t="n">
        <v>1.48</v>
      </c>
      <c r="C68" s="16" t="n">
        <v>1.54</v>
      </c>
      <c r="D68" s="16" t="n">
        <v>1.62</v>
      </c>
      <c r="E68" s="16" t="n">
        <v>1.7</v>
      </c>
      <c r="F68" s="16" t="n">
        <v>1.78</v>
      </c>
      <c r="G68" s="16" t="n">
        <v>1.87</v>
      </c>
      <c r="H68" s="16" t="n">
        <v>1.97</v>
      </c>
      <c r="I68" s="16" t="n">
        <v>2.06</v>
      </c>
      <c r="J68" s="16" t="n">
        <v>2.17</v>
      </c>
      <c r="K68" s="16" t="n">
        <v>2.28</v>
      </c>
      <c r="L68" s="17">
        <f>((SUM(B68:K68)*1e9)/10)/1e9</f>
        <v/>
      </c>
      <c r="M68" s="18">
        <f>IFERROR((K68-B68)/B68,)</f>
        <v/>
      </c>
      <c r="N68" s="16">
        <f>IFERROR(INDEX(Options!$J$2:$J$1611,MATCH(A68, Options!$G$2:$G$1611,0)), )</f>
        <v/>
      </c>
      <c r="O68" s="16">
        <f>IFERROR(INDEX(Options!$I$2:$I$1611,MATCH(A68, Options!$G$2:$G$1611,0)), )</f>
        <v/>
      </c>
    </row>
    <row r="69">
      <c r="A69" s="16" t="inlineStr">
        <is>
          <t>GNQ</t>
        </is>
      </c>
      <c r="B69" s="16" t="n">
        <v>10.45</v>
      </c>
      <c r="C69" s="16" t="n">
        <v>9.859999999999999</v>
      </c>
      <c r="D69" s="16" t="n">
        <v>9.720000000000001</v>
      </c>
      <c r="E69" s="16" t="n">
        <v>9.619999999999999</v>
      </c>
      <c r="F69" s="16" t="n">
        <v>9.35</v>
      </c>
      <c r="G69" s="16" t="n">
        <v>9.140000000000001</v>
      </c>
      <c r="H69" s="16" t="n">
        <v>8.949999999999999</v>
      </c>
      <c r="I69" s="16" t="n">
        <v>8.76</v>
      </c>
      <c r="J69" s="16" t="n">
        <v>8.57</v>
      </c>
      <c r="K69" s="16" t="n">
        <v>8.380000000000001</v>
      </c>
      <c r="L69" s="17">
        <f>((SUM(B69:K69)*1e9)/10)/1e9</f>
        <v/>
      </c>
      <c r="M69" s="18">
        <f>IFERROR((K69-B69)/B69,)</f>
        <v/>
      </c>
      <c r="N69" s="16">
        <f>IFERROR(INDEX(Options!$J$2:$J$1611,MATCH(A69, Options!$G$2:$G$1611,0)), )</f>
        <v/>
      </c>
      <c r="O69" s="16">
        <f>IFERROR(INDEX(Options!$I$2:$I$1611,MATCH(A69, Options!$G$2:$G$1611,0)), )</f>
        <v/>
      </c>
    </row>
    <row r="70">
      <c r="A70" s="16" t="inlineStr">
        <is>
          <t>GRC</t>
        </is>
      </c>
      <c r="B70" s="16" t="n">
        <v>201.55</v>
      </c>
      <c r="C70" s="16" t="n">
        <v>210.83</v>
      </c>
      <c r="D70" s="16" t="n">
        <v>216.39</v>
      </c>
      <c r="E70" s="16" t="n">
        <v>220.23</v>
      </c>
      <c r="F70" s="16" t="n">
        <v>223.58</v>
      </c>
      <c r="G70" s="16" t="n">
        <v>226.38</v>
      </c>
      <c r="H70" s="16" t="n">
        <v>229.22</v>
      </c>
      <c r="I70" s="16" t="n">
        <v>232.09</v>
      </c>
      <c r="J70" s="16" t="n">
        <v>235</v>
      </c>
      <c r="K70" s="16" t="n">
        <v>237.95</v>
      </c>
      <c r="L70" s="17">
        <f>((SUM(B70:K70)*1e9)/10)/1e9</f>
        <v/>
      </c>
      <c r="M70" s="18">
        <f>IFERROR((K70-B70)/B70,)</f>
        <v/>
      </c>
      <c r="N70" s="16">
        <f>IFERROR(INDEX(Options!$J$2:$J$1611,MATCH(A70, Options!$G$2:$G$1611,0)), )</f>
        <v/>
      </c>
      <c r="O70" s="16">
        <f>IFERROR(INDEX(Options!$I$2:$I$1611,MATCH(A70, Options!$G$2:$G$1611,0)), )</f>
        <v/>
      </c>
    </row>
    <row r="71">
      <c r="A71" s="16" t="inlineStr">
        <is>
          <t>GRD</t>
        </is>
      </c>
      <c r="B71" s="16" t="n">
        <v>1.05</v>
      </c>
      <c r="C71" s="16" t="n">
        <v>1.12</v>
      </c>
      <c r="D71" s="16" t="n">
        <v>1.18</v>
      </c>
      <c r="E71" s="16" t="n">
        <v>1.24</v>
      </c>
      <c r="F71" s="16" t="n">
        <v>1.28</v>
      </c>
      <c r="G71" s="16" t="n">
        <v>1.31</v>
      </c>
      <c r="H71" s="16" t="n">
        <v>1.35</v>
      </c>
      <c r="I71" s="16" t="n">
        <v>1.39</v>
      </c>
      <c r="J71" s="16" t="n">
        <v>1.43</v>
      </c>
      <c r="K71" s="16" t="n">
        <v>1.46</v>
      </c>
      <c r="L71" s="17">
        <f>((SUM(B71:K71)*1e9)/10)/1e9</f>
        <v/>
      </c>
      <c r="M71" s="18">
        <f>IFERROR((K71-B71)/B71,)</f>
        <v/>
      </c>
      <c r="N71" s="16">
        <f>IFERROR(INDEX(Options!$J$2:$J$1611,MATCH(A71, Options!$G$2:$G$1611,0)), )</f>
        <v/>
      </c>
      <c r="O71" s="16">
        <f>IFERROR(INDEX(Options!$I$2:$I$1611,MATCH(A71, Options!$G$2:$G$1611,0)), )</f>
        <v/>
      </c>
    </row>
    <row r="72">
      <c r="A72" s="16" t="inlineStr">
        <is>
          <t>GTM</t>
        </is>
      </c>
      <c r="B72" s="16" t="n">
        <v>81.87</v>
      </c>
      <c r="C72" s="16" t="n">
        <v>85.56</v>
      </c>
      <c r="D72" s="16" t="n">
        <v>88.76000000000001</v>
      </c>
      <c r="E72" s="16" t="n">
        <v>91.87</v>
      </c>
      <c r="F72" s="16" t="n">
        <v>95.09</v>
      </c>
      <c r="G72" s="16" t="n">
        <v>98.41</v>
      </c>
      <c r="H72" s="16" t="n">
        <v>101.86</v>
      </c>
      <c r="I72" s="16" t="n">
        <v>105.42</v>
      </c>
      <c r="J72" s="16" t="n">
        <v>109.11</v>
      </c>
      <c r="K72" s="16" t="n">
        <v>112.93</v>
      </c>
      <c r="L72" s="17">
        <f>((SUM(B72:K72)*1e9)/10)/1e9</f>
        <v/>
      </c>
      <c r="M72" s="18">
        <f>IFERROR((K72-B72)/B72,)</f>
        <v/>
      </c>
      <c r="N72" s="16">
        <f>IFERROR(INDEX(Options!$J$2:$J$1611,MATCH(A72, Options!$G$2:$G$1611,0)), )</f>
        <v/>
      </c>
      <c r="O72" s="16">
        <f>IFERROR(INDEX(Options!$I$2:$I$1611,MATCH(A72, Options!$G$2:$G$1611,0)), )</f>
        <v/>
      </c>
    </row>
    <row r="73">
      <c r="A73" s="16" t="inlineStr">
        <is>
          <t>GUY</t>
        </is>
      </c>
      <c r="B73" s="16" t="n">
        <v>6.59</v>
      </c>
      <c r="C73" s="16" t="n">
        <v>9.800000000000001</v>
      </c>
      <c r="D73" s="16" t="n">
        <v>12.94</v>
      </c>
      <c r="E73" s="16" t="n">
        <v>13.4</v>
      </c>
      <c r="F73" s="16" t="n">
        <v>13.9</v>
      </c>
      <c r="G73" s="16" t="n">
        <v>14.42</v>
      </c>
      <c r="H73" s="16" t="n">
        <v>14.96</v>
      </c>
      <c r="I73" s="16" t="n">
        <v>15.52</v>
      </c>
      <c r="J73" s="16" t="n">
        <v>16.1</v>
      </c>
      <c r="K73" s="16" t="n">
        <v>16.71</v>
      </c>
      <c r="L73" s="17">
        <f>((SUM(B73:K73)*1e9)/10)/1e9</f>
        <v/>
      </c>
      <c r="M73" s="18">
        <f>IFERROR((K73-B73)/B73,)</f>
        <v/>
      </c>
      <c r="N73" s="16">
        <f>IFERROR(INDEX(Options!$J$2:$J$1611,MATCH(A73, Options!$G$2:$G$1611,0)), )</f>
        <v/>
      </c>
      <c r="O73" s="16">
        <f>IFERROR(INDEX(Options!$I$2:$I$1611,MATCH(A73, Options!$G$2:$G$1611,0)), )</f>
        <v/>
      </c>
    </row>
    <row r="74">
      <c r="A74" s="16" t="inlineStr">
        <is>
          <t>HKG</t>
        </is>
      </c>
      <c r="B74" s="16" t="n">
        <v>368.89</v>
      </c>
      <c r="C74" s="16" t="n">
        <v>381.86</v>
      </c>
      <c r="D74" s="16" t="n">
        <v>393.83</v>
      </c>
      <c r="E74" s="16" t="n">
        <v>405.12</v>
      </c>
      <c r="F74" s="16" t="n">
        <v>416.38</v>
      </c>
      <c r="G74" s="16" t="n">
        <v>428.21</v>
      </c>
      <c r="H74" s="16" t="n">
        <v>440.37</v>
      </c>
      <c r="I74" s="16" t="n">
        <v>452.88</v>
      </c>
      <c r="J74" s="16" t="n">
        <v>465.75</v>
      </c>
      <c r="K74" s="16" t="n">
        <v>478.98</v>
      </c>
      <c r="L74" s="17">
        <f>((SUM(B74:K74)*1e9)/10)/1e9</f>
        <v/>
      </c>
      <c r="M74" s="18">
        <f>IFERROR((K74-B74)/B74,)</f>
        <v/>
      </c>
      <c r="N74" s="16">
        <f>IFERROR(INDEX(Options!$J$2:$J$1611,MATCH(A74, Options!$G$2:$G$1611,0)), )</f>
        <v/>
      </c>
      <c r="O74" s="16">
        <f>IFERROR(INDEX(Options!$I$2:$I$1611,MATCH(A74, Options!$G$2:$G$1611,0)), )</f>
        <v/>
      </c>
    </row>
    <row r="75">
      <c r="A75" s="16" t="inlineStr">
        <is>
          <t>HND</t>
        </is>
      </c>
      <c r="B75" s="16" t="n">
        <v>25</v>
      </c>
      <c r="C75" s="16" t="n">
        <v>26.08</v>
      </c>
      <c r="D75" s="16" t="n">
        <v>27.01</v>
      </c>
      <c r="E75" s="16" t="n">
        <v>27.99</v>
      </c>
      <c r="F75" s="16" t="n">
        <v>29.04</v>
      </c>
      <c r="G75" s="16" t="n">
        <v>30.18</v>
      </c>
      <c r="H75" s="16" t="n">
        <v>31.37</v>
      </c>
      <c r="I75" s="16" t="n">
        <v>32.61</v>
      </c>
      <c r="J75" s="16" t="n">
        <v>33.89</v>
      </c>
      <c r="K75" s="16" t="n">
        <v>35.22</v>
      </c>
      <c r="L75" s="17">
        <f>((SUM(B75:K75)*1e9)/10)/1e9</f>
        <v/>
      </c>
      <c r="M75" s="18">
        <f>IFERROR((K75-B75)/B75,)</f>
        <v/>
      </c>
      <c r="N75" s="16">
        <f>IFERROR(INDEX(Options!$J$2:$J$1611,MATCH(A75, Options!$G$2:$G$1611,0)), )</f>
        <v/>
      </c>
      <c r="O75" s="16">
        <f>IFERROR(INDEX(Options!$I$2:$I$1611,MATCH(A75, Options!$G$2:$G$1611,0)), )</f>
        <v/>
      </c>
    </row>
    <row r="76">
      <c r="A76" s="16" t="inlineStr">
        <is>
          <t>HRV</t>
        </is>
      </c>
      <c r="B76" s="16" t="n">
        <v>59.71</v>
      </c>
      <c r="C76" s="16" t="n">
        <v>63.17</v>
      </c>
      <c r="D76" s="16" t="n">
        <v>65.7</v>
      </c>
      <c r="E76" s="16" t="n">
        <v>67.87</v>
      </c>
      <c r="F76" s="16" t="n">
        <v>70.04000000000001</v>
      </c>
      <c r="G76" s="16" t="n">
        <v>72.20999999999999</v>
      </c>
      <c r="H76" s="16" t="n">
        <v>74.45</v>
      </c>
      <c r="I76" s="16" t="n">
        <v>76.76000000000001</v>
      </c>
      <c r="J76" s="16" t="n">
        <v>79.14</v>
      </c>
      <c r="K76" s="16" t="n">
        <v>81.59</v>
      </c>
      <c r="L76" s="17">
        <f>((SUM(B76:K76)*1e9)/10)/1e9</f>
        <v/>
      </c>
      <c r="M76" s="18">
        <f>IFERROR((K76-B76)/B76,)</f>
        <v/>
      </c>
      <c r="N76" s="16">
        <f>IFERROR(INDEX(Options!$J$2:$J$1611,MATCH(A76, Options!$G$2:$G$1611,0)), )</f>
        <v/>
      </c>
      <c r="O76" s="16">
        <f>IFERROR(INDEX(Options!$I$2:$I$1611,MATCH(A76, Options!$G$2:$G$1611,0)), )</f>
        <v/>
      </c>
    </row>
    <row r="77">
      <c r="A77" s="16" t="inlineStr">
        <is>
          <t>HTI</t>
        </is>
      </c>
      <c r="B77" s="16" t="n">
        <v>14.41</v>
      </c>
      <c r="C77" s="16" t="n">
        <v>14.59</v>
      </c>
      <c r="D77" s="16" t="n">
        <v>14.78</v>
      </c>
      <c r="E77" s="16" t="n">
        <v>14.98</v>
      </c>
      <c r="F77" s="16" t="n">
        <v>15.19</v>
      </c>
      <c r="G77" s="16" t="n">
        <v>15.4</v>
      </c>
      <c r="H77" s="16" t="n">
        <v>15.61</v>
      </c>
      <c r="I77" s="16" t="n">
        <v>15.83</v>
      </c>
      <c r="J77" s="16" t="n">
        <v>16.05</v>
      </c>
      <c r="K77" s="16" t="n">
        <v>16.28</v>
      </c>
      <c r="L77" s="17">
        <f>((SUM(B77:K77)*1e9)/10)/1e9</f>
        <v/>
      </c>
      <c r="M77" s="18">
        <f>IFERROR((K77-B77)/B77,)</f>
        <v/>
      </c>
      <c r="N77" s="16">
        <f>IFERROR(INDEX(Options!$J$2:$J$1611,MATCH(A77, Options!$G$2:$G$1611,0)), )</f>
        <v/>
      </c>
      <c r="O77" s="16">
        <f>IFERROR(INDEX(Options!$I$2:$I$1611,MATCH(A77, Options!$G$2:$G$1611,0)), )</f>
        <v/>
      </c>
    </row>
    <row r="78">
      <c r="A78" s="16" t="inlineStr">
        <is>
          <t>HUN</t>
        </is>
      </c>
      <c r="B78" s="16" t="n">
        <v>166.79</v>
      </c>
      <c r="C78" s="16" t="n">
        <v>175.3</v>
      </c>
      <c r="D78" s="16" t="n">
        <v>181.96</v>
      </c>
      <c r="E78" s="16" t="n">
        <v>187.78</v>
      </c>
      <c r="F78" s="16" t="n">
        <v>192.67</v>
      </c>
      <c r="G78" s="16" t="n">
        <v>197.68</v>
      </c>
      <c r="H78" s="16" t="n">
        <v>202.82</v>
      </c>
      <c r="I78" s="16" t="n">
        <v>208.09</v>
      </c>
      <c r="J78" s="16" t="n">
        <v>213.5</v>
      </c>
      <c r="K78" s="16" t="n">
        <v>219.05</v>
      </c>
      <c r="L78" s="17">
        <f>((SUM(B78:K78)*1e9)/10)/1e9</f>
        <v/>
      </c>
      <c r="M78" s="18">
        <f>IFERROR((K78-B78)/B78,)</f>
        <v/>
      </c>
      <c r="N78" s="16">
        <f>IFERROR(INDEX(Options!$J$2:$J$1611,MATCH(A78, Options!$G$2:$G$1611,0)), )</f>
        <v/>
      </c>
      <c r="O78" s="16">
        <f>IFERROR(INDEX(Options!$I$2:$I$1611,MATCH(A78, Options!$G$2:$G$1611,0)), )</f>
        <v/>
      </c>
    </row>
    <row r="79">
      <c r="A79" s="16" t="inlineStr">
        <is>
          <t>IDN</t>
        </is>
      </c>
      <c r="B79" s="16" t="n">
        <v>1093.54</v>
      </c>
      <c r="C79" s="16" t="n">
        <v>1158.49</v>
      </c>
      <c r="D79" s="16" t="n">
        <v>1232.12</v>
      </c>
      <c r="E79" s="16" t="n">
        <v>1300.81</v>
      </c>
      <c r="F79" s="16" t="n">
        <v>1369.78</v>
      </c>
      <c r="G79" s="16" t="n">
        <v>1441.26</v>
      </c>
      <c r="H79" s="16" t="n">
        <v>1516.48</v>
      </c>
      <c r="I79" s="16" t="n">
        <v>1595.63</v>
      </c>
      <c r="J79" s="16" t="n">
        <v>1678.9</v>
      </c>
      <c r="K79" s="16" t="n">
        <v>1766.53</v>
      </c>
      <c r="L79" s="17">
        <f>((SUM(B79:K79)*1e9)/10)/1e9</f>
        <v/>
      </c>
      <c r="M79" s="18">
        <f>IFERROR((K79-B79)/B79,)</f>
        <v/>
      </c>
      <c r="N79" s="16">
        <f>IFERROR(INDEX(Options!$J$2:$J$1611,MATCH(A79, Options!$G$2:$G$1611,0)), )</f>
        <v/>
      </c>
      <c r="O79" s="16">
        <f>IFERROR(INDEX(Options!$I$2:$I$1611,MATCH(A79, Options!$G$2:$G$1611,0)), )</f>
        <v/>
      </c>
    </row>
    <row r="80">
      <c r="A80" s="16" t="inlineStr">
        <is>
          <t>IND</t>
        </is>
      </c>
      <c r="B80" s="16" t="n">
        <v>2912.88</v>
      </c>
      <c r="C80" s="16" t="n">
        <v>3161.15</v>
      </c>
      <c r="D80" s="16" t="n">
        <v>3368.8</v>
      </c>
      <c r="E80" s="16" t="n">
        <v>3580.67</v>
      </c>
      <c r="F80" s="16" t="n">
        <v>3802.13</v>
      </c>
      <c r="G80" s="16" t="n">
        <v>4033.23</v>
      </c>
      <c r="H80" s="16" t="n">
        <v>4278.37</v>
      </c>
      <c r="I80" s="16" t="n">
        <v>4538.4</v>
      </c>
      <c r="J80" s="16" t="n">
        <v>4814.25</v>
      </c>
      <c r="K80" s="16" t="n">
        <v>5106.86</v>
      </c>
      <c r="L80" s="17">
        <f>((SUM(B80:K80)*1e9)/10)/1e9</f>
        <v/>
      </c>
      <c r="M80" s="18">
        <f>IFERROR((K80-B80)/B80,)</f>
        <v/>
      </c>
      <c r="N80" s="16">
        <f>IFERROR(INDEX(Options!$J$2:$J$1611,MATCH(A80, Options!$G$2:$G$1611,0)), )</f>
        <v/>
      </c>
      <c r="O80" s="16">
        <f>IFERROR(INDEX(Options!$I$2:$I$1611,MATCH(A80, Options!$G$2:$G$1611,0)), )</f>
        <v/>
      </c>
    </row>
    <row r="81">
      <c r="A81" s="16" t="inlineStr">
        <is>
          <t>IRL</t>
        </is>
      </c>
      <c r="B81" s="16" t="n">
        <v>481.02</v>
      </c>
      <c r="C81" s="16" t="n">
        <v>498.04</v>
      </c>
      <c r="D81" s="16" t="n">
        <v>517.63</v>
      </c>
      <c r="E81" s="16" t="n">
        <v>532.66</v>
      </c>
      <c r="F81" s="16" t="n">
        <v>548.0700000000001</v>
      </c>
      <c r="G81" s="16" t="n">
        <v>563.73</v>
      </c>
      <c r="H81" s="16" t="n">
        <v>579.84</v>
      </c>
      <c r="I81" s="16" t="n">
        <v>596.41</v>
      </c>
      <c r="J81" s="16" t="n">
        <v>613.46</v>
      </c>
      <c r="K81" s="16" t="n">
        <v>630.99</v>
      </c>
      <c r="L81" s="17">
        <f>((SUM(B81:K81)*1e9)/10)/1e9</f>
        <v/>
      </c>
      <c r="M81" s="18">
        <f>IFERROR((K81-B81)/B81,)</f>
        <v/>
      </c>
      <c r="N81" s="16">
        <f>IFERROR(INDEX(Options!$J$2:$J$1611,MATCH(A81, Options!$G$2:$G$1611,0)), )</f>
        <v/>
      </c>
      <c r="O81" s="16">
        <f>IFERROR(INDEX(Options!$I$2:$I$1611,MATCH(A81, Options!$G$2:$G$1611,0)), )</f>
        <v/>
      </c>
    </row>
    <row r="82">
      <c r="A82" s="16" t="inlineStr">
        <is>
          <t>IRN</t>
        </is>
      </c>
      <c r="B82" s="16" t="n">
        <v>855.92</v>
      </c>
      <c r="C82" s="16" t="n">
        <v>872.99</v>
      </c>
      <c r="D82" s="16" t="n">
        <v>890.42</v>
      </c>
      <c r="E82" s="16" t="n">
        <v>908.22</v>
      </c>
      <c r="F82" s="16" t="n">
        <v>926.33</v>
      </c>
      <c r="G82" s="16" t="n">
        <v>944.8200000000001</v>
      </c>
      <c r="H82" s="16" t="n">
        <v>963.6799999999999</v>
      </c>
      <c r="I82" s="16" t="n">
        <v>982.91</v>
      </c>
      <c r="J82" s="16" t="n">
        <v>1002.53</v>
      </c>
      <c r="K82" s="16" t="n">
        <v>1022.54</v>
      </c>
      <c r="L82" s="17">
        <f>((SUM(B82:K82)*1e9)/10)/1e9</f>
        <v/>
      </c>
      <c r="M82" s="18">
        <f>IFERROR((K82-B82)/B82,)</f>
        <v/>
      </c>
      <c r="N82" s="16">
        <f>IFERROR(INDEX(Options!$J$2:$J$1611,MATCH(A82, Options!$G$2:$G$1611,0)), )</f>
        <v/>
      </c>
      <c r="O82" s="16">
        <f>IFERROR(INDEX(Options!$I$2:$I$1611,MATCH(A82, Options!$G$2:$G$1611,0)), )</f>
        <v/>
      </c>
    </row>
    <row r="83">
      <c r="A83" s="16" t="inlineStr">
        <is>
          <t>IRQ</t>
        </is>
      </c>
      <c r="B83" s="16" t="n">
        <v>175.67</v>
      </c>
      <c r="C83" s="16" t="n">
        <v>194.12</v>
      </c>
      <c r="D83" s="16" t="n">
        <v>205.19</v>
      </c>
      <c r="E83" s="16" t="n">
        <v>212.11</v>
      </c>
      <c r="F83" s="16" t="n">
        <v>218.66</v>
      </c>
      <c r="G83" s="16" t="n">
        <v>225.41</v>
      </c>
      <c r="H83" s="16" t="n">
        <v>232.37</v>
      </c>
      <c r="I83" s="16" t="n">
        <v>239.55</v>
      </c>
      <c r="J83" s="16" t="n">
        <v>246.94</v>
      </c>
      <c r="K83" s="16" t="n">
        <v>254.57</v>
      </c>
      <c r="L83" s="17">
        <f>((SUM(B83:K83)*1e9)/10)/1e9</f>
        <v/>
      </c>
      <c r="M83" s="18">
        <f>IFERROR((K83-B83)/B83,)</f>
        <v/>
      </c>
      <c r="N83" s="16">
        <f>IFERROR(INDEX(Options!$J$2:$J$1611,MATCH(A83, Options!$G$2:$G$1611,0)), )</f>
        <v/>
      </c>
      <c r="O83" s="16">
        <f>IFERROR(INDEX(Options!$I$2:$I$1611,MATCH(A83, Options!$G$2:$G$1611,0)), )</f>
        <v/>
      </c>
    </row>
    <row r="84">
      <c r="A84" s="16" t="inlineStr">
        <is>
          <t>ISL</t>
        </is>
      </c>
      <c r="B84" s="16" t="n">
        <v>22.52</v>
      </c>
      <c r="C84" s="16" t="n">
        <v>23.44</v>
      </c>
      <c r="D84" s="16" t="n">
        <v>24.3</v>
      </c>
      <c r="E84" s="16" t="n">
        <v>24.92</v>
      </c>
      <c r="F84" s="16" t="n">
        <v>25.51</v>
      </c>
      <c r="G84" s="16" t="n">
        <v>26.08</v>
      </c>
      <c r="H84" s="16" t="n">
        <v>26.67</v>
      </c>
      <c r="I84" s="16" t="n">
        <v>27.27</v>
      </c>
      <c r="J84" s="16" t="n">
        <v>27.88</v>
      </c>
      <c r="K84" s="16" t="n">
        <v>28.51</v>
      </c>
      <c r="L84" s="17">
        <f>((SUM(B84:K84)*1e9)/10)/1e9</f>
        <v/>
      </c>
      <c r="M84" s="18">
        <f>IFERROR((K84-B84)/B84,)</f>
        <v/>
      </c>
      <c r="N84" s="16">
        <f>IFERROR(INDEX(Options!$J$2:$J$1611,MATCH(A84, Options!$G$2:$G$1611,0)), )</f>
        <v/>
      </c>
      <c r="O84" s="16">
        <f>IFERROR(INDEX(Options!$I$2:$I$1611,MATCH(A84, Options!$G$2:$G$1611,0)), )</f>
        <v/>
      </c>
    </row>
    <row r="85">
      <c r="A85" s="16" t="inlineStr">
        <is>
          <t>ISR</t>
        </is>
      </c>
      <c r="B85" s="16" t="n">
        <v>435.84</v>
      </c>
      <c r="C85" s="16" t="n">
        <v>453.59</v>
      </c>
      <c r="D85" s="16" t="n">
        <v>469.76</v>
      </c>
      <c r="E85" s="16" t="n">
        <v>485.04</v>
      </c>
      <c r="F85" s="16" t="n">
        <v>500.49</v>
      </c>
      <c r="G85" s="16" t="n">
        <v>516.54</v>
      </c>
      <c r="H85" s="16" t="n">
        <v>533.1</v>
      </c>
      <c r="I85" s="16" t="n">
        <v>550.1900000000001</v>
      </c>
      <c r="J85" s="16" t="n">
        <v>567.83</v>
      </c>
      <c r="K85" s="16" t="n">
        <v>586.03</v>
      </c>
      <c r="L85" s="17">
        <f>((SUM(B85:K85)*1e9)/10)/1e9</f>
        <v/>
      </c>
      <c r="M85" s="18">
        <f>IFERROR((K85-B85)/B85,)</f>
        <v/>
      </c>
      <c r="N85" s="16">
        <f>IFERROR(INDEX(Options!$J$2:$J$1611,MATCH(A85, Options!$G$2:$G$1611,0)), )</f>
        <v/>
      </c>
      <c r="O85" s="16">
        <f>IFERROR(INDEX(Options!$I$2:$I$1611,MATCH(A85, Options!$G$2:$G$1611,0)), )</f>
        <v/>
      </c>
    </row>
    <row r="86">
      <c r="A86" s="16" t="inlineStr">
        <is>
          <t>ITA</t>
        </is>
      </c>
      <c r="B86" s="16" t="n">
        <v>1993.7</v>
      </c>
      <c r="C86" s="16" t="n">
        <v>2078.09</v>
      </c>
      <c r="D86" s="16" t="n">
        <v>2111.7</v>
      </c>
      <c r="E86" s="16" t="n">
        <v>2133.22</v>
      </c>
      <c r="F86" s="16" t="n">
        <v>2154.57</v>
      </c>
      <c r="G86" s="16" t="n">
        <v>2175.49</v>
      </c>
      <c r="H86" s="16" t="n">
        <v>2196.61</v>
      </c>
      <c r="I86" s="16" t="n">
        <v>2217.94</v>
      </c>
      <c r="J86" s="16" t="n">
        <v>2239.48</v>
      </c>
      <c r="K86" s="16" t="n">
        <v>2261.22</v>
      </c>
      <c r="L86" s="17">
        <f>((SUM(B86:K86)*1e9)/10)/1e9</f>
        <v/>
      </c>
      <c r="M86" s="18">
        <f>IFERROR((K86-B86)/B86,)</f>
        <v/>
      </c>
      <c r="N86" s="16">
        <f>IFERROR(INDEX(Options!$J$2:$J$1611,MATCH(A86, Options!$G$2:$G$1611,0)), )</f>
        <v/>
      </c>
      <c r="O86" s="16">
        <f>IFERROR(INDEX(Options!$I$2:$I$1611,MATCH(A86, Options!$G$2:$G$1611,0)), )</f>
        <v/>
      </c>
    </row>
    <row r="87">
      <c r="A87" s="16" t="inlineStr">
        <is>
          <t>JAM</t>
        </is>
      </c>
      <c r="B87" s="16" t="n">
        <v>14.61</v>
      </c>
      <c r="C87" s="16" t="n">
        <v>15</v>
      </c>
      <c r="D87" s="16" t="n">
        <v>15.36</v>
      </c>
      <c r="E87" s="16" t="n">
        <v>15.67</v>
      </c>
      <c r="F87" s="16" t="n">
        <v>15.96</v>
      </c>
      <c r="G87" s="16" t="n">
        <v>16.22</v>
      </c>
      <c r="H87" s="16" t="n">
        <v>16.48</v>
      </c>
      <c r="I87" s="16" t="n">
        <v>16.74</v>
      </c>
      <c r="J87" s="16" t="n">
        <v>17.02</v>
      </c>
      <c r="K87" s="16" t="n">
        <v>17.29</v>
      </c>
      <c r="L87" s="17">
        <f>((SUM(B87:K87)*1e9)/10)/1e9</f>
        <v/>
      </c>
      <c r="M87" s="18">
        <f>IFERROR((K87-B87)/B87,)</f>
        <v/>
      </c>
      <c r="N87" s="16">
        <f>IFERROR(INDEX(Options!$J$2:$J$1611,MATCH(A87, Options!$G$2:$G$1611,0)), )</f>
        <v/>
      </c>
      <c r="O87" s="16">
        <f>IFERROR(INDEX(Options!$I$2:$I$1611,MATCH(A87, Options!$G$2:$G$1611,0)), )</f>
        <v/>
      </c>
    </row>
    <row r="88">
      <c r="A88" s="16" t="inlineStr">
        <is>
          <t>JOR</t>
        </is>
      </c>
      <c r="B88" s="16" t="n">
        <v>44.65</v>
      </c>
      <c r="C88" s="16" t="n">
        <v>45.86</v>
      </c>
      <c r="D88" s="16" t="n">
        <v>47.28</v>
      </c>
      <c r="E88" s="16" t="n">
        <v>48.84</v>
      </c>
      <c r="F88" s="16" t="n">
        <v>50.45</v>
      </c>
      <c r="G88" s="16" t="n">
        <v>52.12</v>
      </c>
      <c r="H88" s="16" t="n">
        <v>53.83</v>
      </c>
      <c r="I88" s="16" t="n">
        <v>55.61</v>
      </c>
      <c r="J88" s="16" t="n">
        <v>57.45</v>
      </c>
      <c r="K88" s="16" t="n">
        <v>59.34</v>
      </c>
      <c r="L88" s="17">
        <f>((SUM(B88:K88)*1e9)/10)/1e9</f>
        <v/>
      </c>
      <c r="M88" s="18">
        <f>IFERROR((K88-B88)/B88,)</f>
        <v/>
      </c>
      <c r="N88" s="16">
        <f>IFERROR(INDEX(Options!$J$2:$J$1611,MATCH(A88, Options!$G$2:$G$1611,0)), )</f>
        <v/>
      </c>
      <c r="O88" s="16">
        <f>IFERROR(INDEX(Options!$I$2:$I$1611,MATCH(A88, Options!$G$2:$G$1611,0)), )</f>
        <v/>
      </c>
    </row>
    <row r="89">
      <c r="A89" s="16" t="inlineStr">
        <is>
          <t>JPN</t>
        </is>
      </c>
      <c r="B89" s="16" t="n">
        <v>5164.06</v>
      </c>
      <c r="C89" s="16" t="n">
        <v>5329.26</v>
      </c>
      <c r="D89" s="16" t="n">
        <v>5402.22</v>
      </c>
      <c r="E89" s="16" t="n">
        <v>5446.84</v>
      </c>
      <c r="F89" s="16" t="n">
        <v>5477.83</v>
      </c>
      <c r="G89" s="16" t="n">
        <v>5504.84</v>
      </c>
      <c r="H89" s="16" t="n">
        <v>5531.98</v>
      </c>
      <c r="I89" s="16" t="n">
        <v>5559.25</v>
      </c>
      <c r="J89" s="16" t="n">
        <v>5586.66</v>
      </c>
      <c r="K89" s="16" t="n">
        <v>5614.2</v>
      </c>
      <c r="L89" s="17">
        <f>((SUM(B89:K89)*1e9)/10)/1e9</f>
        <v/>
      </c>
      <c r="M89" s="18">
        <f>IFERROR((K89-B89)/B89,)</f>
        <v/>
      </c>
      <c r="N89" s="16">
        <f>IFERROR(INDEX(Options!$J$2:$J$1611,MATCH(A89, Options!$G$2:$G$1611,0)), )</f>
        <v/>
      </c>
      <c r="O89" s="16">
        <f>IFERROR(INDEX(Options!$I$2:$I$1611,MATCH(A89, Options!$G$2:$G$1611,0)), )</f>
        <v/>
      </c>
    </row>
    <row r="90">
      <c r="A90" s="16" t="inlineStr">
        <is>
          <t>KAZ</t>
        </is>
      </c>
      <c r="B90" s="16" t="n">
        <v>176.87</v>
      </c>
      <c r="C90" s="16" t="n">
        <v>183.69</v>
      </c>
      <c r="D90" s="16" t="n">
        <v>194.38</v>
      </c>
      <c r="E90" s="16" t="n">
        <v>202.44</v>
      </c>
      <c r="F90" s="16" t="n">
        <v>208.66</v>
      </c>
      <c r="G90" s="16" t="n">
        <v>216.81</v>
      </c>
      <c r="H90" s="16" t="n">
        <v>225.27</v>
      </c>
      <c r="I90" s="16" t="n">
        <v>234.06</v>
      </c>
      <c r="J90" s="16" t="n">
        <v>243.19</v>
      </c>
      <c r="K90" s="16" t="n">
        <v>252.69</v>
      </c>
      <c r="L90" s="17">
        <f>((SUM(B90:K90)*1e9)/10)/1e9</f>
        <v/>
      </c>
      <c r="M90" s="18">
        <f>IFERROR((K90-B90)/B90,)</f>
        <v/>
      </c>
      <c r="N90" s="16">
        <f>IFERROR(INDEX(Options!$J$2:$J$1611,MATCH(A90, Options!$G$2:$G$1611,0)), )</f>
        <v/>
      </c>
      <c r="O90" s="16">
        <f>IFERROR(INDEX(Options!$I$2:$I$1611,MATCH(A90, Options!$G$2:$G$1611,0)), )</f>
        <v/>
      </c>
    </row>
    <row r="91">
      <c r="A91" s="16" t="inlineStr">
        <is>
          <t>KEN</t>
        </is>
      </c>
      <c r="B91" s="16" t="n">
        <v>108.16</v>
      </c>
      <c r="C91" s="16" t="n">
        <v>114.7</v>
      </c>
      <c r="D91" s="16" t="n">
        <v>121.25</v>
      </c>
      <c r="E91" s="16" t="n">
        <v>127.91</v>
      </c>
      <c r="F91" s="16" t="n">
        <v>134.96</v>
      </c>
      <c r="G91" s="16" t="n">
        <v>142.41</v>
      </c>
      <c r="H91" s="16" t="n">
        <v>150.26</v>
      </c>
      <c r="I91" s="16" t="n">
        <v>158.55</v>
      </c>
      <c r="J91" s="16" t="n">
        <v>167.29</v>
      </c>
      <c r="K91" s="16" t="n">
        <v>176.52</v>
      </c>
      <c r="L91" s="17">
        <f>((SUM(B91:K91)*1e9)/10)/1e9</f>
        <v/>
      </c>
      <c r="M91" s="18">
        <f>IFERROR((K91-B91)/B91,)</f>
        <v/>
      </c>
      <c r="N91" s="16">
        <f>IFERROR(INDEX(Options!$J$2:$J$1611,MATCH(A91, Options!$G$2:$G$1611,0)), )</f>
        <v/>
      </c>
      <c r="O91" s="16">
        <f>IFERROR(INDEX(Options!$I$2:$I$1611,MATCH(A91, Options!$G$2:$G$1611,0)), )</f>
        <v/>
      </c>
    </row>
    <row r="92">
      <c r="A92" s="16" t="inlineStr">
        <is>
          <t>KGZ</t>
        </is>
      </c>
      <c r="B92" s="16" t="n">
        <v>7.91</v>
      </c>
      <c r="C92" s="16" t="n">
        <v>8.359999999999999</v>
      </c>
      <c r="D92" s="16" t="n">
        <v>8.74</v>
      </c>
      <c r="E92" s="16" t="n">
        <v>9.09</v>
      </c>
      <c r="F92" s="16" t="n">
        <v>9.460000000000001</v>
      </c>
      <c r="G92" s="16" t="n">
        <v>9.82</v>
      </c>
      <c r="H92" s="16" t="n">
        <v>10.19</v>
      </c>
      <c r="I92" s="16" t="n">
        <v>10.57</v>
      </c>
      <c r="J92" s="16" t="n">
        <v>10.97</v>
      </c>
      <c r="K92" s="16" t="n">
        <v>11.38</v>
      </c>
      <c r="L92" s="17">
        <f>((SUM(B92:K92)*1e9)/10)/1e9</f>
        <v/>
      </c>
      <c r="M92" s="18">
        <f>IFERROR((K92-B92)/B92,)</f>
        <v/>
      </c>
      <c r="N92" s="16">
        <f>IFERROR(INDEX(Options!$J$2:$J$1611,MATCH(A92, Options!$G$2:$G$1611,0)), )</f>
        <v/>
      </c>
      <c r="O92" s="16">
        <f>IFERROR(INDEX(Options!$I$2:$I$1611,MATCH(A92, Options!$G$2:$G$1611,0)), )</f>
        <v/>
      </c>
    </row>
    <row r="93">
      <c r="A93" s="16" t="inlineStr">
        <is>
          <t>KHM</t>
        </is>
      </c>
      <c r="B93" s="16" t="n">
        <v>25.68</v>
      </c>
      <c r="C93" s="16" t="n">
        <v>27.13</v>
      </c>
      <c r="D93" s="16" t="n">
        <v>28.87</v>
      </c>
      <c r="E93" s="16" t="n">
        <v>30.76</v>
      </c>
      <c r="F93" s="16" t="n">
        <v>32.75</v>
      </c>
      <c r="G93" s="16" t="n">
        <v>34.91</v>
      </c>
      <c r="H93" s="16" t="n">
        <v>37.2</v>
      </c>
      <c r="I93" s="16" t="n">
        <v>39.64</v>
      </c>
      <c r="J93" s="16" t="n">
        <v>42.25</v>
      </c>
      <c r="K93" s="16" t="n">
        <v>45.02</v>
      </c>
      <c r="L93" s="17">
        <f>((SUM(B93:K93)*1e9)/10)/1e9</f>
        <v/>
      </c>
      <c r="M93" s="18">
        <f>IFERROR((K93-B93)/B93,)</f>
        <v/>
      </c>
      <c r="N93" s="16">
        <f>IFERROR(INDEX(Options!$J$2:$J$1611,MATCH(A93, Options!$G$2:$G$1611,0)), )</f>
        <v/>
      </c>
      <c r="O93" s="16">
        <f>IFERROR(INDEX(Options!$I$2:$I$1611,MATCH(A93, Options!$G$2:$G$1611,0)), )</f>
        <v/>
      </c>
    </row>
    <row r="94">
      <c r="A94" s="16" t="inlineStr">
        <is>
          <t>KIR</t>
        </is>
      </c>
      <c r="B94" s="16" t="n">
        <v>0.2</v>
      </c>
      <c r="C94" s="16" t="n">
        <v>0.21</v>
      </c>
      <c r="D94" s="16" t="n">
        <v>0.21</v>
      </c>
      <c r="E94" s="16" t="n">
        <v>0.22</v>
      </c>
      <c r="F94" s="16" t="n">
        <v>0.22</v>
      </c>
      <c r="G94" s="16" t="n">
        <v>0.22</v>
      </c>
      <c r="H94" s="16" t="n">
        <v>0.23</v>
      </c>
      <c r="I94" s="16" t="n">
        <v>0.23</v>
      </c>
      <c r="J94" s="16" t="n">
        <v>0.24</v>
      </c>
      <c r="K94" s="16" t="n">
        <v>0.24</v>
      </c>
      <c r="L94" s="17">
        <f>((SUM(B94:K94)*1e9)/10)/1e9</f>
        <v/>
      </c>
      <c r="M94" s="18">
        <f>IFERROR((K94-B94)/B94,)</f>
        <v/>
      </c>
      <c r="N94" s="16">
        <f>IFERROR(INDEX(Options!$J$2:$J$1611,MATCH(A94, Options!$G$2:$G$1611,0)), )</f>
        <v/>
      </c>
      <c r="O94" s="16">
        <f>IFERROR(INDEX(Options!$I$2:$I$1611,MATCH(A94, Options!$G$2:$G$1611,0)), )</f>
        <v/>
      </c>
    </row>
    <row r="95">
      <c r="A95" s="16" t="inlineStr">
        <is>
          <t>KNA</t>
        </is>
      </c>
      <c r="B95" s="16" t="n">
        <v>0.97</v>
      </c>
      <c r="C95" s="16" t="n">
        <v>1.07</v>
      </c>
      <c r="D95" s="16" t="n">
        <v>1.12</v>
      </c>
      <c r="E95" s="16" t="n">
        <v>1.15</v>
      </c>
      <c r="F95" s="16" t="n">
        <v>1.18</v>
      </c>
      <c r="G95" s="16" t="n">
        <v>1.22</v>
      </c>
      <c r="H95" s="16" t="n">
        <v>1.25</v>
      </c>
      <c r="I95" s="16" t="n">
        <v>1.28</v>
      </c>
      <c r="J95" s="16" t="n">
        <v>1.32</v>
      </c>
      <c r="K95" s="16" t="n">
        <v>1.35</v>
      </c>
      <c r="L95" s="17">
        <f>((SUM(B95:K95)*1e9)/10)/1e9</f>
        <v/>
      </c>
      <c r="M95" s="18">
        <f>IFERROR((K95-B95)/B95,)</f>
        <v/>
      </c>
      <c r="N95" s="16">
        <f>IFERROR(INDEX(Options!$J$2:$J$1611,MATCH(A95, Options!$G$2:$G$1611,0)), )</f>
        <v/>
      </c>
      <c r="O95" s="16">
        <f>IFERROR(INDEX(Options!$I$2:$I$1611,MATCH(A95, Options!$G$2:$G$1611,0)), )</f>
        <v/>
      </c>
    </row>
    <row r="96">
      <c r="A96" s="16" t="inlineStr">
        <is>
          <t>KOR</t>
        </is>
      </c>
      <c r="B96" s="16" t="n">
        <v>1708.34</v>
      </c>
      <c r="C96" s="16" t="n">
        <v>1764.63</v>
      </c>
      <c r="D96" s="16" t="n">
        <v>1814.4</v>
      </c>
      <c r="E96" s="16" t="n">
        <v>1861.01</v>
      </c>
      <c r="F96" s="16" t="n">
        <v>1907.05</v>
      </c>
      <c r="G96" s="16" t="n">
        <v>1952.4</v>
      </c>
      <c r="H96" s="16" t="n">
        <v>1998.83</v>
      </c>
      <c r="I96" s="16" t="n">
        <v>2046.36</v>
      </c>
      <c r="J96" s="16" t="n">
        <v>2095.02</v>
      </c>
      <c r="K96" s="16" t="n">
        <v>2144.84</v>
      </c>
      <c r="L96" s="17">
        <f>((SUM(B96:K96)*1e9)/10)/1e9</f>
        <v/>
      </c>
      <c r="M96" s="18">
        <f>IFERROR((K96-B96)/B96,)</f>
        <v/>
      </c>
      <c r="N96" s="16">
        <f>IFERROR(INDEX(Options!$J$2:$J$1611,MATCH(A96, Options!$G$2:$G$1611,0)), )</f>
        <v/>
      </c>
      <c r="O96" s="16">
        <f>IFERROR(INDEX(Options!$I$2:$I$1611,MATCH(A96, Options!$G$2:$G$1611,0)), )</f>
        <v/>
      </c>
    </row>
    <row r="97">
      <c r="A97" s="16" t="inlineStr">
        <is>
          <t>KSV</t>
        </is>
      </c>
      <c r="B97" s="16" t="n">
        <v>8.25</v>
      </c>
      <c r="C97" s="16" t="n">
        <v>8.619999999999999</v>
      </c>
      <c r="D97" s="16" t="n">
        <v>8.98</v>
      </c>
      <c r="E97" s="16" t="n">
        <v>9.34</v>
      </c>
      <c r="F97" s="16" t="n">
        <v>9.68</v>
      </c>
      <c r="G97" s="16" t="n">
        <v>10.02</v>
      </c>
      <c r="H97" s="16" t="n">
        <v>10.37</v>
      </c>
      <c r="I97" s="16" t="n">
        <v>10.73</v>
      </c>
      <c r="J97" s="16" t="n">
        <v>11.11</v>
      </c>
      <c r="K97" s="16" t="n">
        <v>11.5</v>
      </c>
      <c r="L97" s="17">
        <f>((SUM(B97:K97)*1e9)/10)/1e9</f>
        <v/>
      </c>
      <c r="M97" s="18">
        <f>IFERROR((K97-B97)/B97,)</f>
        <v/>
      </c>
      <c r="N97" s="16">
        <f>IFERROR(INDEX(Options!$J$2:$J$1611,MATCH(A97, Options!$G$2:$G$1611,0)), )</f>
        <v/>
      </c>
      <c r="O97" s="16">
        <f>IFERROR(INDEX(Options!$I$2:$I$1611,MATCH(A97, Options!$G$2:$G$1611,0)), )</f>
        <v/>
      </c>
    </row>
    <row r="98">
      <c r="A98" s="16" t="inlineStr">
        <is>
          <t>KWT</t>
        </is>
      </c>
      <c r="B98" s="16" t="n">
        <v>106.95</v>
      </c>
      <c r="C98" s="16" t="n">
        <v>111.58</v>
      </c>
      <c r="D98" s="16" t="n">
        <v>114.55</v>
      </c>
      <c r="E98" s="16" t="n">
        <v>117.6</v>
      </c>
      <c r="F98" s="16" t="n">
        <v>120.73</v>
      </c>
      <c r="G98" s="16" t="n">
        <v>123.96</v>
      </c>
      <c r="H98" s="16" t="n">
        <v>127.27</v>
      </c>
      <c r="I98" s="16" t="n">
        <v>130.68</v>
      </c>
      <c r="J98" s="16" t="n">
        <v>134.17</v>
      </c>
      <c r="K98" s="16" t="n">
        <v>137.76</v>
      </c>
      <c r="L98" s="17">
        <f>((SUM(B98:K98)*1e9)/10)/1e9</f>
        <v/>
      </c>
      <c r="M98" s="18">
        <f>IFERROR((K98-B98)/B98,)</f>
        <v/>
      </c>
      <c r="N98" s="16">
        <f>IFERROR(INDEX(Options!$J$2:$J$1611,MATCH(A98, Options!$G$2:$G$1611,0)), )</f>
        <v/>
      </c>
      <c r="O98" s="16">
        <f>IFERROR(INDEX(Options!$I$2:$I$1611,MATCH(A98, Options!$G$2:$G$1611,0)), )</f>
        <v/>
      </c>
    </row>
    <row r="99">
      <c r="A99" s="16" t="inlineStr">
        <is>
          <t>LAO</t>
        </is>
      </c>
      <c r="B99" s="16" t="n">
        <v>19.21</v>
      </c>
      <c r="C99" s="16" t="n">
        <v>20.02</v>
      </c>
      <c r="D99" s="16" t="n">
        <v>20.93</v>
      </c>
      <c r="E99" s="16" t="n">
        <v>22.13</v>
      </c>
      <c r="F99" s="16" t="n">
        <v>23.47</v>
      </c>
      <c r="G99" s="16" t="n">
        <v>24.84</v>
      </c>
      <c r="H99" s="16" t="n">
        <v>26.29</v>
      </c>
      <c r="I99" s="16" t="n">
        <v>27.82</v>
      </c>
      <c r="J99" s="16" t="n">
        <v>29.45</v>
      </c>
      <c r="K99" s="16" t="n">
        <v>31.16</v>
      </c>
      <c r="L99" s="17">
        <f>((SUM(B99:K99)*1e9)/10)/1e9</f>
        <v/>
      </c>
      <c r="M99" s="18">
        <f>IFERROR((K99-B99)/B99,)</f>
        <v/>
      </c>
      <c r="N99" s="16">
        <f>IFERROR(INDEX(Options!$J$2:$J$1611,MATCH(A99, Options!$G$2:$G$1611,0)), )</f>
        <v/>
      </c>
      <c r="O99" s="16">
        <f>IFERROR(INDEX(Options!$I$2:$I$1611,MATCH(A99, Options!$G$2:$G$1611,0)), )</f>
        <v/>
      </c>
    </row>
    <row r="100">
      <c r="A100" s="16" t="inlineStr">
        <is>
          <t>LBN</t>
        </is>
      </c>
      <c r="B100" s="16" t="n">
        <v>19.01</v>
      </c>
      <c r="C100" s="16" t="n">
        <v>19.01</v>
      </c>
      <c r="D100" s="16" t="n">
        <v>19.01</v>
      </c>
      <c r="E100" s="16" t="n">
        <v>19.01</v>
      </c>
      <c r="F100" s="16" t="n">
        <v>19.01</v>
      </c>
      <c r="G100" s="16" t="n">
        <v>19.01</v>
      </c>
      <c r="H100" s="16" t="n">
        <v>19.01</v>
      </c>
      <c r="I100" s="16" t="n">
        <v>19.01</v>
      </c>
      <c r="J100" s="16" t="n">
        <v>19.01</v>
      </c>
      <c r="K100" s="16" t="n">
        <v>19.01</v>
      </c>
      <c r="L100" s="17">
        <f>((SUM(B100:K100)*1e9)/10)/1e9</f>
        <v/>
      </c>
      <c r="M100" s="18">
        <f>IFERROR((K100-B100)/B100,)</f>
        <v/>
      </c>
      <c r="N100" s="16">
        <f>IFERROR(INDEX(Options!$J$2:$J$1611,MATCH(A100, Options!$G$2:$G$1611,0)), )</f>
        <v/>
      </c>
      <c r="O100" s="16">
        <f>IFERROR(INDEX(Options!$I$2:$I$1611,MATCH(A100, Options!$G$2:$G$1611,0)), )</f>
        <v/>
      </c>
    </row>
    <row r="101">
      <c r="A101" s="16" t="inlineStr">
        <is>
          <t>LBR</t>
        </is>
      </c>
      <c r="B101" s="16" t="n">
        <v>3.15</v>
      </c>
      <c r="C101" s="16" t="n">
        <v>3.29</v>
      </c>
      <c r="D101" s="16" t="n">
        <v>3.45</v>
      </c>
      <c r="E101" s="16" t="n">
        <v>3.65</v>
      </c>
      <c r="F101" s="16" t="n">
        <v>3.86</v>
      </c>
      <c r="G101" s="16" t="n">
        <v>4.07</v>
      </c>
      <c r="H101" s="16" t="n">
        <v>4.3</v>
      </c>
      <c r="I101" s="16" t="n">
        <v>4.54</v>
      </c>
      <c r="J101" s="16" t="n">
        <v>4.8</v>
      </c>
      <c r="K101" s="16" t="n">
        <v>5.07</v>
      </c>
      <c r="L101" s="17">
        <f>((SUM(B101:K101)*1e9)/10)/1e9</f>
        <v/>
      </c>
      <c r="M101" s="18">
        <f>IFERROR((K101-B101)/B101,)</f>
        <v/>
      </c>
      <c r="N101" s="16">
        <f>IFERROR(INDEX(Options!$J$2:$J$1611,MATCH(A101, Options!$G$2:$G$1611,0)), )</f>
        <v/>
      </c>
      <c r="O101" s="16">
        <f>IFERROR(INDEX(Options!$I$2:$I$1611,MATCH(A101, Options!$G$2:$G$1611,0)), )</f>
        <v/>
      </c>
    </row>
    <row r="102">
      <c r="A102" s="16" t="inlineStr">
        <is>
          <t>LBY</t>
        </is>
      </c>
      <c r="B102" s="16" t="n">
        <v>42.87</v>
      </c>
      <c r="C102" s="16" t="n">
        <v>45.12</v>
      </c>
      <c r="D102" s="16" t="n">
        <v>47.62</v>
      </c>
      <c r="E102" s="16" t="n">
        <v>48.16</v>
      </c>
      <c r="F102" s="16" t="n">
        <v>50.48</v>
      </c>
      <c r="G102" s="16" t="n">
        <v>52.75</v>
      </c>
      <c r="H102" s="16" t="n">
        <v>55.11</v>
      </c>
      <c r="I102" s="16" t="n">
        <v>57.59</v>
      </c>
      <c r="J102" s="16" t="n">
        <v>60.17</v>
      </c>
      <c r="K102" s="16" t="n">
        <v>62.87</v>
      </c>
      <c r="L102" s="17">
        <f>((SUM(B102:K102)*1e9)/10)/1e9</f>
        <v/>
      </c>
      <c r="M102" s="18">
        <f>IFERROR((K102-B102)/B102,)</f>
        <v/>
      </c>
      <c r="N102" s="16">
        <f>IFERROR(INDEX(Options!$J$2:$J$1611,MATCH(A102, Options!$G$2:$G$1611,0)), )</f>
        <v/>
      </c>
      <c r="O102" s="16">
        <f>IFERROR(INDEX(Options!$I$2:$I$1611,MATCH(A102, Options!$G$2:$G$1611,0)), )</f>
        <v/>
      </c>
    </row>
    <row r="103">
      <c r="A103" s="16" t="inlineStr">
        <is>
          <t>LCA</t>
        </is>
      </c>
      <c r="B103" s="16" t="n">
        <v>1.67</v>
      </c>
      <c r="C103" s="16" t="n">
        <v>1.89</v>
      </c>
      <c r="D103" s="16" t="n">
        <v>2.06</v>
      </c>
      <c r="E103" s="16" t="n">
        <v>2.14</v>
      </c>
      <c r="F103" s="16" t="n">
        <v>2.18</v>
      </c>
      <c r="G103" s="16" t="n">
        <v>2.21</v>
      </c>
      <c r="H103" s="16" t="n">
        <v>2.24</v>
      </c>
      <c r="I103" s="16" t="n">
        <v>2.28</v>
      </c>
      <c r="J103" s="16" t="n">
        <v>2.31</v>
      </c>
      <c r="K103" s="16" t="n">
        <v>2.34</v>
      </c>
      <c r="L103" s="17">
        <f>((SUM(B103:K103)*1e9)/10)/1e9</f>
        <v/>
      </c>
      <c r="M103" s="18">
        <f>IFERROR((K103-B103)/B103,)</f>
        <v/>
      </c>
      <c r="N103" s="16">
        <f>IFERROR(INDEX(Options!$J$2:$J$1611,MATCH(A103, Options!$G$2:$G$1611,0)), )</f>
        <v/>
      </c>
      <c r="O103" s="16">
        <f>IFERROR(INDEX(Options!$I$2:$I$1611,MATCH(A103, Options!$G$2:$G$1611,0)), )</f>
        <v/>
      </c>
    </row>
    <row r="104">
      <c r="A104" s="16" t="inlineStr">
        <is>
          <t>LKA</t>
        </is>
      </c>
      <c r="B104" s="16" t="n">
        <v>83.64</v>
      </c>
      <c r="C104" s="16" t="n">
        <v>86.40000000000001</v>
      </c>
      <c r="D104" s="16" t="n">
        <v>89.79000000000001</v>
      </c>
      <c r="E104" s="16" t="n">
        <v>93.5</v>
      </c>
      <c r="F104" s="16" t="n">
        <v>97.38</v>
      </c>
      <c r="G104" s="16" t="n">
        <v>101.41</v>
      </c>
      <c r="H104" s="16" t="n">
        <v>105.62</v>
      </c>
      <c r="I104" s="16" t="n">
        <v>109.99</v>
      </c>
      <c r="J104" s="16" t="n">
        <v>114.55</v>
      </c>
      <c r="K104" s="16" t="n">
        <v>119.3</v>
      </c>
      <c r="L104" s="17">
        <f>((SUM(B104:K104)*1e9)/10)/1e9</f>
        <v/>
      </c>
      <c r="M104" s="18">
        <f>IFERROR((K104-B104)/B104,)</f>
        <v/>
      </c>
      <c r="N104" s="16">
        <f>IFERROR(INDEX(Options!$J$2:$J$1611,MATCH(A104, Options!$G$2:$G$1611,0)), )</f>
        <v/>
      </c>
      <c r="O104" s="16">
        <f>IFERROR(INDEX(Options!$I$2:$I$1611,MATCH(A104, Options!$G$2:$G$1611,0)), )</f>
        <v/>
      </c>
    </row>
    <row r="105">
      <c r="A105" s="16" t="inlineStr">
        <is>
          <t>LSO</t>
        </is>
      </c>
      <c r="B105" s="16" t="n">
        <v>2.06</v>
      </c>
      <c r="C105" s="16" t="n">
        <v>2.09</v>
      </c>
      <c r="D105" s="16" t="n">
        <v>2.12</v>
      </c>
      <c r="E105" s="16" t="n">
        <v>2.16</v>
      </c>
      <c r="F105" s="16" t="n">
        <v>2.17</v>
      </c>
      <c r="G105" s="16" t="n">
        <v>2.21</v>
      </c>
      <c r="H105" s="16" t="n">
        <v>2.25</v>
      </c>
      <c r="I105" s="16" t="n">
        <v>2.3</v>
      </c>
      <c r="J105" s="16" t="n">
        <v>2.34</v>
      </c>
      <c r="K105" s="16" t="n">
        <v>2.39</v>
      </c>
      <c r="L105" s="17">
        <f>((SUM(B105:K105)*1e9)/10)/1e9</f>
        <v/>
      </c>
      <c r="M105" s="18">
        <f>IFERROR((K105-B105)/B105,)</f>
        <v/>
      </c>
      <c r="N105" s="16">
        <f>IFERROR(INDEX(Options!$J$2:$J$1611,MATCH(A105, Options!$G$2:$G$1611,0)), )</f>
        <v/>
      </c>
      <c r="O105" s="16">
        <f>IFERROR(INDEX(Options!$I$2:$I$1611,MATCH(A105, Options!$G$2:$G$1611,0)), )</f>
        <v/>
      </c>
    </row>
    <row r="106">
      <c r="A106" s="16" t="inlineStr">
        <is>
          <t>LTU</t>
        </is>
      </c>
      <c r="B106" s="16" t="n">
        <v>58.45</v>
      </c>
      <c r="C106" s="16" t="n">
        <v>60.83</v>
      </c>
      <c r="D106" s="16" t="n">
        <v>62.72</v>
      </c>
      <c r="E106" s="16" t="n">
        <v>64.47</v>
      </c>
      <c r="F106" s="16" t="n">
        <v>66.17</v>
      </c>
      <c r="G106" s="16" t="n">
        <v>67.75</v>
      </c>
      <c r="H106" s="16" t="n">
        <v>69.36</v>
      </c>
      <c r="I106" s="16" t="n">
        <v>71.01000000000001</v>
      </c>
      <c r="J106" s="16" t="n">
        <v>72.7</v>
      </c>
      <c r="K106" s="16" t="n">
        <v>74.43000000000001</v>
      </c>
      <c r="L106" s="17">
        <f>((SUM(B106:K106)*1e9)/10)/1e9</f>
        <v/>
      </c>
      <c r="M106" s="18">
        <f>IFERROR((K106-B106)/B106,)</f>
        <v/>
      </c>
      <c r="N106" s="16">
        <f>IFERROR(INDEX(Options!$J$2:$J$1611,MATCH(A106, Options!$G$2:$G$1611,0)), )</f>
        <v/>
      </c>
      <c r="O106" s="16">
        <f>IFERROR(INDEX(Options!$I$2:$I$1611,MATCH(A106, Options!$G$2:$G$1611,0)), )</f>
        <v/>
      </c>
    </row>
    <row r="107">
      <c r="A107" s="16" t="inlineStr">
        <is>
          <t>LUX</t>
        </is>
      </c>
      <c r="B107" s="16" t="n">
        <v>77.23999999999999</v>
      </c>
      <c r="C107" s="16" t="n">
        <v>80.20999999999999</v>
      </c>
      <c r="D107" s="16" t="n">
        <v>82.63</v>
      </c>
      <c r="E107" s="16" t="n">
        <v>84.86</v>
      </c>
      <c r="F107" s="16" t="n">
        <v>86.98</v>
      </c>
      <c r="G107" s="16" t="n">
        <v>89.16</v>
      </c>
      <c r="H107" s="16" t="n">
        <v>91.38</v>
      </c>
      <c r="I107" s="16" t="n">
        <v>93.67</v>
      </c>
      <c r="J107" s="16" t="n">
        <v>96.01000000000001</v>
      </c>
      <c r="K107" s="16" t="n">
        <v>98.41</v>
      </c>
      <c r="L107" s="17">
        <f>((SUM(B107:K107)*1e9)/10)/1e9</f>
        <v/>
      </c>
      <c r="M107" s="18">
        <f>IFERROR((K107-B107)/B107,)</f>
        <v/>
      </c>
      <c r="N107" s="16">
        <f>IFERROR(INDEX(Options!$J$2:$J$1611,MATCH(A107, Options!$G$2:$G$1611,0)), )</f>
        <v/>
      </c>
      <c r="O107" s="16">
        <f>IFERROR(INDEX(Options!$I$2:$I$1611,MATCH(A107, Options!$G$2:$G$1611,0)), )</f>
        <v/>
      </c>
    </row>
    <row r="108">
      <c r="A108" s="16" t="inlineStr">
        <is>
          <t>LVA</t>
        </is>
      </c>
      <c r="B108" s="16" t="n">
        <v>35</v>
      </c>
      <c r="C108" s="16" t="n">
        <v>36.82</v>
      </c>
      <c r="D108" s="16" t="n">
        <v>38.29</v>
      </c>
      <c r="E108" s="16" t="n">
        <v>39.53</v>
      </c>
      <c r="F108" s="16" t="n">
        <v>40.78</v>
      </c>
      <c r="G108" s="16" t="n">
        <v>42</v>
      </c>
      <c r="H108" s="16" t="n">
        <v>43.26</v>
      </c>
      <c r="I108" s="16" t="n">
        <v>44.56</v>
      </c>
      <c r="J108" s="16" t="n">
        <v>45.89</v>
      </c>
      <c r="K108" s="16" t="n">
        <v>47.27</v>
      </c>
      <c r="L108" s="17">
        <f>((SUM(B108:K108)*1e9)/10)/1e9</f>
        <v/>
      </c>
      <c r="M108" s="18">
        <f>IFERROR((K108-B108)/B108,)</f>
        <v/>
      </c>
      <c r="N108" s="16">
        <f>IFERROR(INDEX(Options!$J$2:$J$1611,MATCH(A108, Options!$G$2:$G$1611,0)), )</f>
        <v/>
      </c>
      <c r="O108" s="16">
        <f>IFERROR(INDEX(Options!$I$2:$I$1611,MATCH(A108, Options!$G$2:$G$1611,0)), )</f>
        <v/>
      </c>
    </row>
    <row r="109">
      <c r="A109" s="16" t="inlineStr">
        <is>
          <t>MAC</t>
        </is>
      </c>
      <c r="B109" s="16" t="n">
        <v>29.31</v>
      </c>
      <c r="C109" s="16" t="n">
        <v>40.33</v>
      </c>
      <c r="D109" s="16" t="n">
        <v>50.83</v>
      </c>
      <c r="E109" s="16" t="n">
        <v>58.06</v>
      </c>
      <c r="F109" s="16" t="n">
        <v>60.02</v>
      </c>
      <c r="G109" s="16" t="n">
        <v>61.87</v>
      </c>
      <c r="H109" s="16" t="n">
        <v>63.76</v>
      </c>
      <c r="I109" s="16" t="n">
        <v>65.72</v>
      </c>
      <c r="J109" s="16" t="n">
        <v>67.73</v>
      </c>
      <c r="K109" s="16" t="n">
        <v>69.81</v>
      </c>
      <c r="L109" s="17">
        <f>((SUM(B109:K109)*1e9)/10)/1e9</f>
        <v/>
      </c>
      <c r="M109" s="18">
        <f>IFERROR((K109-B109)/B109,)</f>
        <v/>
      </c>
      <c r="N109" s="16">
        <f>IFERROR(INDEX(Options!$J$2:$J$1611,MATCH(A109, Options!$G$2:$G$1611,0)), )</f>
        <v/>
      </c>
      <c r="O109" s="16">
        <f>IFERROR(INDEX(Options!$I$2:$I$1611,MATCH(A109, Options!$G$2:$G$1611,0)), )</f>
        <v/>
      </c>
    </row>
    <row r="110">
      <c r="A110" s="16" t="inlineStr">
        <is>
          <t>MAR</t>
        </is>
      </c>
      <c r="B110" s="16" t="n">
        <v>121.17</v>
      </c>
      <c r="C110" s="16" t="n">
        <v>124.96</v>
      </c>
      <c r="D110" s="16" t="n">
        <v>129.52</v>
      </c>
      <c r="E110" s="16" t="n">
        <v>134.1</v>
      </c>
      <c r="F110" s="16" t="n">
        <v>138.84</v>
      </c>
      <c r="G110" s="16" t="n">
        <v>143.61</v>
      </c>
      <c r="H110" s="16" t="n">
        <v>148.55</v>
      </c>
      <c r="I110" s="16" t="n">
        <v>153.65</v>
      </c>
      <c r="J110" s="16" t="n">
        <v>158.93</v>
      </c>
      <c r="K110" s="16" t="n">
        <v>164.39</v>
      </c>
      <c r="L110" s="17">
        <f>((SUM(B110:K110)*1e9)/10)/1e9</f>
        <v/>
      </c>
      <c r="M110" s="18">
        <f>IFERROR((K110-B110)/B110,)</f>
        <v/>
      </c>
      <c r="N110" s="16">
        <f>IFERROR(INDEX(Options!$J$2:$J$1611,MATCH(A110, Options!$G$2:$G$1611,0)), )</f>
        <v/>
      </c>
      <c r="O110" s="16">
        <f>IFERROR(INDEX(Options!$I$2:$I$1611,MATCH(A110, Options!$G$2:$G$1611,0)), )</f>
        <v/>
      </c>
    </row>
    <row r="111">
      <c r="A111" s="16" t="inlineStr">
        <is>
          <t>MDA</t>
        </is>
      </c>
      <c r="B111" s="16" t="n">
        <v>12.45</v>
      </c>
      <c r="C111" s="16" t="n">
        <v>13.09</v>
      </c>
      <c r="D111" s="16" t="n">
        <v>13.81</v>
      </c>
      <c r="E111" s="16" t="n">
        <v>14.61</v>
      </c>
      <c r="F111" s="16" t="n">
        <v>15.4</v>
      </c>
      <c r="G111" s="16" t="n">
        <v>16.17</v>
      </c>
      <c r="H111" s="16" t="n">
        <v>16.98</v>
      </c>
      <c r="I111" s="16" t="n">
        <v>17.83</v>
      </c>
      <c r="J111" s="16" t="n">
        <v>18.72</v>
      </c>
      <c r="K111" s="16" t="n">
        <v>19.66</v>
      </c>
      <c r="L111" s="17">
        <f>((SUM(B111:K111)*1e9)/10)/1e9</f>
        <v/>
      </c>
      <c r="M111" s="18">
        <f>IFERROR((K111-B111)/B111,)</f>
        <v/>
      </c>
      <c r="N111" s="16">
        <f>IFERROR(INDEX(Options!$J$2:$J$1611,MATCH(A111, Options!$G$2:$G$1611,0)), )</f>
        <v/>
      </c>
      <c r="O111" s="16">
        <f>IFERROR(INDEX(Options!$I$2:$I$1611,MATCH(A111, Options!$G$2:$G$1611,0)), )</f>
        <v/>
      </c>
    </row>
    <row r="112">
      <c r="A112" s="16" t="inlineStr">
        <is>
          <t>MDG</t>
        </is>
      </c>
      <c r="B112" s="16" t="n">
        <v>13.56</v>
      </c>
      <c r="C112" s="16" t="n">
        <v>14.21</v>
      </c>
      <c r="D112" s="16" t="n">
        <v>14.93</v>
      </c>
      <c r="E112" s="16" t="n">
        <v>15.69</v>
      </c>
      <c r="F112" s="16" t="n">
        <v>16.46</v>
      </c>
      <c r="G112" s="16" t="n">
        <v>17.27</v>
      </c>
      <c r="H112" s="16" t="n">
        <v>18.11</v>
      </c>
      <c r="I112" s="16" t="n">
        <v>18.99</v>
      </c>
      <c r="J112" s="16" t="n">
        <v>19.91</v>
      </c>
      <c r="K112" s="16" t="n">
        <v>20.88</v>
      </c>
      <c r="L112" s="17">
        <f>((SUM(B112:K112)*1e9)/10)/1e9</f>
        <v/>
      </c>
      <c r="M112" s="18">
        <f>IFERROR((K112-B112)/B112,)</f>
        <v/>
      </c>
      <c r="N112" s="16">
        <f>IFERROR(INDEX(Options!$J$2:$J$1611,MATCH(A112, Options!$G$2:$G$1611,0)), )</f>
        <v/>
      </c>
      <c r="O112" s="16">
        <f>IFERROR(INDEX(Options!$I$2:$I$1611,MATCH(A112, Options!$G$2:$G$1611,0)), )</f>
        <v/>
      </c>
    </row>
    <row r="113">
      <c r="A113" s="16" t="inlineStr">
        <is>
          <t>MDV</t>
        </is>
      </c>
      <c r="B113" s="16" t="n">
        <v>4.44</v>
      </c>
      <c r="C113" s="16" t="n">
        <v>5.03</v>
      </c>
      <c r="D113" s="16" t="n">
        <v>5.64</v>
      </c>
      <c r="E113" s="16" t="n">
        <v>5.98</v>
      </c>
      <c r="F113" s="16" t="n">
        <v>6.31</v>
      </c>
      <c r="G113" s="16" t="n">
        <v>6.64</v>
      </c>
      <c r="H113" s="16" t="n">
        <v>7</v>
      </c>
      <c r="I113" s="16" t="n">
        <v>7.38</v>
      </c>
      <c r="J113" s="16" t="n">
        <v>7.77</v>
      </c>
      <c r="K113" s="16" t="n">
        <v>8.19</v>
      </c>
      <c r="L113" s="17">
        <f>((SUM(B113:K113)*1e9)/10)/1e9</f>
        <v/>
      </c>
      <c r="M113" s="18">
        <f>IFERROR((K113-B113)/B113,)</f>
        <v/>
      </c>
      <c r="N113" s="16">
        <f>IFERROR(INDEX(Options!$J$2:$J$1611,MATCH(A113, Options!$G$2:$G$1611,0)), )</f>
        <v/>
      </c>
      <c r="O113" s="16">
        <f>IFERROR(INDEX(Options!$I$2:$I$1611,MATCH(A113, Options!$G$2:$G$1611,0)), )</f>
        <v/>
      </c>
    </row>
    <row r="114">
      <c r="A114" s="16" t="inlineStr">
        <is>
          <t>MEX</t>
        </is>
      </c>
      <c r="B114" s="16" t="n">
        <v>1141.01</v>
      </c>
      <c r="C114" s="16" t="n">
        <v>1186.66</v>
      </c>
      <c r="D114" s="16" t="n">
        <v>1212.81</v>
      </c>
      <c r="E114" s="16" t="n">
        <v>1237.06</v>
      </c>
      <c r="F114" s="16" t="n">
        <v>1261.77</v>
      </c>
      <c r="G114" s="16" t="n">
        <v>1287.01</v>
      </c>
      <c r="H114" s="16" t="n">
        <v>1312.75</v>
      </c>
      <c r="I114" s="16" t="n">
        <v>1339</v>
      </c>
      <c r="J114" s="16" t="n">
        <v>1365.78</v>
      </c>
      <c r="K114" s="16" t="n">
        <v>1393.1</v>
      </c>
      <c r="L114" s="17">
        <f>((SUM(B114:K114)*1e9)/10)/1e9</f>
        <v/>
      </c>
      <c r="M114" s="18">
        <f>IFERROR((K114-B114)/B114,)</f>
        <v/>
      </c>
      <c r="N114" s="16">
        <f>IFERROR(INDEX(Options!$J$2:$J$1611,MATCH(A114, Options!$G$2:$G$1611,0)), )</f>
        <v/>
      </c>
      <c r="O114" s="16">
        <f>IFERROR(INDEX(Options!$I$2:$I$1611,MATCH(A114, Options!$G$2:$G$1611,0)), )</f>
        <v/>
      </c>
    </row>
    <row r="115">
      <c r="A115" s="16" t="inlineStr">
        <is>
          <t>MHL</t>
        </is>
      </c>
      <c r="B115" s="16" t="n">
        <v>0.24</v>
      </c>
      <c r="C115" s="16" t="n">
        <v>0.25</v>
      </c>
      <c r="D115" s="16" t="n">
        <v>0.25</v>
      </c>
      <c r="E115" s="16" t="n">
        <v>0.26</v>
      </c>
      <c r="F115" s="16" t="n">
        <v>0.26</v>
      </c>
      <c r="G115" s="16" t="n">
        <v>0.27</v>
      </c>
      <c r="H115" s="16" t="n">
        <v>0.27</v>
      </c>
      <c r="I115" s="16" t="n">
        <v>0.28</v>
      </c>
      <c r="J115" s="16" t="n">
        <v>0.28</v>
      </c>
      <c r="K115" s="16" t="n">
        <v>0.29</v>
      </c>
      <c r="L115" s="17">
        <f>((SUM(B115:K115)*1e9)/10)/1e9</f>
        <v/>
      </c>
      <c r="M115" s="18">
        <f>IFERROR((K115-B115)/B115,)</f>
        <v/>
      </c>
      <c r="N115" s="16">
        <f>IFERROR(INDEX(Options!$J$2:$J$1611,MATCH(A115, Options!$G$2:$G$1611,0)), )</f>
        <v/>
      </c>
      <c r="O115" s="16">
        <f>IFERROR(INDEX(Options!$I$2:$I$1611,MATCH(A115, Options!$G$2:$G$1611,0)), )</f>
        <v/>
      </c>
    </row>
    <row r="116">
      <c r="A116" s="16" t="inlineStr">
        <is>
          <t>MKD</t>
        </is>
      </c>
      <c r="B116" s="16" t="n">
        <v>12.78</v>
      </c>
      <c r="C116" s="16" t="n">
        <v>13.32</v>
      </c>
      <c r="D116" s="16" t="n">
        <v>13.82</v>
      </c>
      <c r="E116" s="16" t="n">
        <v>14.33</v>
      </c>
      <c r="F116" s="16" t="n">
        <v>14.85</v>
      </c>
      <c r="G116" s="16" t="n">
        <v>15.38</v>
      </c>
      <c r="H116" s="16" t="n">
        <v>15.94</v>
      </c>
      <c r="I116" s="16" t="n">
        <v>16.51</v>
      </c>
      <c r="J116" s="16" t="n">
        <v>17.11</v>
      </c>
      <c r="K116" s="16" t="n">
        <v>17.72</v>
      </c>
      <c r="L116" s="17">
        <f>((SUM(B116:K116)*1e9)/10)/1e9</f>
        <v/>
      </c>
      <c r="M116" s="18">
        <f>IFERROR((K116-B116)/B116,)</f>
        <v/>
      </c>
      <c r="N116" s="16">
        <f>IFERROR(INDEX(Options!$J$2:$J$1611,MATCH(A116, Options!$G$2:$G$1611,0)), )</f>
        <v/>
      </c>
      <c r="O116" s="16">
        <f>IFERROR(INDEX(Options!$I$2:$I$1611,MATCH(A116, Options!$G$2:$G$1611,0)), )</f>
        <v/>
      </c>
    </row>
    <row r="117">
      <c r="A117" s="16" t="inlineStr">
        <is>
          <t>MLI</t>
        </is>
      </c>
      <c r="B117" s="16" t="n">
        <v>18.2</v>
      </c>
      <c r="C117" s="16" t="n">
        <v>19.17</v>
      </c>
      <c r="D117" s="16" t="n">
        <v>20.12</v>
      </c>
      <c r="E117" s="16" t="n">
        <v>21.13</v>
      </c>
      <c r="F117" s="16" t="n">
        <v>22.19</v>
      </c>
      <c r="G117" s="16" t="n">
        <v>23.3</v>
      </c>
      <c r="H117" s="16" t="n">
        <v>24.46</v>
      </c>
      <c r="I117" s="16" t="n">
        <v>25.69</v>
      </c>
      <c r="J117" s="16" t="n">
        <v>26.97</v>
      </c>
      <c r="K117" s="16" t="n">
        <v>28.32</v>
      </c>
      <c r="L117" s="17">
        <f>((SUM(B117:K117)*1e9)/10)/1e9</f>
        <v/>
      </c>
      <c r="M117" s="18">
        <f>IFERROR((K117-B117)/B117,)</f>
        <v/>
      </c>
      <c r="N117" s="16">
        <f>IFERROR(INDEX(Options!$J$2:$J$1611,MATCH(A117, Options!$G$2:$G$1611,0)), )</f>
        <v/>
      </c>
      <c r="O117" s="16">
        <f>IFERROR(INDEX(Options!$I$2:$I$1611,MATCH(A117, Options!$G$2:$G$1611,0)), )</f>
        <v/>
      </c>
    </row>
    <row r="118">
      <c r="A118" s="16" t="inlineStr">
        <is>
          <t>MLT</t>
        </is>
      </c>
      <c r="B118" s="16" t="n">
        <v>15.75</v>
      </c>
      <c r="C118" s="16" t="n">
        <v>16.7</v>
      </c>
      <c r="D118" s="16" t="n">
        <v>17.52</v>
      </c>
      <c r="E118" s="16" t="n">
        <v>18.3</v>
      </c>
      <c r="F118" s="16" t="n">
        <v>18.98</v>
      </c>
      <c r="G118" s="16" t="n">
        <v>19.6</v>
      </c>
      <c r="H118" s="16" t="n">
        <v>20.25</v>
      </c>
      <c r="I118" s="16" t="n">
        <v>20.91</v>
      </c>
      <c r="J118" s="16" t="n">
        <v>21.6</v>
      </c>
      <c r="K118" s="16" t="n">
        <v>22.32</v>
      </c>
      <c r="L118" s="17">
        <f>((SUM(B118:K118)*1e9)/10)/1e9</f>
        <v/>
      </c>
      <c r="M118" s="18">
        <f>IFERROR((K118-B118)/B118,)</f>
        <v/>
      </c>
      <c r="N118" s="16">
        <f>IFERROR(INDEX(Options!$J$2:$J$1611,MATCH(A118, Options!$G$2:$G$1611,0)), )</f>
        <v/>
      </c>
      <c r="O118" s="16">
        <f>IFERROR(INDEX(Options!$I$2:$I$1611,MATCH(A118, Options!$G$2:$G$1611,0)), )</f>
        <v/>
      </c>
    </row>
    <row r="119">
      <c r="A119" s="16" t="inlineStr">
        <is>
          <t>MMR</t>
        </is>
      </c>
      <c r="B119" s="16" t="n">
        <v>66.68000000000001</v>
      </c>
      <c r="C119" s="16" t="n">
        <v>66.64</v>
      </c>
      <c r="D119" s="16" t="n">
        <v>68.3</v>
      </c>
      <c r="E119" s="16" t="n">
        <v>70.03</v>
      </c>
      <c r="F119" s="16" t="n">
        <v>71.72</v>
      </c>
      <c r="G119" s="16" t="n">
        <v>73.48999999999999</v>
      </c>
      <c r="H119" s="16" t="n">
        <v>75.31</v>
      </c>
      <c r="I119" s="16" t="n">
        <v>77.17</v>
      </c>
      <c r="J119" s="16" t="n">
        <v>79.08</v>
      </c>
      <c r="K119" s="16" t="n">
        <v>81.03</v>
      </c>
      <c r="L119" s="17">
        <f>((SUM(B119:K119)*1e9)/10)/1e9</f>
        <v/>
      </c>
      <c r="M119" s="18">
        <f>IFERROR((K119-B119)/B119,)</f>
        <v/>
      </c>
      <c r="N119" s="16">
        <f>IFERROR(INDEX(Options!$J$2:$J$1611,MATCH(A119, Options!$G$2:$G$1611,0)), )</f>
        <v/>
      </c>
      <c r="O119" s="16">
        <f>IFERROR(INDEX(Options!$I$2:$I$1611,MATCH(A119, Options!$G$2:$G$1611,0)), )</f>
        <v/>
      </c>
    </row>
    <row r="120">
      <c r="A120" s="16" t="inlineStr">
        <is>
          <t>MNE</t>
        </is>
      </c>
      <c r="B120" s="16" t="n">
        <v>5.12</v>
      </c>
      <c r="C120" s="16" t="n">
        <v>5.41</v>
      </c>
      <c r="D120" s="16" t="n">
        <v>5.6</v>
      </c>
      <c r="E120" s="16" t="n">
        <v>5.78</v>
      </c>
      <c r="F120" s="16" t="n">
        <v>5.95</v>
      </c>
      <c r="G120" s="16" t="n">
        <v>6.12</v>
      </c>
      <c r="H120" s="16" t="n">
        <v>6.3</v>
      </c>
      <c r="I120" s="16" t="n">
        <v>6.48</v>
      </c>
      <c r="J120" s="16" t="n">
        <v>6.67</v>
      </c>
      <c r="K120" s="16" t="n">
        <v>6.86</v>
      </c>
      <c r="L120" s="17">
        <f>((SUM(B120:K120)*1e9)/10)/1e9</f>
        <v/>
      </c>
      <c r="M120" s="18">
        <f>IFERROR((K120-B120)/B120,)</f>
        <v/>
      </c>
      <c r="N120" s="16">
        <f>IFERROR(INDEX(Options!$J$2:$J$1611,MATCH(A120, Options!$G$2:$G$1611,0)), )</f>
        <v/>
      </c>
      <c r="O120" s="16">
        <f>IFERROR(INDEX(Options!$I$2:$I$1611,MATCH(A120, Options!$G$2:$G$1611,0)), )</f>
        <v/>
      </c>
    </row>
    <row r="121">
      <c r="A121" s="16" t="inlineStr">
        <is>
          <t>MNG</t>
        </is>
      </c>
      <c r="B121" s="16" t="n">
        <v>13.82</v>
      </c>
      <c r="C121" s="16" t="n">
        <v>14.86</v>
      </c>
      <c r="D121" s="16" t="n">
        <v>15.82</v>
      </c>
      <c r="E121" s="16" t="n">
        <v>16.77</v>
      </c>
      <c r="F121" s="16" t="n">
        <v>17.69</v>
      </c>
      <c r="G121" s="16" t="n">
        <v>18.58</v>
      </c>
      <c r="H121" s="16" t="n">
        <v>19.51</v>
      </c>
      <c r="I121" s="16" t="n">
        <v>20.48</v>
      </c>
      <c r="J121" s="16" t="n">
        <v>21.51</v>
      </c>
      <c r="K121" s="16" t="n">
        <v>22.58</v>
      </c>
      <c r="L121" s="17">
        <f>((SUM(B121:K121)*1e9)/10)/1e9</f>
        <v/>
      </c>
      <c r="M121" s="18">
        <f>IFERROR((K121-B121)/B121,)</f>
        <v/>
      </c>
      <c r="N121" s="16">
        <f>IFERROR(INDEX(Options!$J$2:$J$1611,MATCH(A121, Options!$G$2:$G$1611,0)), )</f>
        <v/>
      </c>
      <c r="O121" s="16">
        <f>IFERROR(INDEX(Options!$I$2:$I$1611,MATCH(A121, Options!$G$2:$G$1611,0)), )</f>
        <v/>
      </c>
    </row>
    <row r="122">
      <c r="A122" s="16" t="inlineStr">
        <is>
          <t>MOZ</t>
        </is>
      </c>
      <c r="B122" s="16" t="n">
        <v>14.37</v>
      </c>
      <c r="C122" s="16" t="n">
        <v>15.14</v>
      </c>
      <c r="D122" s="16" t="n">
        <v>17.05</v>
      </c>
      <c r="E122" s="16" t="n">
        <v>17.65</v>
      </c>
      <c r="F122" s="16" t="n">
        <v>18.28</v>
      </c>
      <c r="G122" s="16" t="n">
        <v>20.82</v>
      </c>
      <c r="H122" s="16" t="n">
        <v>23.72</v>
      </c>
      <c r="I122" s="16" t="n">
        <v>27.03</v>
      </c>
      <c r="J122" s="16" t="n">
        <v>30.79</v>
      </c>
      <c r="K122" s="16" t="n">
        <v>35.09</v>
      </c>
      <c r="L122" s="17">
        <f>((SUM(B122:K122)*1e9)/10)/1e9</f>
        <v/>
      </c>
      <c r="M122" s="18">
        <f>IFERROR((K122-B122)/B122,)</f>
        <v/>
      </c>
      <c r="N122" s="16">
        <f>IFERROR(INDEX(Options!$J$2:$J$1611,MATCH(A122, Options!$G$2:$G$1611,0)), )</f>
        <v/>
      </c>
      <c r="O122" s="16">
        <f>IFERROR(INDEX(Options!$I$2:$I$1611,MATCH(A122, Options!$G$2:$G$1611,0)), )</f>
        <v/>
      </c>
    </row>
    <row r="123">
      <c r="A123" s="16" t="inlineStr">
        <is>
          <t>MRT</t>
        </is>
      </c>
      <c r="B123" s="16" t="n">
        <v>8.33</v>
      </c>
      <c r="C123" s="16" t="n">
        <v>8.75</v>
      </c>
      <c r="D123" s="16" t="n">
        <v>9.5</v>
      </c>
      <c r="E123" s="16" t="n">
        <v>10.01</v>
      </c>
      <c r="F123" s="16" t="n">
        <v>10.4</v>
      </c>
      <c r="G123" s="16" t="n">
        <v>10.84</v>
      </c>
      <c r="H123" s="16" t="n">
        <v>11.29</v>
      </c>
      <c r="I123" s="16" t="n">
        <v>11.76</v>
      </c>
      <c r="J123" s="16" t="n">
        <v>12.25</v>
      </c>
      <c r="K123" s="16" t="n">
        <v>12.77</v>
      </c>
      <c r="L123" s="17">
        <f>((SUM(B123:K123)*1e9)/10)/1e9</f>
        <v/>
      </c>
      <c r="M123" s="18">
        <f>IFERROR((K123-B123)/B123,)</f>
        <v/>
      </c>
      <c r="N123" s="16">
        <f>IFERROR(INDEX(Options!$J$2:$J$1611,MATCH(A123, Options!$G$2:$G$1611,0)), )</f>
        <v/>
      </c>
      <c r="O123" s="16">
        <f>IFERROR(INDEX(Options!$I$2:$I$1611,MATCH(A123, Options!$G$2:$G$1611,0)), )</f>
        <v/>
      </c>
    </row>
    <row r="124">
      <c r="A124" s="16" t="inlineStr">
        <is>
          <t>MUS</t>
        </is>
      </c>
      <c r="B124" s="16" t="n">
        <v>11.47</v>
      </c>
      <c r="C124" s="16" t="n">
        <v>12.24</v>
      </c>
      <c r="D124" s="16" t="n">
        <v>12.72</v>
      </c>
      <c r="E124" s="16" t="n">
        <v>13.17</v>
      </c>
      <c r="F124" s="16" t="n">
        <v>13.6</v>
      </c>
      <c r="G124" s="16" t="n">
        <v>14.05</v>
      </c>
      <c r="H124" s="16" t="n">
        <v>14.52</v>
      </c>
      <c r="I124" s="16" t="n">
        <v>15</v>
      </c>
      <c r="J124" s="16" t="n">
        <v>15.49</v>
      </c>
      <c r="K124" s="16" t="n">
        <v>16</v>
      </c>
      <c r="L124" s="17">
        <f>((SUM(B124:K124)*1e9)/10)/1e9</f>
        <v/>
      </c>
      <c r="M124" s="18">
        <f>IFERROR((K124-B124)/B124,)</f>
        <v/>
      </c>
      <c r="N124" s="16">
        <f>IFERROR(INDEX(Options!$J$2:$J$1611,MATCH(A124, Options!$G$2:$G$1611,0)), )</f>
        <v/>
      </c>
      <c r="O124" s="16">
        <f>IFERROR(INDEX(Options!$I$2:$I$1611,MATCH(A124, Options!$G$2:$G$1611,0)), )</f>
        <v/>
      </c>
    </row>
    <row r="125">
      <c r="A125" s="16" t="inlineStr">
        <is>
          <t>MWI</t>
        </is>
      </c>
      <c r="B125" s="16" t="n">
        <v>12.11</v>
      </c>
      <c r="C125" s="16" t="n">
        <v>12.47</v>
      </c>
      <c r="D125" s="16" t="n">
        <v>13.03</v>
      </c>
      <c r="E125" s="16" t="n">
        <v>13.68</v>
      </c>
      <c r="F125" s="16" t="n">
        <v>14.5</v>
      </c>
      <c r="G125" s="16" t="n">
        <v>15.37</v>
      </c>
      <c r="H125" s="16" t="n">
        <v>16.3</v>
      </c>
      <c r="I125" s="16" t="n">
        <v>17.28</v>
      </c>
      <c r="J125" s="16" t="n">
        <v>18.31</v>
      </c>
      <c r="K125" s="16" t="n">
        <v>19.41</v>
      </c>
      <c r="L125" s="17">
        <f>((SUM(B125:K125)*1e9)/10)/1e9</f>
        <v/>
      </c>
      <c r="M125" s="18">
        <f>IFERROR((K125-B125)/B125,)</f>
        <v/>
      </c>
      <c r="N125" s="16">
        <f>IFERROR(INDEX(Options!$J$2:$J$1611,MATCH(A125, Options!$G$2:$G$1611,0)), )</f>
        <v/>
      </c>
      <c r="O125" s="16">
        <f>IFERROR(INDEX(Options!$I$2:$I$1611,MATCH(A125, Options!$G$2:$G$1611,0)), )</f>
        <v/>
      </c>
    </row>
    <row r="126">
      <c r="A126" s="16" t="inlineStr">
        <is>
          <t>MYS</t>
        </is>
      </c>
      <c r="B126" s="16" t="n">
        <v>348.8</v>
      </c>
      <c r="C126" s="16" t="n">
        <v>369.73</v>
      </c>
      <c r="D126" s="16" t="n">
        <v>390.81</v>
      </c>
      <c r="E126" s="16" t="n">
        <v>411.52</v>
      </c>
      <c r="F126" s="16" t="n">
        <v>432.09</v>
      </c>
      <c r="G126" s="16" t="n">
        <v>453.7</v>
      </c>
      <c r="H126" s="16" t="n">
        <v>476.38</v>
      </c>
      <c r="I126" s="16" t="n">
        <v>500.2</v>
      </c>
      <c r="J126" s="16" t="n">
        <v>525.21</v>
      </c>
      <c r="K126" s="16" t="n">
        <v>551.47</v>
      </c>
      <c r="L126" s="17">
        <f>((SUM(B126:K126)*1e9)/10)/1e9</f>
        <v/>
      </c>
      <c r="M126" s="18">
        <f>IFERROR((K126-B126)/B126,)</f>
        <v/>
      </c>
      <c r="N126" s="16">
        <f>IFERROR(INDEX(Options!$J$2:$J$1611,MATCH(A126, Options!$G$2:$G$1611,0)), )</f>
        <v/>
      </c>
      <c r="O126" s="16">
        <f>IFERROR(INDEX(Options!$I$2:$I$1611,MATCH(A126, Options!$G$2:$G$1611,0)), )</f>
        <v/>
      </c>
    </row>
    <row r="127">
      <c r="A127" s="16" t="inlineStr">
        <is>
          <t>NAM</t>
        </is>
      </c>
      <c r="B127" s="16" t="n">
        <v>10.85</v>
      </c>
      <c r="C127" s="16" t="n">
        <v>11.24</v>
      </c>
      <c r="D127" s="16" t="n">
        <v>11.59</v>
      </c>
      <c r="E127" s="16" t="n">
        <v>11.88</v>
      </c>
      <c r="F127" s="16" t="n">
        <v>12.18</v>
      </c>
      <c r="G127" s="16" t="n">
        <v>12.48</v>
      </c>
      <c r="H127" s="16" t="n">
        <v>12.8</v>
      </c>
      <c r="I127" s="16" t="n">
        <v>13.12</v>
      </c>
      <c r="J127" s="16" t="n">
        <v>13.45</v>
      </c>
      <c r="K127" s="16" t="n">
        <v>13.79</v>
      </c>
      <c r="L127" s="17">
        <f>((SUM(B127:K127)*1e9)/10)/1e9</f>
        <v/>
      </c>
      <c r="M127" s="18">
        <f>IFERROR((K127-B127)/B127,)</f>
        <v/>
      </c>
      <c r="N127" s="16">
        <f>IFERROR(INDEX(Options!$J$2:$J$1611,MATCH(A127, Options!$G$2:$G$1611,0)), )</f>
        <v/>
      </c>
      <c r="O127" s="16">
        <f>IFERROR(INDEX(Options!$I$2:$I$1611,MATCH(A127, Options!$G$2:$G$1611,0)), )</f>
        <v/>
      </c>
    </row>
    <row r="128">
      <c r="A128" s="16" t="inlineStr">
        <is>
          <t>NER</t>
        </is>
      </c>
      <c r="B128" s="16" t="n">
        <v>14.5</v>
      </c>
      <c r="C128" s="16" t="n">
        <v>15.45</v>
      </c>
      <c r="D128" s="16" t="n">
        <v>17.06</v>
      </c>
      <c r="E128" s="16" t="n">
        <v>19.01</v>
      </c>
      <c r="F128" s="16" t="n">
        <v>20.64</v>
      </c>
      <c r="G128" s="16" t="n">
        <v>21.88</v>
      </c>
      <c r="H128" s="16" t="n">
        <v>23.18</v>
      </c>
      <c r="I128" s="16" t="n">
        <v>24.57</v>
      </c>
      <c r="J128" s="16" t="n">
        <v>26.04</v>
      </c>
      <c r="K128" s="16" t="n">
        <v>27.59</v>
      </c>
      <c r="L128" s="17">
        <f>((SUM(B128:K128)*1e9)/10)/1e9</f>
        <v/>
      </c>
      <c r="M128" s="18">
        <f>IFERROR((K128-B128)/B128,)</f>
        <v/>
      </c>
      <c r="N128" s="16">
        <f>IFERROR(INDEX(Options!$J$2:$J$1611,MATCH(A128, Options!$G$2:$G$1611,0)), )</f>
        <v/>
      </c>
      <c r="O128" s="16">
        <f>IFERROR(INDEX(Options!$I$2:$I$1611,MATCH(A128, Options!$G$2:$G$1611,0)), )</f>
        <v/>
      </c>
    </row>
    <row r="129">
      <c r="A129" s="16" t="inlineStr">
        <is>
          <t>NGA</t>
        </is>
      </c>
      <c r="B129" s="16" t="n">
        <v>440.76</v>
      </c>
      <c r="C129" s="16" t="n">
        <v>452.51</v>
      </c>
      <c r="D129" s="16" t="n">
        <v>464.5</v>
      </c>
      <c r="E129" s="16" t="n">
        <v>476.39</v>
      </c>
      <c r="F129" s="16" t="n">
        <v>488.96</v>
      </c>
      <c r="G129" s="16" t="n">
        <v>502.22</v>
      </c>
      <c r="H129" s="16" t="n">
        <v>515.85</v>
      </c>
      <c r="I129" s="16" t="n">
        <v>529.84</v>
      </c>
      <c r="J129" s="16" t="n">
        <v>544.22</v>
      </c>
      <c r="K129" s="16" t="n">
        <v>558.98</v>
      </c>
      <c r="L129" s="17">
        <f>((SUM(B129:K129)*1e9)/10)/1e9</f>
        <v/>
      </c>
      <c r="M129" s="18">
        <f>IFERROR((K129-B129)/B129,)</f>
        <v/>
      </c>
      <c r="N129" s="16">
        <f>IFERROR(INDEX(Options!$J$2:$J$1611,MATCH(A129, Options!$G$2:$G$1611,0)), )</f>
        <v/>
      </c>
      <c r="O129" s="16">
        <f>IFERROR(INDEX(Options!$I$2:$I$1611,MATCH(A129, Options!$G$2:$G$1611,0)), )</f>
        <v/>
      </c>
    </row>
    <row r="130">
      <c r="A130" s="16" t="inlineStr">
        <is>
          <t>NIC</t>
        </is>
      </c>
      <c r="B130" s="16" t="n">
        <v>13.25</v>
      </c>
      <c r="C130" s="16" t="n">
        <v>13.71</v>
      </c>
      <c r="D130" s="16" t="n">
        <v>14.02</v>
      </c>
      <c r="E130" s="16" t="n">
        <v>14.35</v>
      </c>
      <c r="F130" s="16" t="n">
        <v>14.73</v>
      </c>
      <c r="G130" s="16" t="n">
        <v>15.13</v>
      </c>
      <c r="H130" s="16" t="n">
        <v>15.55</v>
      </c>
      <c r="I130" s="16" t="n">
        <v>15.97</v>
      </c>
      <c r="J130" s="16" t="n">
        <v>16.41</v>
      </c>
      <c r="K130" s="16" t="n">
        <v>16.87</v>
      </c>
      <c r="L130" s="17">
        <f>((SUM(B130:K130)*1e9)/10)/1e9</f>
        <v/>
      </c>
      <c r="M130" s="18">
        <f>IFERROR((K130-B130)/B130,)</f>
        <v/>
      </c>
      <c r="N130" s="16">
        <f>IFERROR(INDEX(Options!$J$2:$J$1611,MATCH(A130, Options!$G$2:$G$1611,0)), )</f>
        <v/>
      </c>
      <c r="O130" s="16">
        <f>IFERROR(INDEX(Options!$I$2:$I$1611,MATCH(A130, Options!$G$2:$G$1611,0)), )</f>
        <v/>
      </c>
    </row>
    <row r="131">
      <c r="A131" s="16" t="inlineStr">
        <is>
          <t>NLD</t>
        </is>
      </c>
      <c r="B131" s="16" t="n">
        <v>947.53</v>
      </c>
      <c r="C131" s="16" t="n">
        <v>977.47</v>
      </c>
      <c r="D131" s="16" t="n">
        <v>997.67</v>
      </c>
      <c r="E131" s="16" t="n">
        <v>1015.53</v>
      </c>
      <c r="F131" s="16" t="n">
        <v>1031.97</v>
      </c>
      <c r="G131" s="16" t="n">
        <v>1048.67</v>
      </c>
      <c r="H131" s="16" t="n">
        <v>1065.63</v>
      </c>
      <c r="I131" s="16" t="n">
        <v>1082.87</v>
      </c>
      <c r="J131" s="16" t="n">
        <v>1100.4</v>
      </c>
      <c r="K131" s="16" t="n">
        <v>1118.2</v>
      </c>
      <c r="L131" s="17">
        <f>((SUM(B131:K131)*1e9)/10)/1e9</f>
        <v/>
      </c>
      <c r="M131" s="18">
        <f>IFERROR((K131-B131)/B131,)</f>
        <v/>
      </c>
      <c r="N131" s="16">
        <f>IFERROR(INDEX(Options!$J$2:$J$1611,MATCH(A131, Options!$G$2:$G$1611,0)), )</f>
        <v/>
      </c>
      <c r="O131" s="16">
        <f>IFERROR(INDEX(Options!$I$2:$I$1611,MATCH(A131, Options!$G$2:$G$1611,0)), )</f>
        <v/>
      </c>
    </row>
    <row r="132">
      <c r="A132" s="16" t="inlineStr">
        <is>
          <t>NOR</t>
        </is>
      </c>
      <c r="B132" s="16" t="n">
        <v>373.49</v>
      </c>
      <c r="C132" s="16" t="n">
        <v>388.69</v>
      </c>
      <c r="D132" s="16" t="n">
        <v>400.01</v>
      </c>
      <c r="E132" s="16" t="n">
        <v>407.11</v>
      </c>
      <c r="F132" s="16" t="n">
        <v>412.63</v>
      </c>
      <c r="G132" s="16" t="n">
        <v>418.23</v>
      </c>
      <c r="H132" s="16" t="n">
        <v>423.91</v>
      </c>
      <c r="I132" s="16" t="n">
        <v>429.66</v>
      </c>
      <c r="J132" s="16" t="n">
        <v>435.49</v>
      </c>
      <c r="K132" s="16" t="n">
        <v>441.4</v>
      </c>
      <c r="L132" s="17">
        <f>((SUM(B132:K132)*1e9)/10)/1e9</f>
        <v/>
      </c>
      <c r="M132" s="18">
        <f>IFERROR((K132-B132)/B132,)</f>
        <v/>
      </c>
      <c r="N132" s="16">
        <f>IFERROR(INDEX(Options!$J$2:$J$1611,MATCH(A132, Options!$G$2:$G$1611,0)), )</f>
        <v/>
      </c>
      <c r="O132" s="16">
        <f>IFERROR(INDEX(Options!$I$2:$I$1611,MATCH(A132, Options!$G$2:$G$1611,0)), )</f>
        <v/>
      </c>
    </row>
    <row r="133">
      <c r="A133" s="16" t="inlineStr">
        <is>
          <t>NPL</t>
        </is>
      </c>
      <c r="B133" s="16" t="n">
        <v>34.6</v>
      </c>
      <c r="C133" s="16" t="n">
        <v>36.12</v>
      </c>
      <c r="D133" s="16" t="n">
        <v>38.4</v>
      </c>
      <c r="E133" s="16" t="n">
        <v>40.49</v>
      </c>
      <c r="F133" s="16" t="n">
        <v>42.55</v>
      </c>
      <c r="G133" s="16" t="n">
        <v>44.73</v>
      </c>
      <c r="H133" s="16" t="n">
        <v>47.02</v>
      </c>
      <c r="I133" s="16" t="n">
        <v>49.42</v>
      </c>
      <c r="J133" s="16" t="n">
        <v>51.95</v>
      </c>
      <c r="K133" s="16" t="n">
        <v>54.6</v>
      </c>
      <c r="L133" s="17">
        <f>((SUM(B133:K133)*1e9)/10)/1e9</f>
        <v/>
      </c>
      <c r="M133" s="18">
        <f>IFERROR((K133-B133)/B133,)</f>
        <v/>
      </c>
      <c r="N133" s="16">
        <f>IFERROR(INDEX(Options!$J$2:$J$1611,MATCH(A133, Options!$G$2:$G$1611,0)), )</f>
        <v/>
      </c>
      <c r="O133" s="16">
        <f>IFERROR(INDEX(Options!$I$2:$I$1611,MATCH(A133, Options!$G$2:$G$1611,0)), )</f>
        <v/>
      </c>
    </row>
    <row r="134">
      <c r="A134" s="16" t="inlineStr">
        <is>
          <t>NRU</t>
        </is>
      </c>
      <c r="B134" s="16" t="n">
        <v>0.12</v>
      </c>
      <c r="C134" s="16" t="n">
        <v>0.12</v>
      </c>
      <c r="D134" s="16" t="n">
        <v>0.12</v>
      </c>
      <c r="E134" s="16" t="n">
        <v>0.12</v>
      </c>
      <c r="F134" s="16" t="n">
        <v>0.12</v>
      </c>
      <c r="G134" s="16" t="n">
        <v>0.12</v>
      </c>
      <c r="H134" s="16" t="n">
        <v>0.12</v>
      </c>
      <c r="I134" s="16" t="n">
        <v>0.12</v>
      </c>
      <c r="J134" s="16" t="n">
        <v>0.12</v>
      </c>
      <c r="K134" s="16" t="n">
        <v>0.12</v>
      </c>
      <c r="L134" s="17">
        <f>((SUM(B134:K134)*1e9)/10)/1e9</f>
        <v/>
      </c>
      <c r="M134" s="18">
        <f>IFERROR((K134-B134)/B134,)</f>
        <v/>
      </c>
      <c r="N134" s="16">
        <f>IFERROR(INDEX(Options!$J$2:$J$1611,MATCH(A134, Options!$G$2:$G$1611,0)), )</f>
        <v/>
      </c>
      <c r="O134" s="16">
        <f>IFERROR(INDEX(Options!$I$2:$I$1611,MATCH(A134, Options!$G$2:$G$1611,0)), )</f>
        <v/>
      </c>
    </row>
    <row r="135">
      <c r="A135" s="16" t="inlineStr">
        <is>
          <t>NZL</t>
        </is>
      </c>
      <c r="B135" s="16" t="n">
        <v>219.97</v>
      </c>
      <c r="C135" s="16" t="n">
        <v>227.3</v>
      </c>
      <c r="D135" s="16" t="n">
        <v>231.05</v>
      </c>
      <c r="E135" s="16" t="n">
        <v>235.43</v>
      </c>
      <c r="F135" s="16" t="n">
        <v>240.68</v>
      </c>
      <c r="G135" s="16" t="n">
        <v>246.52</v>
      </c>
      <c r="H135" s="16" t="n">
        <v>252.51</v>
      </c>
      <c r="I135" s="16" t="n">
        <v>258.64</v>
      </c>
      <c r="J135" s="16" t="n">
        <v>264.91</v>
      </c>
      <c r="K135" s="16" t="n">
        <v>271.34</v>
      </c>
      <c r="L135" s="17">
        <f>((SUM(B135:K135)*1e9)/10)/1e9</f>
        <v/>
      </c>
      <c r="M135" s="18">
        <f>IFERROR((K135-B135)/B135,)</f>
        <v/>
      </c>
      <c r="N135" s="16">
        <f>IFERROR(INDEX(Options!$J$2:$J$1611,MATCH(A135, Options!$G$2:$G$1611,0)), )</f>
        <v/>
      </c>
      <c r="O135" s="16">
        <f>IFERROR(INDEX(Options!$I$2:$I$1611,MATCH(A135, Options!$G$2:$G$1611,0)), )</f>
        <v/>
      </c>
    </row>
    <row r="136">
      <c r="A136" s="16" t="inlineStr">
        <is>
          <t>OMN</t>
        </is>
      </c>
      <c r="B136" s="16" t="n">
        <v>64.94</v>
      </c>
      <c r="C136" s="16" t="n">
        <v>66.84</v>
      </c>
      <c r="D136" s="16" t="n">
        <v>69.64</v>
      </c>
      <c r="E136" s="16" t="n">
        <v>71.65000000000001</v>
      </c>
      <c r="F136" s="16" t="n">
        <v>74.04000000000001</v>
      </c>
      <c r="G136" s="16" t="n">
        <v>75.97</v>
      </c>
      <c r="H136" s="16" t="n">
        <v>77.95</v>
      </c>
      <c r="I136" s="16" t="n">
        <v>79.98</v>
      </c>
      <c r="J136" s="16" t="n">
        <v>82.06999999999999</v>
      </c>
      <c r="K136" s="16" t="n">
        <v>84.20999999999999</v>
      </c>
      <c r="L136" s="17">
        <f>((SUM(B136:K136)*1e9)/10)/1e9</f>
        <v/>
      </c>
      <c r="M136" s="18">
        <f>IFERROR((K136-B136)/B136,)</f>
        <v/>
      </c>
      <c r="N136" s="16">
        <f>IFERROR(INDEX(Options!$J$2:$J$1611,MATCH(A136, Options!$G$2:$G$1611,0)), )</f>
        <v/>
      </c>
      <c r="O136" s="16">
        <f>IFERROR(INDEX(Options!$I$2:$I$1611,MATCH(A136, Options!$G$2:$G$1611,0)), )</f>
        <v/>
      </c>
    </row>
    <row r="137">
      <c r="A137" s="16" t="inlineStr">
        <is>
          <t>PAK</t>
        </is>
      </c>
      <c r="B137" s="16" t="n">
        <v>272.05</v>
      </c>
      <c r="C137" s="16" t="n">
        <v>282.81</v>
      </c>
      <c r="D137" s="16" t="n">
        <v>295.56</v>
      </c>
      <c r="E137" s="16" t="n">
        <v>310.38</v>
      </c>
      <c r="F137" s="16" t="n">
        <v>326.04</v>
      </c>
      <c r="G137" s="16" t="n">
        <v>342.47</v>
      </c>
      <c r="H137" s="16" t="n">
        <v>359.72</v>
      </c>
      <c r="I137" s="16" t="n">
        <v>377.84</v>
      </c>
      <c r="J137" s="16" t="n">
        <v>396.88</v>
      </c>
      <c r="K137" s="16" t="n">
        <v>416.87</v>
      </c>
      <c r="L137" s="17">
        <f>((SUM(B137:K137)*1e9)/10)/1e9</f>
        <v/>
      </c>
      <c r="M137" s="18">
        <f>IFERROR((K137-B137)/B137,)</f>
        <v/>
      </c>
      <c r="N137" s="16">
        <f>IFERROR(INDEX(Options!$J$2:$J$1611,MATCH(A137, Options!$G$2:$G$1611,0)), )</f>
        <v/>
      </c>
      <c r="O137" s="16">
        <f>IFERROR(INDEX(Options!$I$2:$I$1611,MATCH(A137, Options!$G$2:$G$1611,0)), )</f>
        <v/>
      </c>
    </row>
    <row r="138">
      <c r="A138" s="16" t="inlineStr">
        <is>
          <t>PAN</t>
        </is>
      </c>
      <c r="B138" s="16" t="n">
        <v>59.26</v>
      </c>
      <c r="C138" s="16" t="n">
        <v>62.23</v>
      </c>
      <c r="D138" s="16" t="n">
        <v>65.34</v>
      </c>
      <c r="E138" s="16" t="n">
        <v>68.61</v>
      </c>
      <c r="F138" s="16" t="n">
        <v>72.04000000000001</v>
      </c>
      <c r="G138" s="16" t="n">
        <v>75.64</v>
      </c>
      <c r="H138" s="16" t="n">
        <v>79.42</v>
      </c>
      <c r="I138" s="16" t="n">
        <v>83.39</v>
      </c>
      <c r="J138" s="16" t="n">
        <v>87.56</v>
      </c>
      <c r="K138" s="16" t="n">
        <v>91.94</v>
      </c>
      <c r="L138" s="17">
        <f>((SUM(B138:K138)*1e9)/10)/1e9</f>
        <v/>
      </c>
      <c r="M138" s="18">
        <f>IFERROR((K138-B138)/B138,)</f>
        <v/>
      </c>
      <c r="N138" s="16">
        <f>IFERROR(INDEX(Options!$J$2:$J$1611,MATCH(A138, Options!$G$2:$G$1611,0)), )</f>
        <v/>
      </c>
      <c r="O138" s="16">
        <f>IFERROR(INDEX(Options!$I$2:$I$1611,MATCH(A138, Options!$G$2:$G$1611,0)), )</f>
        <v/>
      </c>
    </row>
    <row r="139">
      <c r="A139" s="16" t="inlineStr">
        <is>
          <t>PER</t>
        </is>
      </c>
      <c r="B139" s="16" t="n">
        <v>226.08</v>
      </c>
      <c r="C139" s="16" t="n">
        <v>236.4</v>
      </c>
      <c r="D139" s="16" t="n">
        <v>247.06</v>
      </c>
      <c r="E139" s="16" t="n">
        <v>255.1</v>
      </c>
      <c r="F139" s="16" t="n">
        <v>263.27</v>
      </c>
      <c r="G139" s="16" t="n">
        <v>271.61</v>
      </c>
      <c r="H139" s="16" t="n">
        <v>280.21</v>
      </c>
      <c r="I139" s="16" t="n">
        <v>289.08</v>
      </c>
      <c r="J139" s="16" t="n">
        <v>298.24</v>
      </c>
      <c r="K139" s="16" t="n">
        <v>307.68</v>
      </c>
      <c r="L139" s="17">
        <f>((SUM(B139:K139)*1e9)/10)/1e9</f>
        <v/>
      </c>
      <c r="M139" s="18">
        <f>IFERROR((K139-B139)/B139,)</f>
        <v/>
      </c>
      <c r="N139" s="16">
        <f>IFERROR(INDEX(Options!$J$2:$J$1611,MATCH(A139, Options!$G$2:$G$1611,0)), )</f>
        <v/>
      </c>
      <c r="O139" s="16">
        <f>IFERROR(INDEX(Options!$I$2:$I$1611,MATCH(A139, Options!$G$2:$G$1611,0)), )</f>
        <v/>
      </c>
    </row>
    <row r="140">
      <c r="A140" s="16" t="inlineStr">
        <is>
          <t>PHL</t>
        </is>
      </c>
      <c r="B140" s="16" t="n">
        <v>373.14</v>
      </c>
      <c r="C140" s="16" t="n">
        <v>396.66</v>
      </c>
      <c r="D140" s="16" t="n">
        <v>424.25</v>
      </c>
      <c r="E140" s="16" t="n">
        <v>452.84</v>
      </c>
      <c r="F140" s="16" t="n">
        <v>482.08</v>
      </c>
      <c r="G140" s="16" t="n">
        <v>513.28</v>
      </c>
      <c r="H140" s="16" t="n">
        <v>546.5</v>
      </c>
      <c r="I140" s="16" t="n">
        <v>581.86</v>
      </c>
      <c r="J140" s="16" t="n">
        <v>619.52</v>
      </c>
      <c r="K140" s="16" t="n">
        <v>659.62</v>
      </c>
      <c r="L140" s="17">
        <f>((SUM(B140:K140)*1e9)/10)/1e9</f>
        <v/>
      </c>
      <c r="M140" s="18">
        <f>IFERROR((K140-B140)/B140,)</f>
        <v/>
      </c>
      <c r="N140" s="16">
        <f>IFERROR(INDEX(Options!$J$2:$J$1611,MATCH(A140, Options!$G$2:$G$1611,0)), )</f>
        <v/>
      </c>
      <c r="O140" s="16">
        <f>IFERROR(INDEX(Options!$I$2:$I$1611,MATCH(A140, Options!$G$2:$G$1611,0)), )</f>
        <v/>
      </c>
    </row>
    <row r="141">
      <c r="A141" s="16" t="inlineStr">
        <is>
          <t>PLW</t>
        </is>
      </c>
      <c r="B141" s="16" t="n">
        <v>0.21</v>
      </c>
      <c r="C141" s="16" t="n">
        <v>0.24</v>
      </c>
      <c r="D141" s="16" t="n">
        <v>0.27</v>
      </c>
      <c r="E141" s="16" t="n">
        <v>0.28</v>
      </c>
      <c r="F141" s="16" t="n">
        <v>0.29</v>
      </c>
      <c r="G141" s="16" t="n">
        <v>0.3</v>
      </c>
      <c r="H141" s="16" t="n">
        <v>0.3</v>
      </c>
      <c r="I141" s="16" t="n">
        <v>0.31</v>
      </c>
      <c r="J141" s="16" t="n">
        <v>0.32</v>
      </c>
      <c r="K141" s="16" t="n">
        <v>0.32</v>
      </c>
      <c r="L141" s="17">
        <f>((SUM(B141:K141)*1e9)/10)/1e9</f>
        <v/>
      </c>
      <c r="M141" s="18">
        <f>IFERROR((K141-B141)/B141,)</f>
        <v/>
      </c>
      <c r="N141" s="16">
        <f>IFERROR(INDEX(Options!$J$2:$J$1611,MATCH(A141, Options!$G$2:$G$1611,0)), )</f>
        <v/>
      </c>
      <c r="O141" s="16">
        <f>IFERROR(INDEX(Options!$I$2:$I$1611,MATCH(A141, Options!$G$2:$G$1611,0)), )</f>
        <v/>
      </c>
    </row>
    <row r="142">
      <c r="A142" s="16" t="inlineStr">
        <is>
          <t>PNG</t>
        </is>
      </c>
      <c r="B142" s="16" t="n">
        <v>23.56</v>
      </c>
      <c r="C142" s="16" t="n">
        <v>24.51</v>
      </c>
      <c r="D142" s="16" t="n">
        <v>25.33</v>
      </c>
      <c r="E142" s="16" t="n">
        <v>26.04</v>
      </c>
      <c r="F142" s="16" t="n">
        <v>26.79</v>
      </c>
      <c r="G142" s="16" t="n">
        <v>27.52</v>
      </c>
      <c r="H142" s="16" t="n">
        <v>28.27</v>
      </c>
      <c r="I142" s="16" t="n">
        <v>29.03</v>
      </c>
      <c r="J142" s="16" t="n">
        <v>29.82</v>
      </c>
      <c r="K142" s="16" t="n">
        <v>30.62</v>
      </c>
      <c r="L142" s="17">
        <f>((SUM(B142:K142)*1e9)/10)/1e9</f>
        <v/>
      </c>
      <c r="M142" s="18">
        <f>IFERROR((K142-B142)/B142,)</f>
        <v/>
      </c>
      <c r="N142" s="16">
        <f>IFERROR(INDEX(Options!$J$2:$J$1611,MATCH(A142, Options!$G$2:$G$1611,0)), )</f>
        <v/>
      </c>
      <c r="O142" s="16">
        <f>IFERROR(INDEX(Options!$I$2:$I$1611,MATCH(A142, Options!$G$2:$G$1611,0)), )</f>
        <v/>
      </c>
    </row>
    <row r="143">
      <c r="A143" s="16" t="inlineStr">
        <is>
          <t>POL</t>
        </is>
      </c>
      <c r="B143" s="16" t="n">
        <v>626.4</v>
      </c>
      <c r="C143" s="16" t="n">
        <v>658.26</v>
      </c>
      <c r="D143" s="16" t="n">
        <v>681.14</v>
      </c>
      <c r="E143" s="16" t="n">
        <v>701.67</v>
      </c>
      <c r="F143" s="16" t="n">
        <v>722.4400000000001</v>
      </c>
      <c r="G143" s="16" t="n">
        <v>743.27</v>
      </c>
      <c r="H143" s="16" t="n">
        <v>764.71</v>
      </c>
      <c r="I143" s="16" t="n">
        <v>786.76</v>
      </c>
      <c r="J143" s="16" t="n">
        <v>809.45</v>
      </c>
      <c r="K143" s="16" t="n">
        <v>832.8</v>
      </c>
      <c r="L143" s="17">
        <f>((SUM(B143:K143)*1e9)/10)/1e9</f>
        <v/>
      </c>
      <c r="M143" s="18">
        <f>IFERROR((K143-B143)/B143,)</f>
        <v/>
      </c>
      <c r="N143" s="16">
        <f>IFERROR(INDEX(Options!$J$2:$J$1611,MATCH(A143, Options!$G$2:$G$1611,0)), )</f>
        <v/>
      </c>
      <c r="O143" s="16">
        <f>IFERROR(INDEX(Options!$I$2:$I$1611,MATCH(A143, Options!$G$2:$G$1611,0)), )</f>
        <v/>
      </c>
    </row>
    <row r="144">
      <c r="A144" s="16" t="inlineStr">
        <is>
          <t>PRI</t>
        </is>
      </c>
      <c r="B144" s="16" t="n">
        <v>102.52</v>
      </c>
      <c r="C144" s="16" t="n">
        <v>102.21</v>
      </c>
      <c r="D144" s="16" t="n">
        <v>101.9</v>
      </c>
      <c r="E144" s="16" t="n">
        <v>101.6</v>
      </c>
      <c r="F144" s="16" t="n">
        <v>101.29</v>
      </c>
      <c r="G144" s="16" t="n">
        <v>100.89</v>
      </c>
      <c r="H144" s="16" t="n">
        <v>100.49</v>
      </c>
      <c r="I144" s="16" t="n">
        <v>100.08</v>
      </c>
      <c r="J144" s="16" t="n">
        <v>99.68000000000001</v>
      </c>
      <c r="K144" s="16" t="n">
        <v>99.28</v>
      </c>
      <c r="L144" s="17">
        <f>((SUM(B144:K144)*1e9)/10)/1e9</f>
        <v/>
      </c>
      <c r="M144" s="18">
        <f>IFERROR((K144-B144)/B144,)</f>
        <v/>
      </c>
      <c r="N144" s="16">
        <f>IFERROR(INDEX(Options!$J$2:$J$1611,MATCH(A144, Options!$G$2:$G$1611,0)), )</f>
        <v/>
      </c>
      <c r="O144" s="16">
        <f>IFERROR(INDEX(Options!$I$2:$I$1611,MATCH(A144, Options!$G$2:$G$1611,0)), )</f>
        <v/>
      </c>
    </row>
    <row r="145">
      <c r="A145" s="16" t="inlineStr">
        <is>
          <t>PRT</t>
        </is>
      </c>
      <c r="B145" s="16" t="n">
        <v>238.5</v>
      </c>
      <c r="C145" s="16" t="n">
        <v>250.66</v>
      </c>
      <c r="D145" s="16" t="n">
        <v>256.93</v>
      </c>
      <c r="E145" s="16" t="n">
        <v>262.58</v>
      </c>
      <c r="F145" s="16" t="n">
        <v>267.83</v>
      </c>
      <c r="G145" s="16" t="n">
        <v>272.65</v>
      </c>
      <c r="H145" s="16" t="n">
        <v>277.56</v>
      </c>
      <c r="I145" s="16" t="n">
        <v>282.56</v>
      </c>
      <c r="J145" s="16" t="n">
        <v>287.64</v>
      </c>
      <c r="K145" s="16" t="n">
        <v>292.82</v>
      </c>
      <c r="L145" s="17">
        <f>((SUM(B145:K145)*1e9)/10)/1e9</f>
        <v/>
      </c>
      <c r="M145" s="18">
        <f>IFERROR((K145-B145)/B145,)</f>
        <v/>
      </c>
      <c r="N145" s="16">
        <f>IFERROR(INDEX(Options!$J$2:$J$1611,MATCH(A145, Options!$G$2:$G$1611,0)), )</f>
        <v/>
      </c>
      <c r="O145" s="16">
        <f>IFERROR(INDEX(Options!$I$2:$I$1611,MATCH(A145, Options!$G$2:$G$1611,0)), )</f>
        <v/>
      </c>
    </row>
    <row r="146">
      <c r="A146" s="16" t="inlineStr">
        <is>
          <t>PRY</t>
        </is>
      </c>
      <c r="B146" s="16" t="n">
        <v>37.28</v>
      </c>
      <c r="C146" s="16" t="n">
        <v>38.69</v>
      </c>
      <c r="D146" s="16" t="n">
        <v>40.24</v>
      </c>
      <c r="E146" s="16" t="n">
        <v>41.65</v>
      </c>
      <c r="F146" s="16" t="n">
        <v>43.11</v>
      </c>
      <c r="G146" s="16" t="n">
        <v>44.61</v>
      </c>
      <c r="H146" s="16" t="n">
        <v>46.18</v>
      </c>
      <c r="I146" s="16" t="n">
        <v>47.79</v>
      </c>
      <c r="J146" s="16" t="n">
        <v>49.46</v>
      </c>
      <c r="K146" s="16" t="n">
        <v>51.2</v>
      </c>
      <c r="L146" s="17">
        <f>((SUM(B146:K146)*1e9)/10)/1e9</f>
        <v/>
      </c>
      <c r="M146" s="18">
        <f>IFERROR((K146-B146)/B146,)</f>
        <v/>
      </c>
      <c r="N146" s="16">
        <f>IFERROR(INDEX(Options!$J$2:$J$1611,MATCH(A146, Options!$G$2:$G$1611,0)), )</f>
        <v/>
      </c>
      <c r="O146" s="16">
        <f>IFERROR(INDEX(Options!$I$2:$I$1611,MATCH(A146, Options!$G$2:$G$1611,0)), )</f>
        <v/>
      </c>
    </row>
    <row r="147">
      <c r="A147" s="16" t="inlineStr">
        <is>
          <t>QAT</t>
        </is>
      </c>
      <c r="B147" s="16" t="n">
        <v>148.28</v>
      </c>
      <c r="C147" s="16" t="n">
        <v>154.15</v>
      </c>
      <c r="D147" s="16" t="n">
        <v>158.21</v>
      </c>
      <c r="E147" s="16" t="n">
        <v>164.39</v>
      </c>
      <c r="F147" s="16" t="n">
        <v>171.11</v>
      </c>
      <c r="G147" s="16" t="n">
        <v>178.31</v>
      </c>
      <c r="H147" s="16" t="n">
        <v>185.8</v>
      </c>
      <c r="I147" s="16" t="n">
        <v>193.62</v>
      </c>
      <c r="J147" s="16" t="n">
        <v>201.76</v>
      </c>
      <c r="K147" s="16" t="n">
        <v>210.24</v>
      </c>
      <c r="L147" s="17">
        <f>((SUM(B147:K147)*1e9)/10)/1e9</f>
        <v/>
      </c>
      <c r="M147" s="18">
        <f>IFERROR((K147-B147)/B147,)</f>
        <v/>
      </c>
      <c r="N147" s="16">
        <f>IFERROR(INDEX(Options!$J$2:$J$1611,MATCH(A147, Options!$G$2:$G$1611,0)), )</f>
        <v/>
      </c>
      <c r="O147" s="16">
        <f>IFERROR(INDEX(Options!$I$2:$I$1611,MATCH(A147, Options!$G$2:$G$1611,0)), )</f>
        <v/>
      </c>
    </row>
    <row r="148">
      <c r="A148" s="16" t="inlineStr">
        <is>
          <t>ROU</t>
        </is>
      </c>
      <c r="B148" s="16" t="n">
        <v>266.13</v>
      </c>
      <c r="C148" s="16" t="n">
        <v>278.98</v>
      </c>
      <c r="D148" s="16" t="n">
        <v>289.66</v>
      </c>
      <c r="E148" s="16" t="n">
        <v>300.61</v>
      </c>
      <c r="F148" s="16" t="n">
        <v>311.32</v>
      </c>
      <c r="G148" s="16" t="n">
        <v>322.24</v>
      </c>
      <c r="H148" s="16" t="n">
        <v>333.55</v>
      </c>
      <c r="I148" s="16" t="n">
        <v>345.26</v>
      </c>
      <c r="J148" s="16" t="n">
        <v>357.38</v>
      </c>
      <c r="K148" s="16" t="n">
        <v>369.92</v>
      </c>
      <c r="L148" s="17">
        <f>((SUM(B148:K148)*1e9)/10)/1e9</f>
        <v/>
      </c>
      <c r="M148" s="18">
        <f>IFERROR((K148-B148)/B148,)</f>
        <v/>
      </c>
      <c r="N148" s="16">
        <f>IFERROR(INDEX(Options!$J$2:$J$1611,MATCH(A148, Options!$G$2:$G$1611,0)), )</f>
        <v/>
      </c>
      <c r="O148" s="16">
        <f>IFERROR(INDEX(Options!$I$2:$I$1611,MATCH(A148, Options!$G$2:$G$1611,0)), )</f>
        <v/>
      </c>
    </row>
    <row r="149">
      <c r="A149" s="16" t="inlineStr">
        <is>
          <t>RUS</t>
        </is>
      </c>
      <c r="B149" s="16" t="n">
        <v>1547.91</v>
      </c>
      <c r="C149" s="16" t="n">
        <v>1593.53</v>
      </c>
      <c r="D149" s="16" t="n">
        <v>1625.4</v>
      </c>
      <c r="E149" s="16" t="n">
        <v>1654.66</v>
      </c>
      <c r="F149" s="16" t="n">
        <v>1682.79</v>
      </c>
      <c r="G149" s="16" t="n">
        <v>1709.71</v>
      </c>
      <c r="H149" s="16" t="n">
        <v>1737.07</v>
      </c>
      <c r="I149" s="16" t="n">
        <v>1764.86</v>
      </c>
      <c r="J149" s="16" t="n">
        <v>1793.1</v>
      </c>
      <c r="K149" s="16" t="n">
        <v>1821.79</v>
      </c>
      <c r="L149" s="17">
        <f>((SUM(B149:K149)*1e9)/10)/1e9</f>
        <v/>
      </c>
      <c r="M149" s="18">
        <f>IFERROR((K149-B149)/B149,)</f>
        <v/>
      </c>
      <c r="N149" s="16">
        <f>IFERROR(INDEX(Options!$J$2:$J$1611,MATCH(A149, Options!$G$2:$G$1611,0)), )</f>
        <v/>
      </c>
      <c r="O149" s="16">
        <f>IFERROR(INDEX(Options!$I$2:$I$1611,MATCH(A149, Options!$G$2:$G$1611,0)), )</f>
        <v/>
      </c>
    </row>
    <row r="150">
      <c r="A150" s="16" t="inlineStr">
        <is>
          <t>RWA</t>
        </is>
      </c>
      <c r="B150" s="16" t="n">
        <v>10.86</v>
      </c>
      <c r="C150" s="16" t="n">
        <v>11.62</v>
      </c>
      <c r="D150" s="16" t="n">
        <v>12.56</v>
      </c>
      <c r="E150" s="16" t="n">
        <v>13.5</v>
      </c>
      <c r="F150" s="16" t="n">
        <v>14.51</v>
      </c>
      <c r="G150" s="16" t="n">
        <v>15.39</v>
      </c>
      <c r="H150" s="16" t="n">
        <v>16.33</v>
      </c>
      <c r="I150" s="16" t="n">
        <v>17.32</v>
      </c>
      <c r="J150" s="16" t="n">
        <v>18.37</v>
      </c>
      <c r="K150" s="16" t="n">
        <v>19.48</v>
      </c>
      <c r="L150" s="17">
        <f>((SUM(B150:K150)*1e9)/10)/1e9</f>
        <v/>
      </c>
      <c r="M150" s="18">
        <f>IFERROR((K150-B150)/B150,)</f>
        <v/>
      </c>
      <c r="N150" s="16">
        <f>IFERROR(INDEX(Options!$J$2:$J$1611,MATCH(A150, Options!$G$2:$G$1611,0)), )</f>
        <v/>
      </c>
      <c r="O150" s="16">
        <f>IFERROR(INDEX(Options!$I$2:$I$1611,MATCH(A150, Options!$G$2:$G$1611,0)), )</f>
        <v/>
      </c>
    </row>
    <row r="151">
      <c r="A151" s="16" t="inlineStr">
        <is>
          <t>SAU</t>
        </is>
      </c>
      <c r="B151" s="16" t="n">
        <v>719.97</v>
      </c>
      <c r="C151" s="16" t="n">
        <v>754.74</v>
      </c>
      <c r="D151" s="16" t="n">
        <v>775.71</v>
      </c>
      <c r="E151" s="16" t="n">
        <v>797.52</v>
      </c>
      <c r="F151" s="16" t="n">
        <v>819.5599999999999</v>
      </c>
      <c r="G151" s="16" t="n">
        <v>842.5700000000001</v>
      </c>
      <c r="H151" s="16" t="n">
        <v>866.22</v>
      </c>
      <c r="I151" s="16" t="n">
        <v>890.53</v>
      </c>
      <c r="J151" s="16" t="n">
        <v>915.53</v>
      </c>
      <c r="K151" s="16" t="n">
        <v>941.23</v>
      </c>
      <c r="L151" s="17">
        <f>((SUM(B151:K151)*1e9)/10)/1e9</f>
        <v/>
      </c>
      <c r="M151" s="18">
        <f>IFERROR((K151-B151)/B151,)</f>
        <v/>
      </c>
      <c r="N151" s="16">
        <f>IFERROR(INDEX(Options!$J$2:$J$1611,MATCH(A151, Options!$G$2:$G$1611,0)), )</f>
        <v/>
      </c>
      <c r="O151" s="16">
        <f>IFERROR(INDEX(Options!$I$2:$I$1611,MATCH(A151, Options!$G$2:$G$1611,0)), )</f>
        <v/>
      </c>
    </row>
    <row r="152">
      <c r="A152" s="16" t="inlineStr">
        <is>
          <t>SDN</t>
        </is>
      </c>
      <c r="B152" s="16" t="n">
        <v>34.71</v>
      </c>
      <c r="C152" s="16" t="n">
        <v>35.92</v>
      </c>
      <c r="D152" s="16" t="n">
        <v>37.72</v>
      </c>
      <c r="E152" s="16" t="n">
        <v>40.17</v>
      </c>
      <c r="F152" s="16" t="n">
        <v>42.9</v>
      </c>
      <c r="G152" s="16" t="n">
        <v>45.69</v>
      </c>
      <c r="H152" s="16" t="n">
        <v>48.66</v>
      </c>
      <c r="I152" s="16" t="n">
        <v>51.82</v>
      </c>
      <c r="J152" s="16" t="n">
        <v>55.19</v>
      </c>
      <c r="K152" s="16" t="n">
        <v>58.78</v>
      </c>
      <c r="L152" s="17">
        <f>((SUM(B152:K152)*1e9)/10)/1e9</f>
        <v/>
      </c>
      <c r="M152" s="18">
        <f>IFERROR((K152-B152)/B152,)</f>
        <v/>
      </c>
      <c r="N152" s="16">
        <f>IFERROR(INDEX(Options!$J$2:$J$1611,MATCH(A152, Options!$G$2:$G$1611,0)), )</f>
        <v/>
      </c>
      <c r="O152" s="16">
        <f>IFERROR(INDEX(Options!$I$2:$I$1611,MATCH(A152, Options!$G$2:$G$1611,0)), )</f>
        <v/>
      </c>
    </row>
    <row r="153">
      <c r="A153" s="16" t="inlineStr">
        <is>
          <t>SEN</t>
        </is>
      </c>
      <c r="B153" s="16" t="n">
        <v>25.85</v>
      </c>
      <c r="C153" s="16" t="n">
        <v>27.28</v>
      </c>
      <c r="D153" s="16" t="n">
        <v>30.22</v>
      </c>
      <c r="E153" s="16" t="n">
        <v>32.08</v>
      </c>
      <c r="F153" s="16" t="n">
        <v>33.81</v>
      </c>
      <c r="G153" s="16" t="n">
        <v>35.61</v>
      </c>
      <c r="H153" s="16" t="n">
        <v>37.52</v>
      </c>
      <c r="I153" s="16" t="n">
        <v>39.53</v>
      </c>
      <c r="J153" s="16" t="n">
        <v>41.64</v>
      </c>
      <c r="K153" s="16" t="n">
        <v>43.87</v>
      </c>
      <c r="L153" s="17">
        <f>((SUM(B153:K153)*1e9)/10)/1e9</f>
        <v/>
      </c>
      <c r="M153" s="18">
        <f>IFERROR((K153-B153)/B153,)</f>
        <v/>
      </c>
      <c r="N153" s="16">
        <f>IFERROR(INDEX(Options!$J$2:$J$1611,MATCH(A153, Options!$G$2:$G$1611,0)), )</f>
        <v/>
      </c>
      <c r="O153" s="16">
        <f>IFERROR(INDEX(Options!$I$2:$I$1611,MATCH(A153, Options!$G$2:$G$1611,0)), )</f>
        <v/>
      </c>
    </row>
    <row r="154">
      <c r="A154" s="16" t="inlineStr">
        <is>
          <t>SGP</t>
        </is>
      </c>
      <c r="B154" s="16" t="n">
        <v>360.48</v>
      </c>
      <c r="C154" s="16" t="n">
        <v>372.09</v>
      </c>
      <c r="D154" s="16" t="n">
        <v>382.24</v>
      </c>
      <c r="E154" s="16" t="n">
        <v>392.35</v>
      </c>
      <c r="F154" s="16" t="n">
        <v>402.1</v>
      </c>
      <c r="G154" s="16" t="n">
        <v>412.25</v>
      </c>
      <c r="H154" s="16" t="n">
        <v>422.65</v>
      </c>
      <c r="I154" s="16" t="n">
        <v>433.31</v>
      </c>
      <c r="J154" s="16" t="n">
        <v>444.25</v>
      </c>
      <c r="K154" s="16" t="n">
        <v>455.45</v>
      </c>
      <c r="L154" s="17">
        <f>((SUM(B154:K154)*1e9)/10)/1e9</f>
        <v/>
      </c>
      <c r="M154" s="18">
        <f>IFERROR((K154-B154)/B154,)</f>
        <v/>
      </c>
      <c r="N154" s="16">
        <f>IFERROR(INDEX(Options!$J$2:$J$1611,MATCH(A154, Options!$G$2:$G$1611,0)), )</f>
        <v/>
      </c>
      <c r="O154" s="16">
        <f>IFERROR(INDEX(Options!$I$2:$I$1611,MATCH(A154, Options!$G$2:$G$1611,0)), )</f>
        <v/>
      </c>
    </row>
    <row r="155">
      <c r="A155" s="16" t="inlineStr">
        <is>
          <t>SLB</t>
        </is>
      </c>
      <c r="B155" s="16" t="n">
        <v>1.58</v>
      </c>
      <c r="C155" s="16" t="n">
        <v>1.65</v>
      </c>
      <c r="D155" s="16" t="n">
        <v>1.72</v>
      </c>
      <c r="E155" s="16" t="n">
        <v>1.78</v>
      </c>
      <c r="F155" s="16" t="n">
        <v>1.84</v>
      </c>
      <c r="G155" s="16" t="n">
        <v>1.89</v>
      </c>
      <c r="H155" s="16" t="n">
        <v>1.94</v>
      </c>
      <c r="I155" s="16" t="n">
        <v>2</v>
      </c>
      <c r="J155" s="16" t="n">
        <v>2.06</v>
      </c>
      <c r="K155" s="16" t="n">
        <v>2.12</v>
      </c>
      <c r="L155" s="17">
        <f>((SUM(B155:K155)*1e9)/10)/1e9</f>
        <v/>
      </c>
      <c r="M155" s="18">
        <f>IFERROR((K155-B155)/B155,)</f>
        <v/>
      </c>
      <c r="N155" s="16">
        <f>IFERROR(INDEX(Options!$J$2:$J$1611,MATCH(A155, Options!$G$2:$G$1611,0)), )</f>
        <v/>
      </c>
      <c r="O155" s="16">
        <f>IFERROR(INDEX(Options!$I$2:$I$1611,MATCH(A155, Options!$G$2:$G$1611,0)), )</f>
        <v/>
      </c>
    </row>
    <row r="156">
      <c r="A156" s="16" t="inlineStr">
        <is>
          <t>SLE</t>
        </is>
      </c>
      <c r="B156" s="16" t="n">
        <v>4.34</v>
      </c>
      <c r="C156" s="16" t="n">
        <v>4.59</v>
      </c>
      <c r="D156" s="16" t="n">
        <v>4.79</v>
      </c>
      <c r="E156" s="16" t="n">
        <v>5.03</v>
      </c>
      <c r="F156" s="16" t="n">
        <v>5.27</v>
      </c>
      <c r="G156" s="16" t="n">
        <v>5.49</v>
      </c>
      <c r="H156" s="16" t="n">
        <v>5.72</v>
      </c>
      <c r="I156" s="16" t="n">
        <v>5.97</v>
      </c>
      <c r="J156" s="16" t="n">
        <v>6.22</v>
      </c>
      <c r="K156" s="16" t="n">
        <v>6.48</v>
      </c>
      <c r="L156" s="17">
        <f>((SUM(B156:K156)*1e9)/10)/1e9</f>
        <v/>
      </c>
      <c r="M156" s="18">
        <f>IFERROR((K156-B156)/B156,)</f>
        <v/>
      </c>
      <c r="N156" s="16">
        <f>IFERROR(INDEX(Options!$J$2:$J$1611,MATCH(A156, Options!$G$2:$G$1611,0)), )</f>
        <v/>
      </c>
      <c r="O156" s="16">
        <f>IFERROR(INDEX(Options!$I$2:$I$1611,MATCH(A156, Options!$G$2:$G$1611,0)), )</f>
        <v/>
      </c>
    </row>
    <row r="157">
      <c r="A157" s="16" t="inlineStr">
        <is>
          <t>SLV</t>
        </is>
      </c>
      <c r="B157" s="16" t="n">
        <v>26.86</v>
      </c>
      <c r="C157" s="16" t="n">
        <v>27.81</v>
      </c>
      <c r="D157" s="16" t="n">
        <v>28.46</v>
      </c>
      <c r="E157" s="16" t="n">
        <v>29.1</v>
      </c>
      <c r="F157" s="16" t="n">
        <v>29.7</v>
      </c>
      <c r="G157" s="16" t="n">
        <v>30.23</v>
      </c>
      <c r="H157" s="16" t="n">
        <v>30.78</v>
      </c>
      <c r="I157" s="16" t="n">
        <v>31.33</v>
      </c>
      <c r="J157" s="16" t="n">
        <v>31.9</v>
      </c>
      <c r="K157" s="16" t="n">
        <v>32.47</v>
      </c>
      <c r="L157" s="17">
        <f>((SUM(B157:K157)*1e9)/10)/1e9</f>
        <v/>
      </c>
      <c r="M157" s="18">
        <f>IFERROR((K157-B157)/B157,)</f>
        <v/>
      </c>
      <c r="N157" s="16">
        <f>IFERROR(INDEX(Options!$J$2:$J$1611,MATCH(A157, Options!$G$2:$G$1611,0)), )</f>
        <v/>
      </c>
      <c r="O157" s="16">
        <f>IFERROR(INDEX(Options!$I$2:$I$1611,MATCH(A157, Options!$G$2:$G$1611,0)), )</f>
        <v/>
      </c>
    </row>
    <row r="158">
      <c r="A158" s="16" t="inlineStr">
        <is>
          <t>SMR</t>
        </is>
      </c>
      <c r="B158" s="16" t="n">
        <v>1.64</v>
      </c>
      <c r="C158" s="16" t="n">
        <v>1.7</v>
      </c>
      <c r="D158" s="16" t="n">
        <v>1.73</v>
      </c>
      <c r="E158" s="16" t="n">
        <v>1.75</v>
      </c>
      <c r="F158" s="16" t="n">
        <v>1.77</v>
      </c>
      <c r="G158" s="16" t="n">
        <v>1.79</v>
      </c>
      <c r="H158" s="16" t="n">
        <v>1.82</v>
      </c>
      <c r="I158" s="16" t="n">
        <v>1.84</v>
      </c>
      <c r="J158" s="16" t="n">
        <v>1.86</v>
      </c>
      <c r="K158" s="16" t="n">
        <v>1.89</v>
      </c>
      <c r="L158" s="17">
        <f>((SUM(B158:K158)*1e9)/10)/1e9</f>
        <v/>
      </c>
      <c r="M158" s="18">
        <f>IFERROR((K158-B158)/B158,)</f>
        <v/>
      </c>
      <c r="N158" s="16">
        <f>IFERROR(INDEX(Options!$J$2:$J$1611,MATCH(A158, Options!$G$2:$G$1611,0)), )</f>
        <v/>
      </c>
      <c r="O158" s="16">
        <f>IFERROR(INDEX(Options!$I$2:$I$1611,MATCH(A158, Options!$G$2:$G$1611,0)), )</f>
        <v/>
      </c>
    </row>
    <row r="159">
      <c r="A159" s="16" t="inlineStr">
        <is>
          <t>SOM</t>
        </is>
      </c>
      <c r="B159" s="16" t="n">
        <v>5.07</v>
      </c>
      <c r="C159" s="16" t="n">
        <v>5.27</v>
      </c>
      <c r="D159" s="16" t="n">
        <v>5.46</v>
      </c>
      <c r="E159" s="16" t="n">
        <v>5.67</v>
      </c>
      <c r="F159" s="16" t="n">
        <v>5.9</v>
      </c>
      <c r="G159" s="16" t="n">
        <v>6.15</v>
      </c>
      <c r="H159" s="16" t="n">
        <v>6.42</v>
      </c>
      <c r="I159" s="16" t="n">
        <v>6.69</v>
      </c>
      <c r="J159" s="16" t="n">
        <v>6.98</v>
      </c>
      <c r="K159" s="16" t="n">
        <v>7.28</v>
      </c>
      <c r="L159" s="17">
        <f>((SUM(B159:K159)*1e9)/10)/1e9</f>
        <v/>
      </c>
      <c r="M159" s="18">
        <f>IFERROR((K159-B159)/B159,)</f>
        <v/>
      </c>
      <c r="N159" s="16">
        <f>IFERROR(INDEX(Options!$J$2:$J$1611,MATCH(A159, Options!$G$2:$G$1611,0)), )</f>
        <v/>
      </c>
      <c r="O159" s="16">
        <f>IFERROR(INDEX(Options!$I$2:$I$1611,MATCH(A159, Options!$G$2:$G$1611,0)), )</f>
        <v/>
      </c>
    </row>
    <row r="160">
      <c r="A160" s="16" t="inlineStr">
        <is>
          <t>SRB</t>
        </is>
      </c>
      <c r="B160" s="16" t="n">
        <v>56.42</v>
      </c>
      <c r="C160" s="16" t="n">
        <v>58.96</v>
      </c>
      <c r="D160" s="16" t="n">
        <v>61.62</v>
      </c>
      <c r="E160" s="16" t="n">
        <v>64.08</v>
      </c>
      <c r="F160" s="16" t="n">
        <v>66.67</v>
      </c>
      <c r="G160" s="16" t="n">
        <v>69.37</v>
      </c>
      <c r="H160" s="16" t="n">
        <v>72.17</v>
      </c>
      <c r="I160" s="16" t="n">
        <v>75.08</v>
      </c>
      <c r="J160" s="16" t="n">
        <v>78.11</v>
      </c>
      <c r="K160" s="16" t="n">
        <v>81.26000000000001</v>
      </c>
      <c r="L160" s="17">
        <f>((SUM(B160:K160)*1e9)/10)/1e9</f>
        <v/>
      </c>
      <c r="M160" s="18">
        <f>IFERROR((K160-B160)/B160,)</f>
        <v/>
      </c>
      <c r="N160" s="16">
        <f>IFERROR(INDEX(Options!$J$2:$J$1611,MATCH(A160, Options!$G$2:$G$1611,0)), )</f>
        <v/>
      </c>
      <c r="O160" s="16">
        <f>IFERROR(INDEX(Options!$I$2:$I$1611,MATCH(A160, Options!$G$2:$G$1611,0)), )</f>
        <v/>
      </c>
    </row>
    <row r="161">
      <c r="A161" s="16" t="inlineStr">
        <is>
          <t>SSD</t>
        </is>
      </c>
      <c r="B161" s="16" t="n">
        <v>4.68</v>
      </c>
      <c r="C161" s="16" t="n">
        <v>4.98</v>
      </c>
      <c r="D161" s="16" t="n">
        <v>5.26</v>
      </c>
      <c r="E161" s="16" t="n">
        <v>5.5</v>
      </c>
      <c r="F161" s="16" t="n">
        <v>5.75</v>
      </c>
      <c r="G161" s="16" t="n">
        <v>6</v>
      </c>
      <c r="H161" s="16" t="n">
        <v>6.27</v>
      </c>
      <c r="I161" s="16" t="n">
        <v>6.54</v>
      </c>
      <c r="J161" s="16" t="n">
        <v>6.83</v>
      </c>
      <c r="K161" s="16" t="n">
        <v>7.13</v>
      </c>
      <c r="L161" s="17">
        <f>((SUM(B161:K161)*1e9)/10)/1e9</f>
        <v/>
      </c>
      <c r="M161" s="18">
        <f>IFERROR((K161-B161)/B161,)</f>
        <v/>
      </c>
      <c r="N161" s="16">
        <f>IFERROR(INDEX(Options!$J$2:$J$1611,MATCH(A161, Options!$G$2:$G$1611,0)), )</f>
        <v/>
      </c>
      <c r="O161" s="16">
        <f>IFERROR(INDEX(Options!$I$2:$I$1611,MATCH(A161, Options!$G$2:$G$1611,0)), )</f>
        <v/>
      </c>
    </row>
    <row r="162">
      <c r="A162" s="16" t="inlineStr">
        <is>
          <t>STP</t>
        </is>
      </c>
      <c r="B162" s="16" t="n">
        <v>0.49</v>
      </c>
      <c r="C162" s="16" t="n">
        <v>0.5</v>
      </c>
      <c r="D162" s="16" t="n">
        <v>0.52</v>
      </c>
      <c r="E162" s="16" t="n">
        <v>0.54</v>
      </c>
      <c r="F162" s="16" t="n">
        <v>0.5600000000000001</v>
      </c>
      <c r="G162" s="16" t="n">
        <v>0.58</v>
      </c>
      <c r="H162" s="16" t="n">
        <v>0.6</v>
      </c>
      <c r="I162" s="16" t="n">
        <v>0.62</v>
      </c>
      <c r="J162" s="16" t="n">
        <v>0.65</v>
      </c>
      <c r="K162" s="16" t="n">
        <v>0.68</v>
      </c>
      <c r="L162" s="17">
        <f>((SUM(B162:K162)*1e9)/10)/1e9</f>
        <v/>
      </c>
      <c r="M162" s="18">
        <f>IFERROR((K162-B162)/B162,)</f>
        <v/>
      </c>
      <c r="N162" s="16">
        <f>IFERROR(INDEX(Options!$J$2:$J$1611,MATCH(A162, Options!$G$2:$G$1611,0)), )</f>
        <v/>
      </c>
      <c r="O162" s="16">
        <f>IFERROR(INDEX(Options!$I$2:$I$1611,MATCH(A162, Options!$G$2:$G$1611,0)), )</f>
        <v/>
      </c>
    </row>
    <row r="163">
      <c r="A163" s="16" t="inlineStr">
        <is>
          <t>SUR</t>
        </is>
      </c>
      <c r="B163" s="16" t="n">
        <v>2.9</v>
      </c>
      <c r="C163" s="16" t="n">
        <v>2.95</v>
      </c>
      <c r="D163" s="16" t="n">
        <v>3.01</v>
      </c>
      <c r="E163" s="16" t="n">
        <v>3.06</v>
      </c>
      <c r="F163" s="16" t="n">
        <v>3.1</v>
      </c>
      <c r="G163" s="16" t="n">
        <v>3.13</v>
      </c>
      <c r="H163" s="16" t="n">
        <v>3.16</v>
      </c>
      <c r="I163" s="16" t="n">
        <v>3.19</v>
      </c>
      <c r="J163" s="16" t="n">
        <v>3.22</v>
      </c>
      <c r="K163" s="16" t="n">
        <v>3.26</v>
      </c>
      <c r="L163" s="17">
        <f>((SUM(B163:K163)*1e9)/10)/1e9</f>
        <v/>
      </c>
      <c r="M163" s="18">
        <f>IFERROR((K163-B163)/B163,)</f>
        <v/>
      </c>
      <c r="N163" s="16">
        <f>IFERROR(INDEX(Options!$J$2:$J$1611,MATCH(A163, Options!$G$2:$G$1611,0)), )</f>
        <v/>
      </c>
      <c r="O163" s="16">
        <f>IFERROR(INDEX(Options!$I$2:$I$1611,MATCH(A163, Options!$G$2:$G$1611,0)), )</f>
        <v/>
      </c>
    </row>
    <row r="164">
      <c r="A164" s="16" t="inlineStr">
        <is>
          <t>SVK</t>
        </is>
      </c>
      <c r="B164" s="16" t="n">
        <v>109.12</v>
      </c>
      <c r="C164" s="16" t="n">
        <v>114.79</v>
      </c>
      <c r="D164" s="16" t="n">
        <v>119.76</v>
      </c>
      <c r="E164" s="16" t="n">
        <v>123.83</v>
      </c>
      <c r="F164" s="16" t="n">
        <v>127.66</v>
      </c>
      <c r="G164" s="16" t="n">
        <v>131.02</v>
      </c>
      <c r="H164" s="16" t="n">
        <v>134.46</v>
      </c>
      <c r="I164" s="16" t="n">
        <v>137.99</v>
      </c>
      <c r="J164" s="16" t="n">
        <v>141.62</v>
      </c>
      <c r="K164" s="16" t="n">
        <v>145.34</v>
      </c>
      <c r="L164" s="17">
        <f>((SUM(B164:K164)*1e9)/10)/1e9</f>
        <v/>
      </c>
      <c r="M164" s="18">
        <f>IFERROR((K164-B164)/B164,)</f>
        <v/>
      </c>
      <c r="N164" s="16">
        <f>IFERROR(INDEX(Options!$J$2:$J$1611,MATCH(A164, Options!$G$2:$G$1611,0)), )</f>
        <v/>
      </c>
      <c r="O164" s="16">
        <f>IFERROR(INDEX(Options!$I$2:$I$1611,MATCH(A164, Options!$G$2:$G$1611,0)), )</f>
        <v/>
      </c>
    </row>
    <row r="165">
      <c r="A165" s="16" t="inlineStr">
        <is>
          <t>SVN</t>
        </is>
      </c>
      <c r="B165" s="16" t="n">
        <v>56.93</v>
      </c>
      <c r="C165" s="16" t="n">
        <v>59.53</v>
      </c>
      <c r="D165" s="16" t="n">
        <v>61.74</v>
      </c>
      <c r="E165" s="16" t="n">
        <v>63.63</v>
      </c>
      <c r="F165" s="16" t="n">
        <v>65.47</v>
      </c>
      <c r="G165" s="16" t="n">
        <v>67.36</v>
      </c>
      <c r="H165" s="16" t="n">
        <v>69.31</v>
      </c>
      <c r="I165" s="16" t="n">
        <v>71.31</v>
      </c>
      <c r="J165" s="16" t="n">
        <v>73.38</v>
      </c>
      <c r="K165" s="16" t="n">
        <v>75.5</v>
      </c>
      <c r="L165" s="17">
        <f>((SUM(B165:K165)*1e9)/10)/1e9</f>
        <v/>
      </c>
      <c r="M165" s="18">
        <f>IFERROR((K165-B165)/B165,)</f>
        <v/>
      </c>
      <c r="N165" s="16">
        <f>IFERROR(INDEX(Options!$J$2:$J$1611,MATCH(A165, Options!$G$2:$G$1611,0)), )</f>
        <v/>
      </c>
      <c r="O165" s="16">
        <f>IFERROR(INDEX(Options!$I$2:$I$1611,MATCH(A165, Options!$G$2:$G$1611,0)), )</f>
        <v/>
      </c>
    </row>
    <row r="166">
      <c r="A166" s="16" t="inlineStr">
        <is>
          <t>SWE</t>
        </is>
      </c>
      <c r="B166" s="16" t="n">
        <v>562.9</v>
      </c>
      <c r="C166" s="16" t="n">
        <v>581.92</v>
      </c>
      <c r="D166" s="16" t="n">
        <v>598.25</v>
      </c>
      <c r="E166" s="16" t="n">
        <v>610</v>
      </c>
      <c r="F166" s="16" t="n">
        <v>622.15</v>
      </c>
      <c r="G166" s="16" t="n">
        <v>634.3</v>
      </c>
      <c r="H166" s="16" t="n">
        <v>646.6799999999999</v>
      </c>
      <c r="I166" s="16" t="n">
        <v>659.3</v>
      </c>
      <c r="J166" s="16" t="n">
        <v>672.17</v>
      </c>
      <c r="K166" s="16" t="n">
        <v>685.29</v>
      </c>
      <c r="L166" s="17">
        <f>((SUM(B166:K166)*1e9)/10)/1e9</f>
        <v/>
      </c>
      <c r="M166" s="18">
        <f>IFERROR((K166-B166)/B166,)</f>
        <v/>
      </c>
      <c r="N166" s="16">
        <f>IFERROR(INDEX(Options!$J$2:$J$1611,MATCH(A166, Options!$G$2:$G$1611,0)), )</f>
        <v/>
      </c>
      <c r="O166" s="16">
        <f>IFERROR(INDEX(Options!$I$2:$I$1611,MATCH(A166, Options!$G$2:$G$1611,0)), )</f>
        <v/>
      </c>
    </row>
    <row r="167">
      <c r="A167" s="16" t="inlineStr">
        <is>
          <t>SWZ</t>
        </is>
      </c>
      <c r="B167" s="16" t="n">
        <v>4.04</v>
      </c>
      <c r="C167" s="16" t="n">
        <v>4.11</v>
      </c>
      <c r="D167" s="16" t="n">
        <v>4.18</v>
      </c>
      <c r="E167" s="16" t="n">
        <v>4.26</v>
      </c>
      <c r="F167" s="16" t="n">
        <v>4.35</v>
      </c>
      <c r="G167" s="16" t="n">
        <v>4.45</v>
      </c>
      <c r="H167" s="16" t="n">
        <v>4.54</v>
      </c>
      <c r="I167" s="16" t="n">
        <v>4.64</v>
      </c>
      <c r="J167" s="16" t="n">
        <v>4.74</v>
      </c>
      <c r="K167" s="16" t="n">
        <v>4.85</v>
      </c>
      <c r="L167" s="17">
        <f>((SUM(B167:K167)*1e9)/10)/1e9</f>
        <v/>
      </c>
      <c r="M167" s="18">
        <f>IFERROR((K167-B167)/B167,)</f>
        <v/>
      </c>
      <c r="N167" s="16">
        <f>IFERROR(INDEX(Options!$J$2:$J$1611,MATCH(A167, Options!$G$2:$G$1611,0)), )</f>
        <v/>
      </c>
      <c r="O167" s="16">
        <f>IFERROR(INDEX(Options!$I$2:$I$1611,MATCH(A167, Options!$G$2:$G$1611,0)), )</f>
        <v/>
      </c>
    </row>
    <row r="168">
      <c r="A168" s="16" t="inlineStr">
        <is>
          <t>SYC</t>
        </is>
      </c>
      <c r="B168" s="16" t="n">
        <v>1.22</v>
      </c>
      <c r="C168" s="16" t="n">
        <v>1.31</v>
      </c>
      <c r="D168" s="16" t="n">
        <v>1.4</v>
      </c>
      <c r="E168" s="16" t="n">
        <v>1.47</v>
      </c>
      <c r="F168" s="16" t="n">
        <v>1.54</v>
      </c>
      <c r="G168" s="16" t="n">
        <v>1.62</v>
      </c>
      <c r="H168" s="16" t="n">
        <v>1.69</v>
      </c>
      <c r="I168" s="16" t="n">
        <v>1.77</v>
      </c>
      <c r="J168" s="16" t="n">
        <v>1.86</v>
      </c>
      <c r="K168" s="16" t="n">
        <v>1.95</v>
      </c>
      <c r="L168" s="17">
        <f>((SUM(B168:K168)*1e9)/10)/1e9</f>
        <v/>
      </c>
      <c r="M168" s="18">
        <f>IFERROR((K168-B168)/B168,)</f>
        <v/>
      </c>
      <c r="N168" s="16">
        <f>IFERROR(INDEX(Options!$J$2:$J$1611,MATCH(A168, Options!$G$2:$G$1611,0)), )</f>
        <v/>
      </c>
      <c r="O168" s="16">
        <f>IFERROR(INDEX(Options!$I$2:$I$1611,MATCH(A168, Options!$G$2:$G$1611,0)), )</f>
        <v/>
      </c>
    </row>
    <row r="169">
      <c r="A169" s="16" t="inlineStr">
        <is>
          <t>SYR</t>
        </is>
      </c>
      <c r="B169" s="16" t="n">
        <v/>
      </c>
      <c r="C169" s="16" t="n">
        <v/>
      </c>
      <c r="D169" s="16" t="n">
        <v/>
      </c>
      <c r="E169" s="16" t="n">
        <v/>
      </c>
      <c r="F169" s="16" t="n">
        <v/>
      </c>
      <c r="G169" s="16" t="n">
        <v/>
      </c>
      <c r="H169" s="16" t="n">
        <v/>
      </c>
      <c r="I169" s="16" t="n">
        <v/>
      </c>
      <c r="J169" s="16" t="n">
        <v/>
      </c>
      <c r="K169" s="16" t="n">
        <v/>
      </c>
      <c r="L169" s="17">
        <f>((SUM(B169:K169)*1e9)/10)/1e9</f>
        <v/>
      </c>
      <c r="M169" s="18">
        <f>IFERROR((K169-B169)/B169,)</f>
        <v/>
      </c>
      <c r="N169" s="16">
        <f>IFERROR(INDEX(Options!$J$2:$J$1611,MATCH(A169, Options!$G$2:$G$1611,0)), )</f>
        <v/>
      </c>
      <c r="O169" s="16">
        <f>IFERROR(INDEX(Options!$I$2:$I$1611,MATCH(A169, Options!$G$2:$G$1611,0)), )</f>
        <v/>
      </c>
    </row>
    <row r="170">
      <c r="A170" s="16" t="inlineStr">
        <is>
          <t>TCD</t>
        </is>
      </c>
      <c r="B170" s="16" t="n">
        <v>10.94</v>
      </c>
      <c r="C170" s="16" t="n">
        <v>11.2</v>
      </c>
      <c r="D170" s="16" t="n">
        <v>11.48</v>
      </c>
      <c r="E170" s="16" t="n">
        <v>11.98</v>
      </c>
      <c r="F170" s="16" t="n">
        <v>12.51</v>
      </c>
      <c r="G170" s="16" t="n">
        <v>12.99</v>
      </c>
      <c r="H170" s="16" t="n">
        <v>13.48</v>
      </c>
      <c r="I170" s="16" t="n">
        <v>14</v>
      </c>
      <c r="J170" s="16" t="n">
        <v>14.53</v>
      </c>
      <c r="K170" s="16" t="n">
        <v>15.08</v>
      </c>
      <c r="L170" s="17">
        <f>((SUM(B170:K170)*1e9)/10)/1e9</f>
        <v/>
      </c>
      <c r="M170" s="18">
        <f>IFERROR((K170-B170)/B170,)</f>
        <v/>
      </c>
      <c r="N170" s="16">
        <f>IFERROR(INDEX(Options!$J$2:$J$1611,MATCH(A170, Options!$G$2:$G$1611,0)), )</f>
        <v/>
      </c>
      <c r="O170" s="16">
        <f>IFERROR(INDEX(Options!$I$2:$I$1611,MATCH(A170, Options!$G$2:$G$1611,0)), )</f>
        <v/>
      </c>
    </row>
    <row r="171">
      <c r="A171" s="16" t="inlineStr">
        <is>
          <t>TGO</t>
        </is>
      </c>
      <c r="B171" s="16" t="n">
        <v>7.95</v>
      </c>
      <c r="C171" s="16" t="n">
        <v>8.42</v>
      </c>
      <c r="D171" s="16" t="n">
        <v>8.93</v>
      </c>
      <c r="E171" s="16" t="n">
        <v>9.49</v>
      </c>
      <c r="F171" s="16" t="n">
        <v>10.11</v>
      </c>
      <c r="G171" s="16" t="n">
        <v>10.77</v>
      </c>
      <c r="H171" s="16" t="n">
        <v>11.47</v>
      </c>
      <c r="I171" s="16" t="n">
        <v>12.21</v>
      </c>
      <c r="J171" s="16" t="n">
        <v>13.01</v>
      </c>
      <c r="K171" s="16" t="n">
        <v>13.85</v>
      </c>
      <c r="L171" s="17">
        <f>((SUM(B171:K171)*1e9)/10)/1e9</f>
        <v/>
      </c>
      <c r="M171" s="18">
        <f>IFERROR((K171-B171)/B171,)</f>
        <v/>
      </c>
      <c r="N171" s="16">
        <f>IFERROR(INDEX(Options!$J$2:$J$1611,MATCH(A171, Options!$G$2:$G$1611,0)), )</f>
        <v/>
      </c>
      <c r="O171" s="16">
        <f>IFERROR(INDEX(Options!$I$2:$I$1611,MATCH(A171, Options!$G$2:$G$1611,0)), )</f>
        <v/>
      </c>
    </row>
    <row r="172">
      <c r="A172" s="16" t="inlineStr">
        <is>
          <t>THA</t>
        </is>
      </c>
      <c r="B172" s="16" t="n">
        <v>506.53</v>
      </c>
      <c r="C172" s="16" t="n">
        <v>529.13</v>
      </c>
      <c r="D172" s="16" t="n">
        <v>550.49</v>
      </c>
      <c r="E172" s="16" t="n">
        <v>570.21</v>
      </c>
      <c r="F172" s="16" t="n">
        <v>590.15</v>
      </c>
      <c r="G172" s="16" t="n">
        <v>611.21</v>
      </c>
      <c r="H172" s="16" t="n">
        <v>633.01</v>
      </c>
      <c r="I172" s="16" t="n">
        <v>655.6</v>
      </c>
      <c r="J172" s="16" t="n">
        <v>678.99</v>
      </c>
      <c r="K172" s="16" t="n">
        <v>703.22</v>
      </c>
      <c r="L172" s="17">
        <f>((SUM(B172:K172)*1e9)/10)/1e9</f>
        <v/>
      </c>
      <c r="M172" s="18">
        <f>IFERROR((K172-B172)/B172,)</f>
        <v/>
      </c>
      <c r="N172" s="16">
        <f>IFERROR(INDEX(Options!$J$2:$J$1611,MATCH(A172, Options!$G$2:$G$1611,0)), )</f>
        <v/>
      </c>
      <c r="O172" s="16">
        <f>IFERROR(INDEX(Options!$I$2:$I$1611,MATCH(A172, Options!$G$2:$G$1611,0)), )</f>
        <v/>
      </c>
    </row>
    <row r="173">
      <c r="A173" s="16" t="inlineStr">
        <is>
          <t>TJK</t>
        </is>
      </c>
      <c r="B173" s="16" t="n">
        <v>8.4</v>
      </c>
      <c r="C173" s="16" t="n">
        <v>8.77</v>
      </c>
      <c r="D173" s="16" t="n">
        <v>9.130000000000001</v>
      </c>
      <c r="E173" s="16" t="n">
        <v>9.49</v>
      </c>
      <c r="F173" s="16" t="n">
        <v>9.869999999999999</v>
      </c>
      <c r="G173" s="16" t="n">
        <v>10.27</v>
      </c>
      <c r="H173" s="16" t="n">
        <v>10.68</v>
      </c>
      <c r="I173" s="16" t="n">
        <v>11.1</v>
      </c>
      <c r="J173" s="16" t="n">
        <v>11.55</v>
      </c>
      <c r="K173" s="16" t="n">
        <v>12.01</v>
      </c>
      <c r="L173" s="17">
        <f>((SUM(B173:K173)*1e9)/10)/1e9</f>
        <v/>
      </c>
      <c r="M173" s="18">
        <f>IFERROR((K173-B173)/B173,)</f>
        <v/>
      </c>
      <c r="N173" s="16">
        <f>IFERROR(INDEX(Options!$J$2:$J$1611,MATCH(A173, Options!$G$2:$G$1611,0)), )</f>
        <v/>
      </c>
      <c r="O173" s="16">
        <f>IFERROR(INDEX(Options!$I$2:$I$1611,MATCH(A173, Options!$G$2:$G$1611,0)), )</f>
        <v/>
      </c>
    </row>
    <row r="174">
      <c r="A174" s="16" t="inlineStr">
        <is>
          <t>TKM</t>
        </is>
      </c>
      <c r="B174" s="16" t="n">
        <v>47.68</v>
      </c>
      <c r="C174" s="16" t="n">
        <v>48.47</v>
      </c>
      <c r="D174" s="16" t="n">
        <v>49.31</v>
      </c>
      <c r="E174" s="16" t="n">
        <v>50.2</v>
      </c>
      <c r="F174" s="16" t="n">
        <v>51.13</v>
      </c>
      <c r="G174" s="16" t="n">
        <v>52.1</v>
      </c>
      <c r="H174" s="16" t="n">
        <v>53.1</v>
      </c>
      <c r="I174" s="16" t="n">
        <v>54.12</v>
      </c>
      <c r="J174" s="16" t="n">
        <v>55.15</v>
      </c>
      <c r="K174" s="16" t="n">
        <v>56.2</v>
      </c>
      <c r="L174" s="17">
        <f>((SUM(B174:K174)*1e9)/10)/1e9</f>
        <v/>
      </c>
      <c r="M174" s="18">
        <f>IFERROR((K174-B174)/B174,)</f>
        <v/>
      </c>
      <c r="N174" s="16">
        <f>IFERROR(INDEX(Options!$J$2:$J$1611,MATCH(A174, Options!$G$2:$G$1611,0)), )</f>
        <v/>
      </c>
      <c r="O174" s="16">
        <f>IFERROR(INDEX(Options!$I$2:$I$1611,MATCH(A174, Options!$G$2:$G$1611,0)), )</f>
        <v/>
      </c>
    </row>
    <row r="175">
      <c r="A175" s="16" t="inlineStr">
        <is>
          <t>TLS</t>
        </is>
      </c>
      <c r="B175" s="16" t="n">
        <v>1.81</v>
      </c>
      <c r="C175" s="16" t="n">
        <v>1.88</v>
      </c>
      <c r="D175" s="16" t="n">
        <v>1.93</v>
      </c>
      <c r="E175" s="16" t="n">
        <v>1.97</v>
      </c>
      <c r="F175" s="16" t="n">
        <v>2.02</v>
      </c>
      <c r="G175" s="16" t="n">
        <v>2.08</v>
      </c>
      <c r="H175" s="16" t="n">
        <v>2.14</v>
      </c>
      <c r="I175" s="16" t="n">
        <v>2.21</v>
      </c>
      <c r="J175" s="16" t="n">
        <v>2.27</v>
      </c>
      <c r="K175" s="16" t="n">
        <v>2.34</v>
      </c>
      <c r="L175" s="17">
        <f>((SUM(B175:K175)*1e9)/10)/1e9</f>
        <v/>
      </c>
      <c r="M175" s="18">
        <f>IFERROR((K175-B175)/B175,)</f>
        <v/>
      </c>
      <c r="N175" s="16">
        <f>IFERROR(INDEX(Options!$J$2:$J$1611,MATCH(A175, Options!$G$2:$G$1611,0)), )</f>
        <v/>
      </c>
      <c r="O175" s="16">
        <f>IFERROR(INDEX(Options!$I$2:$I$1611,MATCH(A175, Options!$G$2:$G$1611,0)), )</f>
        <v/>
      </c>
    </row>
    <row r="176">
      <c r="A176" s="16" t="inlineStr">
        <is>
          <t>TON</t>
        </is>
      </c>
      <c r="B176" s="16" t="n">
        <v>0.49</v>
      </c>
      <c r="C176" s="16" t="n">
        <v>0.5</v>
      </c>
      <c r="D176" s="16" t="n">
        <v>0.52</v>
      </c>
      <c r="E176" s="16" t="n">
        <v>0.54</v>
      </c>
      <c r="F176" s="16" t="n">
        <v>0.55</v>
      </c>
      <c r="G176" s="16" t="n">
        <v>0.5600000000000001</v>
      </c>
      <c r="H176" s="16" t="n">
        <v>0.57</v>
      </c>
      <c r="I176" s="16" t="n">
        <v>0.58</v>
      </c>
      <c r="J176" s="16" t="n">
        <v>0.59</v>
      </c>
      <c r="K176" s="16" t="n">
        <v>0.6</v>
      </c>
      <c r="L176" s="17">
        <f>((SUM(B176:K176)*1e9)/10)/1e9</f>
        <v/>
      </c>
      <c r="M176" s="18">
        <f>IFERROR((K176-B176)/B176,)</f>
        <v/>
      </c>
      <c r="N176" s="16">
        <f>IFERROR(INDEX(Options!$J$2:$J$1611,MATCH(A176, Options!$G$2:$G$1611,0)), )</f>
        <v/>
      </c>
      <c r="O176" s="16">
        <f>IFERROR(INDEX(Options!$I$2:$I$1611,MATCH(A176, Options!$G$2:$G$1611,0)), )</f>
        <v/>
      </c>
    </row>
    <row r="177">
      <c r="A177" s="16" t="inlineStr">
        <is>
          <t>TTO</t>
        </is>
      </c>
      <c r="B177" s="16" t="n">
        <v>21.37</v>
      </c>
      <c r="C177" s="16" t="n">
        <v>22.53</v>
      </c>
      <c r="D177" s="16" t="n">
        <v>22.99</v>
      </c>
      <c r="E177" s="16" t="n">
        <v>23.35</v>
      </c>
      <c r="F177" s="16" t="n">
        <v>23.72</v>
      </c>
      <c r="G177" s="16" t="n">
        <v>24.09</v>
      </c>
      <c r="H177" s="16" t="n">
        <v>24.47</v>
      </c>
      <c r="I177" s="16" t="n">
        <v>24.86</v>
      </c>
      <c r="J177" s="16" t="n">
        <v>25.25</v>
      </c>
      <c r="K177" s="16" t="n">
        <v>25.65</v>
      </c>
      <c r="L177" s="17">
        <f>((SUM(B177:K177)*1e9)/10)/1e9</f>
        <v/>
      </c>
      <c r="M177" s="18">
        <f>IFERROR((K177-B177)/B177,)</f>
        <v/>
      </c>
      <c r="N177" s="16">
        <f>IFERROR(INDEX(Options!$J$2:$J$1611,MATCH(A177, Options!$G$2:$G$1611,0)), )</f>
        <v/>
      </c>
      <c r="O177" s="16">
        <f>IFERROR(INDEX(Options!$I$2:$I$1611,MATCH(A177, Options!$G$2:$G$1611,0)), )</f>
        <v/>
      </c>
    </row>
    <row r="178">
      <c r="A178" s="16" t="inlineStr">
        <is>
          <t>TUN</t>
        </is>
      </c>
      <c r="B178" s="16" t="n">
        <v>40.4</v>
      </c>
      <c r="C178" s="16" t="n">
        <v>41.75</v>
      </c>
      <c r="D178" s="16" t="n">
        <v>42.8</v>
      </c>
      <c r="E178" s="16" t="n">
        <v>43.78</v>
      </c>
      <c r="F178" s="16" t="n">
        <v>44.74</v>
      </c>
      <c r="G178" s="16" t="n">
        <v>45.7</v>
      </c>
      <c r="H178" s="16" t="n">
        <v>46.69</v>
      </c>
      <c r="I178" s="16" t="n">
        <v>47.69</v>
      </c>
      <c r="J178" s="16" t="n">
        <v>48.71</v>
      </c>
      <c r="K178" s="16" t="n">
        <v>49.76</v>
      </c>
      <c r="L178" s="17">
        <f>((SUM(B178:K178)*1e9)/10)/1e9</f>
        <v/>
      </c>
      <c r="M178" s="18">
        <f>IFERROR((K178-B178)/B178,)</f>
        <v/>
      </c>
      <c r="N178" s="16">
        <f>IFERROR(INDEX(Options!$J$2:$J$1611,MATCH(A178, Options!$G$2:$G$1611,0)), )</f>
        <v/>
      </c>
      <c r="O178" s="16">
        <f>IFERROR(INDEX(Options!$I$2:$I$1611,MATCH(A178, Options!$G$2:$G$1611,0)), )</f>
        <v/>
      </c>
    </row>
    <row r="179">
      <c r="A179" s="16" t="inlineStr">
        <is>
          <t>TUR</t>
        </is>
      </c>
      <c r="B179" s="16" t="n">
        <v>784.37</v>
      </c>
      <c r="C179" s="16" t="n">
        <v>810.16</v>
      </c>
      <c r="D179" s="16" t="n">
        <v>837.21</v>
      </c>
      <c r="E179" s="16" t="n">
        <v>864.71</v>
      </c>
      <c r="F179" s="16" t="n">
        <v>893.37</v>
      </c>
      <c r="G179" s="16" t="n">
        <v>923.01</v>
      </c>
      <c r="H179" s="16" t="n">
        <v>953.63</v>
      </c>
      <c r="I179" s="16" t="n">
        <v>985.27</v>
      </c>
      <c r="J179" s="16" t="n">
        <v>1017.97</v>
      </c>
      <c r="K179" s="16" t="n">
        <v>1051.74</v>
      </c>
      <c r="L179" s="17">
        <f>((SUM(B179:K179)*1e9)/10)/1e9</f>
        <v/>
      </c>
      <c r="M179" s="18">
        <f>IFERROR((K179-B179)/B179,)</f>
        <v/>
      </c>
      <c r="N179" s="16">
        <f>IFERROR(INDEX(Options!$J$2:$J$1611,MATCH(A179, Options!$G$2:$G$1611,0)), )</f>
        <v/>
      </c>
      <c r="O179" s="16">
        <f>IFERROR(INDEX(Options!$I$2:$I$1611,MATCH(A179, Options!$G$2:$G$1611,0)), )</f>
        <v/>
      </c>
    </row>
    <row r="180">
      <c r="A180" s="16" t="inlineStr">
        <is>
          <t>TUV</t>
        </is>
      </c>
      <c r="B180" s="16" t="n">
        <v>0.06</v>
      </c>
      <c r="C180" s="16" t="n">
        <v>0.06</v>
      </c>
      <c r="D180" s="16" t="n">
        <v>0.06</v>
      </c>
      <c r="E180" s="16" t="n">
        <v>0.06</v>
      </c>
      <c r="F180" s="16" t="n">
        <v>0.07000000000000001</v>
      </c>
      <c r="G180" s="16" t="n">
        <v>0.07000000000000001</v>
      </c>
      <c r="H180" s="16" t="n">
        <v>0.07000000000000001</v>
      </c>
      <c r="I180" s="16" t="n">
        <v>0.07000000000000001</v>
      </c>
      <c r="J180" s="16" t="n">
        <v>0.08</v>
      </c>
      <c r="K180" s="16" t="n">
        <v>0.08</v>
      </c>
      <c r="L180" s="17">
        <f>((SUM(B180:K180)*1e9)/10)/1e9</f>
        <v/>
      </c>
      <c r="M180" s="18">
        <f>IFERROR((K180-B180)/B180,)</f>
        <v/>
      </c>
      <c r="N180" s="16">
        <f>IFERROR(INDEX(Options!$J$2:$J$1611,MATCH(A180, Options!$G$2:$G$1611,0)), )</f>
        <v/>
      </c>
      <c r="O180" s="16">
        <f>IFERROR(INDEX(Options!$I$2:$I$1611,MATCH(A180, Options!$G$2:$G$1611,0)), )</f>
        <v/>
      </c>
    </row>
    <row r="181">
      <c r="A181" s="16" t="inlineStr">
        <is>
          <t>TWN</t>
        </is>
      </c>
      <c r="B181" s="16" t="n">
        <v>707.34</v>
      </c>
      <c r="C181" s="16" t="n">
        <v>730.98</v>
      </c>
      <c r="D181" s="16" t="n">
        <v>750.1</v>
      </c>
      <c r="E181" s="16" t="n">
        <v>766.92</v>
      </c>
      <c r="F181" s="16" t="n">
        <v>782.86</v>
      </c>
      <c r="G181" s="16" t="n">
        <v>799.14</v>
      </c>
      <c r="H181" s="16" t="n">
        <v>815.75</v>
      </c>
      <c r="I181" s="16" t="n">
        <v>832.71</v>
      </c>
      <c r="J181" s="16" t="n">
        <v>850.02</v>
      </c>
      <c r="K181" s="16" t="n">
        <v>867.6900000000001</v>
      </c>
      <c r="L181" s="17">
        <f>((SUM(B181:K181)*1e9)/10)/1e9</f>
        <v/>
      </c>
      <c r="M181" s="18">
        <f>IFERROR((K181-B181)/B181,)</f>
        <v/>
      </c>
      <c r="N181" s="16">
        <f>IFERROR(INDEX(Options!$J$2:$J$1611,MATCH(A181, Options!$G$2:$G$1611,0)), )</f>
        <v/>
      </c>
      <c r="O181" s="16">
        <f>IFERROR(INDEX(Options!$I$2:$I$1611,MATCH(A181, Options!$G$2:$G$1611,0)), )</f>
        <v/>
      </c>
    </row>
    <row r="182">
      <c r="A182" s="16" t="inlineStr">
        <is>
          <t>TZA</t>
        </is>
      </c>
      <c r="B182" s="16" t="n">
        <v>66.98999999999999</v>
      </c>
      <c r="C182" s="16" t="n">
        <v>70.42</v>
      </c>
      <c r="D182" s="16" t="n">
        <v>74.29000000000001</v>
      </c>
      <c r="E182" s="16" t="n">
        <v>78.61</v>
      </c>
      <c r="F182" s="16" t="n">
        <v>83.34</v>
      </c>
      <c r="G182" s="16" t="n">
        <v>88.31999999999999</v>
      </c>
      <c r="H182" s="16" t="n">
        <v>93.61</v>
      </c>
      <c r="I182" s="16" t="n">
        <v>99.20999999999999</v>
      </c>
      <c r="J182" s="16" t="n">
        <v>105.14</v>
      </c>
      <c r="K182" s="16" t="n">
        <v>111.43</v>
      </c>
      <c r="L182" s="17">
        <f>((SUM(B182:K182)*1e9)/10)/1e9</f>
        <v/>
      </c>
      <c r="M182" s="18">
        <f>IFERROR((K182-B182)/B182,)</f>
        <v/>
      </c>
      <c r="N182" s="16">
        <f>IFERROR(INDEX(Options!$J$2:$J$1611,MATCH(A182, Options!$G$2:$G$1611,0)), )</f>
        <v/>
      </c>
      <c r="O182" s="16">
        <f>IFERROR(INDEX(Options!$I$2:$I$1611,MATCH(A182, Options!$G$2:$G$1611,0)), )</f>
        <v/>
      </c>
    </row>
    <row r="183">
      <c r="A183" s="16" t="inlineStr">
        <is>
          <t>UGA</t>
        </is>
      </c>
      <c r="B183" s="16" t="n">
        <v>39.94</v>
      </c>
      <c r="C183" s="16" t="n">
        <v>41.99</v>
      </c>
      <c r="D183" s="16" t="n">
        <v>44.78</v>
      </c>
      <c r="E183" s="16" t="n">
        <v>47.76</v>
      </c>
      <c r="F183" s="16" t="n">
        <v>51.28</v>
      </c>
      <c r="G183" s="16" t="n">
        <v>54.78</v>
      </c>
      <c r="H183" s="16" t="n">
        <v>58.52</v>
      </c>
      <c r="I183" s="16" t="n">
        <v>62.51</v>
      </c>
      <c r="J183" s="16" t="n">
        <v>66.78</v>
      </c>
      <c r="K183" s="16" t="n">
        <v>71.34</v>
      </c>
      <c r="L183" s="17">
        <f>((SUM(B183:K183)*1e9)/10)/1e9</f>
        <v/>
      </c>
      <c r="M183" s="18">
        <f>IFERROR((K183-B183)/B183,)</f>
        <v/>
      </c>
      <c r="N183" s="16">
        <f>IFERROR(INDEX(Options!$J$2:$J$1611,MATCH(A183, Options!$G$2:$G$1611,0)), )</f>
        <v/>
      </c>
      <c r="O183" s="16">
        <f>IFERROR(INDEX(Options!$I$2:$I$1611,MATCH(A183, Options!$G$2:$G$1611,0)), )</f>
        <v/>
      </c>
    </row>
    <row r="184">
      <c r="A184" s="16" t="inlineStr">
        <is>
          <t>UKR</t>
        </is>
      </c>
      <c r="B184" s="16" t="n">
        <v>160.66</v>
      </c>
      <c r="C184" s="16" t="n">
        <v>166.5</v>
      </c>
      <c r="D184" s="16" t="n">
        <v>172.15</v>
      </c>
      <c r="E184" s="16" t="n">
        <v>178.69</v>
      </c>
      <c r="F184" s="16" t="n">
        <v>185.83</v>
      </c>
      <c r="G184" s="16" t="n">
        <v>193.26</v>
      </c>
      <c r="H184" s="16" t="n">
        <v>200.99</v>
      </c>
      <c r="I184" s="16" t="n">
        <v>209.03</v>
      </c>
      <c r="J184" s="16" t="n">
        <v>217.39</v>
      </c>
      <c r="K184" s="16" t="n">
        <v>226.08</v>
      </c>
      <c r="L184" s="17">
        <f>((SUM(B184:K184)*1e9)/10)/1e9</f>
        <v/>
      </c>
      <c r="M184" s="18">
        <f>IFERROR((K184-B184)/B184,)</f>
        <v/>
      </c>
      <c r="N184" s="16">
        <f>IFERROR(INDEX(Options!$J$2:$J$1611,MATCH(A184, Options!$G$2:$G$1611,0)), )</f>
        <v/>
      </c>
      <c r="O184" s="16">
        <f>IFERROR(INDEX(Options!$I$2:$I$1611,MATCH(A184, Options!$G$2:$G$1611,0)), )</f>
        <v/>
      </c>
    </row>
    <row r="185">
      <c r="A185" s="16" t="inlineStr">
        <is>
          <t>URY</t>
        </is>
      </c>
      <c r="B185" s="16" t="n">
        <v>58.33</v>
      </c>
      <c r="C185" s="16" t="n">
        <v>60.2</v>
      </c>
      <c r="D185" s="16" t="n">
        <v>61.82</v>
      </c>
      <c r="E185" s="16" t="n">
        <v>63.37</v>
      </c>
      <c r="F185" s="16" t="n">
        <v>64.76000000000001</v>
      </c>
      <c r="G185" s="16" t="n">
        <v>66.18000000000001</v>
      </c>
      <c r="H185" s="16" t="n">
        <v>67.64</v>
      </c>
      <c r="I185" s="16" t="n">
        <v>69.13</v>
      </c>
      <c r="J185" s="16" t="n">
        <v>70.65000000000001</v>
      </c>
      <c r="K185" s="16" t="n">
        <v>72.2</v>
      </c>
      <c r="L185" s="17">
        <f>((SUM(B185:K185)*1e9)/10)/1e9</f>
        <v/>
      </c>
      <c r="M185" s="18">
        <f>IFERROR((K185-B185)/B185,)</f>
        <v/>
      </c>
      <c r="N185" s="16">
        <f>IFERROR(INDEX(Options!$J$2:$J$1611,MATCH(A185, Options!$G$2:$G$1611,0)), )</f>
        <v/>
      </c>
      <c r="O185" s="16">
        <f>IFERROR(INDEX(Options!$I$2:$I$1611,MATCH(A185, Options!$G$2:$G$1611,0)), )</f>
        <v/>
      </c>
    </row>
    <row r="186">
      <c r="A186" s="16" t="inlineStr">
        <is>
          <t>USA</t>
        </is>
      </c>
      <c r="B186" s="16" t="n">
        <v>22141.73</v>
      </c>
      <c r="C186" s="16" t="n">
        <v>23292.66</v>
      </c>
      <c r="D186" s="16" t="n">
        <v>23799.28</v>
      </c>
      <c r="E186" s="16" t="n">
        <v>24203.86</v>
      </c>
      <c r="F186" s="16" t="n">
        <v>24615.33</v>
      </c>
      <c r="G186" s="16" t="n">
        <v>25033.79</v>
      </c>
      <c r="H186" s="16" t="n">
        <v>25459.36</v>
      </c>
      <c r="I186" s="16" t="n">
        <v>25892.17</v>
      </c>
      <c r="J186" s="16" t="n">
        <v>26332.34</v>
      </c>
      <c r="K186" s="16" t="n">
        <v>26779.99</v>
      </c>
      <c r="L186" s="17">
        <f>((SUM(B186:K186)*1e9)/10)/1e9</f>
        <v/>
      </c>
      <c r="M186" s="18">
        <f>IFERROR((K186-B186)/B186,)</f>
        <v/>
      </c>
      <c r="N186" s="16">
        <f>IFERROR(INDEX(Options!$J$2:$J$1611,MATCH(A186, Options!$G$2:$G$1611,0)), )</f>
        <v/>
      </c>
      <c r="O186" s="16">
        <f>IFERROR(INDEX(Options!$I$2:$I$1611,MATCH(A186, Options!$G$2:$G$1611,0)), )</f>
        <v/>
      </c>
    </row>
    <row r="187">
      <c r="A187" s="16" t="inlineStr">
        <is>
          <t>UZB</t>
        </is>
      </c>
      <c r="B187" s="16" t="n">
        <v>63.61</v>
      </c>
      <c r="C187" s="16" t="n">
        <v>67.03</v>
      </c>
      <c r="D187" s="16" t="n">
        <v>70.7</v>
      </c>
      <c r="E187" s="16" t="n">
        <v>74.58</v>
      </c>
      <c r="F187" s="16" t="n">
        <v>78.68000000000001</v>
      </c>
      <c r="G187" s="16" t="n">
        <v>83.04000000000001</v>
      </c>
      <c r="H187" s="16" t="n">
        <v>87.64</v>
      </c>
      <c r="I187" s="16" t="n">
        <v>92.48999999999999</v>
      </c>
      <c r="J187" s="16" t="n">
        <v>97.61</v>
      </c>
      <c r="K187" s="16" t="n">
        <v>103.02</v>
      </c>
      <c r="L187" s="17">
        <f>((SUM(B187:K187)*1e9)/10)/1e9</f>
        <v/>
      </c>
      <c r="M187" s="18">
        <f>IFERROR((K187-B187)/B187,)</f>
        <v/>
      </c>
      <c r="N187" s="16">
        <f>IFERROR(INDEX(Options!$J$2:$J$1611,MATCH(A187, Options!$G$2:$G$1611,0)), )</f>
        <v/>
      </c>
      <c r="O187" s="16">
        <f>IFERROR(INDEX(Options!$I$2:$I$1611,MATCH(A187, Options!$G$2:$G$1611,0)), )</f>
        <v/>
      </c>
    </row>
    <row r="188">
      <c r="A188" s="16" t="inlineStr">
        <is>
          <t>VCT</t>
        </is>
      </c>
      <c r="B188" s="16" t="n">
        <v>0.76</v>
      </c>
      <c r="C188" s="16" t="n">
        <v>0.82</v>
      </c>
      <c r="D188" s="16" t="n">
        <v>0.87</v>
      </c>
      <c r="E188" s="16" t="n">
        <v>0.91</v>
      </c>
      <c r="F188" s="16" t="n">
        <v>0.9399999999999999</v>
      </c>
      <c r="G188" s="16" t="n">
        <v>0.96</v>
      </c>
      <c r="H188" s="16" t="n">
        <v>0.99</v>
      </c>
      <c r="I188" s="16" t="n">
        <v>1.02</v>
      </c>
      <c r="J188" s="16" t="n">
        <v>1.04</v>
      </c>
      <c r="K188" s="16" t="n">
        <v>1.07</v>
      </c>
      <c r="L188" s="17">
        <f>((SUM(B188:K188)*1e9)/10)/1e9</f>
        <v/>
      </c>
      <c r="M188" s="18">
        <f>IFERROR((K188-B188)/B188,)</f>
        <v/>
      </c>
      <c r="N188" s="16">
        <f>IFERROR(INDEX(Options!$J$2:$J$1611,MATCH(A188, Options!$G$2:$G$1611,0)), )</f>
        <v/>
      </c>
      <c r="O188" s="16">
        <f>IFERROR(INDEX(Options!$I$2:$I$1611,MATCH(A188, Options!$G$2:$G$1611,0)), )</f>
        <v/>
      </c>
    </row>
    <row r="189">
      <c r="A189" s="16" t="inlineStr">
        <is>
          <t>VEN</t>
        </is>
      </c>
      <c r="B189" s="16" t="n">
        <v>44.89</v>
      </c>
      <c r="C189" s="16" t="n">
        <v>43.55</v>
      </c>
      <c r="D189" s="16" t="n">
        <v>43.55</v>
      </c>
      <c r="E189" s="16" t="n">
        <v>43.55</v>
      </c>
      <c r="F189" s="16" t="n">
        <v>43.55</v>
      </c>
      <c r="G189" s="16" t="n">
        <v>43.55</v>
      </c>
      <c r="H189" s="16" t="n">
        <v>43.55</v>
      </c>
      <c r="I189" s="16" t="n">
        <v>43.55</v>
      </c>
      <c r="J189" s="16" t="n">
        <v>43.55</v>
      </c>
      <c r="K189" s="16" t="n">
        <v>43.55</v>
      </c>
      <c r="L189" s="17">
        <f>((SUM(B189:K189)*1e9)/10)/1e9</f>
        <v/>
      </c>
      <c r="M189" s="18">
        <f>IFERROR((K189-B189)/B189,)</f>
        <v/>
      </c>
      <c r="N189" s="16">
        <f>IFERROR(INDEX(Options!$J$2:$J$1611,MATCH(A189, Options!$G$2:$G$1611,0)), )</f>
        <v/>
      </c>
      <c r="O189" s="16">
        <f>IFERROR(INDEX(Options!$I$2:$I$1611,MATCH(A189, Options!$G$2:$G$1611,0)), )</f>
        <v/>
      </c>
    </row>
    <row r="190">
      <c r="A190" s="16" t="inlineStr">
        <is>
          <t>VNM</t>
        </is>
      </c>
      <c r="B190" s="16" t="n">
        <v>356.08</v>
      </c>
      <c r="C190" s="16" t="n">
        <v>379.68</v>
      </c>
      <c r="D190" s="16" t="n">
        <v>405.5</v>
      </c>
      <c r="E190" s="16" t="n">
        <v>433.8</v>
      </c>
      <c r="F190" s="16" t="n">
        <v>464.76</v>
      </c>
      <c r="G190" s="16" t="n">
        <v>497.01</v>
      </c>
      <c r="H190" s="16" t="n">
        <v>531.5</v>
      </c>
      <c r="I190" s="16" t="n">
        <v>568.38</v>
      </c>
      <c r="J190" s="16" t="n">
        <v>607.8200000000001</v>
      </c>
      <c r="K190" s="16" t="n">
        <v>649.99</v>
      </c>
      <c r="L190" s="17">
        <f>((SUM(B190:K190)*1e9)/10)/1e9</f>
        <v/>
      </c>
      <c r="M190" s="18">
        <f>IFERROR((K190-B190)/B190,)</f>
        <v/>
      </c>
      <c r="N190" s="16">
        <f>IFERROR(INDEX(Options!$J$2:$J$1611,MATCH(A190, Options!$G$2:$G$1611,0)), )</f>
        <v/>
      </c>
      <c r="O190" s="16">
        <f>IFERROR(INDEX(Options!$I$2:$I$1611,MATCH(A190, Options!$G$2:$G$1611,0)), )</f>
        <v/>
      </c>
    </row>
    <row r="191">
      <c r="A191" s="16" t="inlineStr">
        <is>
          <t>VUT</t>
        </is>
      </c>
      <c r="B191" s="16" t="n">
        <v>0.9399999999999999</v>
      </c>
      <c r="C191" s="16" t="n">
        <v>0.97</v>
      </c>
      <c r="D191" s="16" t="n">
        <v>1.01</v>
      </c>
      <c r="E191" s="16" t="n">
        <v>1.05</v>
      </c>
      <c r="F191" s="16" t="n">
        <v>1.08</v>
      </c>
      <c r="G191" s="16" t="n">
        <v>1.11</v>
      </c>
      <c r="H191" s="16" t="n">
        <v>1.14</v>
      </c>
      <c r="I191" s="16" t="n">
        <v>1.17</v>
      </c>
      <c r="J191" s="16" t="n">
        <v>1.2</v>
      </c>
      <c r="K191" s="16" t="n">
        <v>1.23</v>
      </c>
      <c r="L191" s="17">
        <f>((SUM(B191:K191)*1e9)/10)/1e9</f>
        <v/>
      </c>
      <c r="M191" s="18">
        <f>IFERROR((K191-B191)/B191,)</f>
        <v/>
      </c>
      <c r="N191" s="16">
        <f>IFERROR(INDEX(Options!$J$2:$J$1611,MATCH(A191, Options!$G$2:$G$1611,0)), )</f>
        <v/>
      </c>
      <c r="O191" s="16">
        <f>IFERROR(INDEX(Options!$I$2:$I$1611,MATCH(A191, Options!$G$2:$G$1611,0)), )</f>
        <v/>
      </c>
    </row>
    <row r="192">
      <c r="A192" s="16" t="inlineStr">
        <is>
          <t>WBG</t>
        </is>
      </c>
      <c r="B192" s="16" t="n">
        <v>16.25</v>
      </c>
      <c r="C192" s="16" t="n">
        <v>17.23</v>
      </c>
      <c r="D192" s="16" t="n">
        <v>17.93</v>
      </c>
      <c r="E192" s="16" t="n">
        <v>18.36</v>
      </c>
      <c r="F192" s="16" t="n">
        <v>18.74</v>
      </c>
      <c r="G192" s="16" t="n">
        <v>19.12</v>
      </c>
      <c r="H192" s="16" t="n">
        <v>19.51</v>
      </c>
      <c r="I192" s="16" t="n">
        <v>19.91</v>
      </c>
      <c r="J192" s="16" t="n">
        <v>20.32</v>
      </c>
      <c r="K192" s="16" t="n">
        <v>20.74</v>
      </c>
      <c r="L192" s="17">
        <f>((SUM(B192:K192)*1e9)/10)/1e9</f>
        <v/>
      </c>
      <c r="M192" s="18">
        <f>IFERROR((K192-B192)/B192,)</f>
        <v/>
      </c>
      <c r="N192" s="16">
        <f>IFERROR(INDEX(Options!$J$2:$J$1611,MATCH(A192, Options!$G$2:$G$1611,0)), )</f>
        <v/>
      </c>
      <c r="O192" s="16">
        <f>IFERROR(INDEX(Options!$I$2:$I$1611,MATCH(A192, Options!$G$2:$G$1611,0)), )</f>
        <v/>
      </c>
    </row>
    <row r="193">
      <c r="A193" s="16" t="inlineStr">
        <is>
          <t>WSM</t>
        </is>
      </c>
      <c r="B193" s="16" t="n">
        <v>0.75</v>
      </c>
      <c r="C193" s="16" t="n">
        <v>0.76</v>
      </c>
      <c r="D193" s="16" t="n">
        <v>0.79</v>
      </c>
      <c r="E193" s="16" t="n">
        <v>0.82</v>
      </c>
      <c r="F193" s="16" t="n">
        <v>0.85</v>
      </c>
      <c r="G193" s="16" t="n">
        <v>0.87</v>
      </c>
      <c r="H193" s="16" t="n">
        <v>0.9</v>
      </c>
      <c r="I193" s="16" t="n">
        <v>0.92</v>
      </c>
      <c r="J193" s="16" t="n">
        <v>0.95</v>
      </c>
      <c r="K193" s="16" t="n">
        <v>0.97</v>
      </c>
      <c r="L193" s="17">
        <f>((SUM(B193:K193)*1e9)/10)/1e9</f>
        <v/>
      </c>
      <c r="M193" s="18">
        <f>IFERROR((K193-B193)/B193,)</f>
        <v/>
      </c>
      <c r="N193" s="16">
        <f>IFERROR(INDEX(Options!$J$2:$J$1611,MATCH(A193, Options!$G$2:$G$1611,0)), )</f>
        <v/>
      </c>
      <c r="O193" s="16">
        <f>IFERROR(INDEX(Options!$I$2:$I$1611,MATCH(A193, Options!$G$2:$G$1611,0)), )</f>
        <v/>
      </c>
    </row>
    <row r="194">
      <c r="A194" s="16" t="inlineStr">
        <is>
          <t>YEM</t>
        </is>
      </c>
      <c r="B194" s="16" t="n">
        <v>18.46</v>
      </c>
      <c r="C194" s="16" t="n">
        <v>18.65</v>
      </c>
      <c r="D194" s="16" t="n">
        <v>19.95</v>
      </c>
      <c r="E194" s="16" t="n">
        <v>21.25</v>
      </c>
      <c r="F194" s="16" t="n">
        <v>22.53</v>
      </c>
      <c r="G194" s="16" t="n">
        <v>23.77</v>
      </c>
      <c r="H194" s="16" t="n">
        <v>25.07</v>
      </c>
      <c r="I194" s="16" t="n">
        <v>26.45</v>
      </c>
      <c r="J194" s="16" t="n">
        <v>27.91</v>
      </c>
      <c r="K194" s="16" t="n">
        <v>29.44</v>
      </c>
      <c r="L194" s="17">
        <f>((SUM(B194:K194)*1e9)/10)/1e9</f>
        <v/>
      </c>
      <c r="M194" s="18">
        <f>IFERROR((K194-B194)/B194,)</f>
        <v/>
      </c>
      <c r="N194" s="16">
        <f>IFERROR(INDEX(Options!$J$2:$J$1611,MATCH(A194, Options!$G$2:$G$1611,0)), )</f>
        <v/>
      </c>
      <c r="O194" s="16">
        <f>IFERROR(INDEX(Options!$I$2:$I$1611,MATCH(A194, Options!$G$2:$G$1611,0)), )</f>
        <v/>
      </c>
    </row>
    <row r="195">
      <c r="A195" s="16" t="inlineStr">
        <is>
          <t>ZAF</t>
        </is>
      </c>
      <c r="B195" s="16" t="n">
        <v>352.11</v>
      </c>
      <c r="C195" s="16" t="n">
        <v>359.7</v>
      </c>
      <c r="D195" s="16" t="n">
        <v>364.73</v>
      </c>
      <c r="E195" s="16" t="n">
        <v>369.48</v>
      </c>
      <c r="F195" s="16" t="n">
        <v>374.28</v>
      </c>
      <c r="G195" s="16" t="n">
        <v>379.15</v>
      </c>
      <c r="H195" s="16" t="n">
        <v>384.07</v>
      </c>
      <c r="I195" s="16" t="n">
        <v>389.07</v>
      </c>
      <c r="J195" s="16" t="n">
        <v>394.13</v>
      </c>
      <c r="K195" s="16" t="n">
        <v>399.25</v>
      </c>
      <c r="L195" s="17">
        <f>((SUM(B195:K195)*1e9)/10)/1e9</f>
        <v/>
      </c>
      <c r="M195" s="18">
        <f>IFERROR((K195-B195)/B195,)</f>
        <v/>
      </c>
      <c r="N195" s="16">
        <f>IFERROR(INDEX(Options!$J$2:$J$1611,MATCH(A195, Options!$G$2:$G$1611,0)), )</f>
        <v/>
      </c>
      <c r="O195" s="16">
        <f>IFERROR(INDEX(Options!$I$2:$I$1611,MATCH(A195, Options!$G$2:$G$1611,0)), )</f>
        <v/>
      </c>
    </row>
    <row r="196">
      <c r="A196" s="16" t="inlineStr">
        <is>
          <t>ZMB</t>
        </is>
      </c>
      <c r="B196" s="16" t="n">
        <v>19.51</v>
      </c>
      <c r="C196" s="16" t="n">
        <v>19.74</v>
      </c>
      <c r="D196" s="16" t="n">
        <v>20</v>
      </c>
      <c r="E196" s="16" t="n">
        <v>20.29</v>
      </c>
      <c r="F196" s="16" t="n">
        <v>20.58</v>
      </c>
      <c r="G196" s="16" t="n">
        <v>20.88</v>
      </c>
      <c r="H196" s="16" t="n">
        <v>21.18</v>
      </c>
      <c r="I196" s="16" t="n">
        <v>21.49</v>
      </c>
      <c r="J196" s="16" t="n">
        <v>21.8</v>
      </c>
      <c r="K196" s="16" t="n">
        <v>22.12</v>
      </c>
      <c r="L196" s="17">
        <f>((SUM(B196:K196)*1e9)/10)/1e9</f>
        <v/>
      </c>
      <c r="M196" s="18">
        <f>IFERROR((K196-B196)/B196,)</f>
        <v/>
      </c>
      <c r="N196" s="16">
        <f>IFERROR(INDEX(Options!$J$2:$J$1611,MATCH(A196, Options!$G$2:$G$1611,0)), )</f>
        <v/>
      </c>
      <c r="O196" s="16">
        <f>IFERROR(INDEX(Options!$I$2:$I$1611,MATCH(A196, Options!$G$2:$G$1611,0)), )</f>
        <v/>
      </c>
    </row>
    <row r="197">
      <c r="A197" s="16" t="inlineStr">
        <is>
          <t>ZWE</t>
        </is>
      </c>
      <c r="B197" s="16" t="n">
        <v>23.05</v>
      </c>
      <c r="C197" s="16" t="n">
        <v>23.76</v>
      </c>
      <c r="D197" s="16" t="n">
        <v>24.47</v>
      </c>
      <c r="E197" s="16" t="n">
        <v>25.21</v>
      </c>
      <c r="F197" s="16" t="n">
        <v>25.98</v>
      </c>
      <c r="G197" s="16" t="n">
        <v>26.78</v>
      </c>
      <c r="H197" s="16" t="n">
        <v>27.59</v>
      </c>
      <c r="I197" s="16" t="n">
        <v>28.43</v>
      </c>
      <c r="J197" s="16" t="n">
        <v>29.3</v>
      </c>
      <c r="K197" s="16" t="n">
        <v>30.19</v>
      </c>
      <c r="L197" s="17">
        <f>((SUM(B197:K197)*1e9)/10)/1e9</f>
        <v/>
      </c>
      <c r="M197" s="18">
        <f>IFERROR((K197-B197)/B197,)</f>
        <v/>
      </c>
      <c r="N197" s="16">
        <f>IFERROR(INDEX(Options!$J$2:$J$1611,MATCH(A197, Options!$G$2:$G$1611,0)), )</f>
        <v/>
      </c>
      <c r="O197" s="16">
        <f>IFERROR(INDEX(Options!$I$2:$I$1611,MATCH(A197, Options!$G$2:$G$1611,0)), )</f>
        <v/>
      </c>
    </row>
    <row r="198">
      <c r="L198" s="20" t="n"/>
    </row>
    <row r="199">
      <c r="L199" s="20" t="n"/>
    </row>
    <row r="200">
      <c r="L200" s="2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099ff"/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cols>
    <col customWidth="1" max="7" min="7" width="10"/>
    <col customWidth="1" max="8" min="8" width="10"/>
    <col customWidth="1" max="9" min="9" width="10"/>
    <col customWidth="1" max="10" min="10" width="10"/>
  </cols>
  <sheetData>
    <row r="1">
      <c r="A1" t="inlineStr">
        <is>
          <t>Country</t>
        </is>
      </c>
      <c r="B1" t="inlineStr">
        <is>
          <t>ISO3</t>
        </is>
      </c>
      <c r="C1" t="inlineStr">
        <is>
          <t>Scenario</t>
        </is>
      </c>
      <c r="D1" t="inlineStr">
        <is>
          <t>Strategy</t>
        </is>
      </c>
      <c r="E1" t="inlineStr">
        <is>
          <t>Spectrum</t>
        </is>
      </c>
      <c r="G1" t="inlineStr">
        <is>
          <t>ISO3</t>
        </is>
      </c>
      <c r="H1" t="inlineStr">
        <is>
          <t>ifscode</t>
        </is>
      </c>
      <c r="I1" t="inlineStr">
        <is>
          <t>region</t>
        </is>
      </c>
      <c r="J1" t="inlineStr">
        <is>
          <t>income</t>
        </is>
      </c>
    </row>
    <row r="2">
      <c r="A2" t="inlineStr">
        <is>
          <t>Afghanistan</t>
        </is>
      </c>
      <c r="B2" t="inlineStr">
        <is>
          <t>AFG</t>
        </is>
      </c>
      <c r="C2" t="inlineStr">
        <is>
          <t>High</t>
        </is>
      </c>
      <c r="D2" t="inlineStr">
        <is>
          <t>4G</t>
        </is>
      </c>
      <c r="E2" t="inlineStr">
        <is>
          <t>High</t>
        </is>
      </c>
      <c r="G2" t="inlineStr">
        <is>
          <t>AFG</t>
        </is>
      </c>
      <c r="H2" t="n">
        <v>512</v>
      </c>
      <c r="I2" t="inlineStr">
        <is>
          <t>Middle East, North Africa, Afghanistan, and Pakistan</t>
        </is>
      </c>
      <c r="J2" t="inlineStr">
        <is>
          <t>Low Income Developing Countries</t>
        </is>
      </c>
    </row>
    <row r="3">
      <c r="A3" t="inlineStr">
        <is>
          <t>Åland Islands</t>
        </is>
      </c>
      <c r="B3" t="inlineStr">
        <is>
          <t>ALA</t>
        </is>
      </c>
      <c r="C3" t="inlineStr">
        <is>
          <t>Baseline</t>
        </is>
      </c>
      <c r="E3" t="inlineStr">
        <is>
          <t>Baseline</t>
        </is>
      </c>
      <c r="G3" t="inlineStr">
        <is>
          <t>ALB</t>
        </is>
      </c>
      <c r="H3" t="n">
        <v>914</v>
      </c>
      <c r="I3" t="inlineStr">
        <is>
          <t>Emerging and Developing Europe</t>
        </is>
      </c>
      <c r="J3" t="inlineStr">
        <is>
          <t>Emerging Market Economies</t>
        </is>
      </c>
    </row>
    <row r="4">
      <c r="A4" t="inlineStr">
        <is>
          <t>Albania</t>
        </is>
      </c>
      <c r="B4" t="inlineStr">
        <is>
          <t>ALB</t>
        </is>
      </c>
      <c r="C4" t="inlineStr">
        <is>
          <t>Low</t>
        </is>
      </c>
      <c r="E4" t="inlineStr">
        <is>
          <t>Low</t>
        </is>
      </c>
      <c r="G4" t="inlineStr">
        <is>
          <t>DZA</t>
        </is>
      </c>
      <c r="H4" t="n">
        <v>612</v>
      </c>
      <c r="I4" t="inlineStr">
        <is>
          <t>Middle East, North Africa, Afghanistan, and Pakistan</t>
        </is>
      </c>
      <c r="J4" t="inlineStr">
        <is>
          <t>Emerging Market Economies</t>
        </is>
      </c>
    </row>
    <row r="5">
      <c r="A5" t="inlineStr">
        <is>
          <t>Algeria</t>
        </is>
      </c>
      <c r="B5" t="inlineStr">
        <is>
          <t>DZA</t>
        </is>
      </c>
      <c r="G5" t="inlineStr">
        <is>
          <t>AND</t>
        </is>
      </c>
      <c r="H5" t="n">
        <v>171</v>
      </c>
      <c r="I5" t="inlineStr">
        <is>
          <t>Advanced Economies</t>
        </is>
      </c>
      <c r="J5" t="inlineStr">
        <is>
          <t>Advanced Economies</t>
        </is>
      </c>
    </row>
    <row r="6">
      <c r="A6" t="inlineStr">
        <is>
          <t>American Samoa</t>
        </is>
      </c>
      <c r="B6" t="inlineStr">
        <is>
          <t>ASM</t>
        </is>
      </c>
      <c r="G6" t="inlineStr">
        <is>
          <t>AGO</t>
        </is>
      </c>
      <c r="H6" t="n">
        <v>614</v>
      </c>
      <c r="I6" t="inlineStr">
        <is>
          <t>Sub-Sahara Africa</t>
        </is>
      </c>
      <c r="J6" t="inlineStr">
        <is>
          <t>Emerging Market Economies</t>
        </is>
      </c>
    </row>
    <row r="7">
      <c r="A7" t="inlineStr">
        <is>
          <t>Andorra</t>
        </is>
      </c>
      <c r="B7" t="inlineStr">
        <is>
          <t>AND</t>
        </is>
      </c>
      <c r="G7" t="inlineStr">
        <is>
          <t>ATG</t>
        </is>
      </c>
      <c r="H7" t="n">
        <v>311</v>
      </c>
      <c r="I7" t="inlineStr">
        <is>
          <t>Latin America and the Caribbean</t>
        </is>
      </c>
      <c r="J7" t="inlineStr">
        <is>
          <t>Emerging Market Economies</t>
        </is>
      </c>
    </row>
    <row r="8">
      <c r="A8" t="inlineStr">
        <is>
          <t>Angola</t>
        </is>
      </c>
      <c r="B8" t="inlineStr">
        <is>
          <t>AGO</t>
        </is>
      </c>
      <c r="G8" t="inlineStr">
        <is>
          <t>ARG</t>
        </is>
      </c>
      <c r="H8" t="n">
        <v>213</v>
      </c>
      <c r="I8" t="inlineStr">
        <is>
          <t>Latin America and the Caribbean</t>
        </is>
      </c>
      <c r="J8" t="inlineStr">
        <is>
          <t>Emerging Market Economies</t>
        </is>
      </c>
    </row>
    <row r="9">
      <c r="A9" t="inlineStr">
        <is>
          <t>Anguilla</t>
        </is>
      </c>
      <c r="B9" t="inlineStr">
        <is>
          <t>AIA</t>
        </is>
      </c>
      <c r="G9" t="inlineStr">
        <is>
          <t>ARM</t>
        </is>
      </c>
      <c r="H9" t="n">
        <v>911</v>
      </c>
      <c r="I9" t="inlineStr">
        <is>
          <t>Caucasus and Central Asia</t>
        </is>
      </c>
      <c r="J9" t="inlineStr">
        <is>
          <t>Emerging Market Economies</t>
        </is>
      </c>
    </row>
    <row r="10">
      <c r="A10" t="inlineStr">
        <is>
          <t>Antarctica</t>
        </is>
      </c>
      <c r="B10" t="inlineStr">
        <is>
          <t>ATA</t>
        </is>
      </c>
      <c r="G10" t="inlineStr">
        <is>
          <t>ABW</t>
        </is>
      </c>
      <c r="H10" t="n">
        <v>314</v>
      </c>
      <c r="I10" t="inlineStr">
        <is>
          <t>Latin America and the Caribbean</t>
        </is>
      </c>
      <c r="J10" t="inlineStr">
        <is>
          <t>Emerging Market Economies</t>
        </is>
      </c>
    </row>
    <row r="11">
      <c r="A11" t="inlineStr">
        <is>
          <t>Antigua and Barbuda</t>
        </is>
      </c>
      <c r="B11" t="inlineStr">
        <is>
          <t>ATG</t>
        </is>
      </c>
      <c r="G11" t="inlineStr">
        <is>
          <t>AUS</t>
        </is>
      </c>
      <c r="H11" t="n">
        <v>193</v>
      </c>
      <c r="I11" t="inlineStr">
        <is>
          <t>Advanced Economies</t>
        </is>
      </c>
      <c r="J11" t="inlineStr">
        <is>
          <t>Advanced Economies</t>
        </is>
      </c>
    </row>
    <row r="12">
      <c r="A12" t="inlineStr">
        <is>
          <t>Argentina</t>
        </is>
      </c>
      <c r="B12" t="inlineStr">
        <is>
          <t>ARG</t>
        </is>
      </c>
      <c r="G12" t="inlineStr">
        <is>
          <t>AUT</t>
        </is>
      </c>
      <c r="H12" t="n">
        <v>122</v>
      </c>
      <c r="I12" t="inlineStr">
        <is>
          <t>Advanced Economies</t>
        </is>
      </c>
      <c r="J12" t="inlineStr">
        <is>
          <t>Advanced Economies</t>
        </is>
      </c>
    </row>
    <row r="13">
      <c r="A13" t="inlineStr">
        <is>
          <t>Armenia</t>
        </is>
      </c>
      <c r="B13" t="inlineStr">
        <is>
          <t>ARM</t>
        </is>
      </c>
      <c r="G13" t="inlineStr">
        <is>
          <t>AZE</t>
        </is>
      </c>
      <c r="H13" t="n">
        <v>912</v>
      </c>
      <c r="I13" t="inlineStr">
        <is>
          <t>Caucasus and Central Asia</t>
        </is>
      </c>
      <c r="J13" t="inlineStr">
        <is>
          <t>Emerging Market Economies</t>
        </is>
      </c>
    </row>
    <row r="14">
      <c r="A14" t="inlineStr">
        <is>
          <t>Aruba</t>
        </is>
      </c>
      <c r="B14" t="inlineStr">
        <is>
          <t>ABW</t>
        </is>
      </c>
      <c r="G14" t="inlineStr">
        <is>
          <t>BHR</t>
        </is>
      </c>
      <c r="H14" t="n">
        <v>419</v>
      </c>
      <c r="I14" t="inlineStr">
        <is>
          <t>Middle East, North Africa, Afghanistan, and Pakistan</t>
        </is>
      </c>
      <c r="J14" t="inlineStr">
        <is>
          <t>Emerging Market Economies</t>
        </is>
      </c>
    </row>
    <row r="15">
      <c r="A15" t="inlineStr">
        <is>
          <t>Australia</t>
        </is>
      </c>
      <c r="B15" t="inlineStr">
        <is>
          <t>AUS</t>
        </is>
      </c>
      <c r="G15" t="inlineStr">
        <is>
          <t>BGD</t>
        </is>
      </c>
      <c r="H15" t="n">
        <v>513</v>
      </c>
      <c r="I15" t="inlineStr">
        <is>
          <t>Emerging and Developing Asia</t>
        </is>
      </c>
      <c r="J15" t="inlineStr">
        <is>
          <t>Low Income Developing Countries</t>
        </is>
      </c>
    </row>
    <row r="16">
      <c r="A16" t="inlineStr">
        <is>
          <t>Austria</t>
        </is>
      </c>
      <c r="B16" t="inlineStr">
        <is>
          <t>AUT</t>
        </is>
      </c>
      <c r="G16" t="inlineStr">
        <is>
          <t>BRB</t>
        </is>
      </c>
      <c r="H16" t="n">
        <v>316</v>
      </c>
      <c r="I16" t="inlineStr">
        <is>
          <t>Latin America and the Caribbean</t>
        </is>
      </c>
      <c r="J16" t="inlineStr">
        <is>
          <t>Emerging Market Economies</t>
        </is>
      </c>
    </row>
    <row r="17">
      <c r="A17" t="inlineStr">
        <is>
          <t>Azerbaijan</t>
        </is>
      </c>
      <c r="B17" t="inlineStr">
        <is>
          <t>AZE</t>
        </is>
      </c>
      <c r="G17" t="inlineStr">
        <is>
          <t>BLR</t>
        </is>
      </c>
      <c r="H17" t="n">
        <v>913</v>
      </c>
      <c r="I17" t="inlineStr">
        <is>
          <t>Emerging and Developing Europe</t>
        </is>
      </c>
      <c r="J17" t="inlineStr">
        <is>
          <t>Emerging Market Economies</t>
        </is>
      </c>
    </row>
    <row r="18">
      <c r="A18" t="inlineStr">
        <is>
          <t>Bahamas (the)</t>
        </is>
      </c>
      <c r="B18" t="inlineStr">
        <is>
          <t>BHS</t>
        </is>
      </c>
      <c r="G18" t="inlineStr">
        <is>
          <t>BEL</t>
        </is>
      </c>
      <c r="H18" t="n">
        <v>124</v>
      </c>
      <c r="I18" t="inlineStr">
        <is>
          <t>Advanced Economies</t>
        </is>
      </c>
      <c r="J18" t="inlineStr">
        <is>
          <t>Advanced Economies</t>
        </is>
      </c>
    </row>
    <row r="19">
      <c r="A19" t="inlineStr">
        <is>
          <t>Bahrain</t>
        </is>
      </c>
      <c r="B19" t="inlineStr">
        <is>
          <t>BHR</t>
        </is>
      </c>
      <c r="G19" t="inlineStr">
        <is>
          <t>BLZ</t>
        </is>
      </c>
      <c r="H19" t="n">
        <v>339</v>
      </c>
      <c r="I19" t="inlineStr">
        <is>
          <t>Latin America and the Caribbean</t>
        </is>
      </c>
      <c r="J19" t="inlineStr">
        <is>
          <t>Emerging Market Economies</t>
        </is>
      </c>
    </row>
    <row r="20">
      <c r="A20" t="inlineStr">
        <is>
          <t>Bangladesh</t>
        </is>
      </c>
      <c r="B20" t="inlineStr">
        <is>
          <t>BGD</t>
        </is>
      </c>
      <c r="G20" t="inlineStr">
        <is>
          <t>BEN</t>
        </is>
      </c>
      <c r="H20" t="n">
        <v>638</v>
      </c>
      <c r="I20" t="inlineStr">
        <is>
          <t>Sub-Sahara Africa</t>
        </is>
      </c>
      <c r="J20" t="inlineStr">
        <is>
          <t>Low Income Developing Countries</t>
        </is>
      </c>
    </row>
    <row r="21">
      <c r="A21" t="inlineStr">
        <is>
          <t>Barbados</t>
        </is>
      </c>
      <c r="B21" t="inlineStr">
        <is>
          <t>BRB</t>
        </is>
      </c>
      <c r="G21" t="inlineStr">
        <is>
          <t>BTN</t>
        </is>
      </c>
      <c r="H21" t="n">
        <v>514</v>
      </c>
      <c r="I21" t="inlineStr">
        <is>
          <t>Emerging and Developing Asia</t>
        </is>
      </c>
      <c r="J21" t="inlineStr">
        <is>
          <t>Low Income Developing Countries</t>
        </is>
      </c>
    </row>
    <row r="22">
      <c r="A22" t="inlineStr">
        <is>
          <t>Belarus</t>
        </is>
      </c>
      <c r="B22" t="inlineStr">
        <is>
          <t>BLR</t>
        </is>
      </c>
      <c r="G22" t="inlineStr">
        <is>
          <t>BOL</t>
        </is>
      </c>
      <c r="H22" t="n">
        <v>218</v>
      </c>
      <c r="I22" t="inlineStr">
        <is>
          <t>Latin America and the Caribbean</t>
        </is>
      </c>
      <c r="J22" t="inlineStr">
        <is>
          <t>Emerging Market Economies</t>
        </is>
      </c>
    </row>
    <row r="23">
      <c r="A23" t="inlineStr">
        <is>
          <t>Belgium</t>
        </is>
      </c>
      <c r="B23" t="inlineStr">
        <is>
          <t>BEL</t>
        </is>
      </c>
      <c r="G23" t="inlineStr">
        <is>
          <t>BIH</t>
        </is>
      </c>
      <c r="H23" t="n">
        <v>963</v>
      </c>
      <c r="I23" t="inlineStr">
        <is>
          <t>Emerging and Developing Europe</t>
        </is>
      </c>
      <c r="J23" t="inlineStr">
        <is>
          <t>Emerging Market Economies</t>
        </is>
      </c>
    </row>
    <row r="24">
      <c r="A24" t="inlineStr">
        <is>
          <t>Belize</t>
        </is>
      </c>
      <c r="B24" t="inlineStr">
        <is>
          <t>BLZ</t>
        </is>
      </c>
      <c r="G24" t="inlineStr">
        <is>
          <t>BWA</t>
        </is>
      </c>
      <c r="H24" t="n">
        <v>616</v>
      </c>
      <c r="I24" t="inlineStr">
        <is>
          <t>Sub-Sahara Africa</t>
        </is>
      </c>
      <c r="J24" t="inlineStr">
        <is>
          <t>Emerging Market Economies</t>
        </is>
      </c>
    </row>
    <row r="25">
      <c r="A25" t="inlineStr">
        <is>
          <t>Benin</t>
        </is>
      </c>
      <c r="B25" t="inlineStr">
        <is>
          <t>BEN</t>
        </is>
      </c>
      <c r="G25" t="inlineStr">
        <is>
          <t>BRA</t>
        </is>
      </c>
      <c r="H25" t="n">
        <v>223</v>
      </c>
      <c r="I25" t="inlineStr">
        <is>
          <t>Latin America and the Caribbean</t>
        </is>
      </c>
      <c r="J25" t="inlineStr">
        <is>
          <t>Emerging Market Economies</t>
        </is>
      </c>
    </row>
    <row r="26">
      <c r="A26" t="inlineStr">
        <is>
          <t>Bermuda</t>
        </is>
      </c>
      <c r="B26" t="inlineStr">
        <is>
          <t>BMU</t>
        </is>
      </c>
      <c r="G26" t="inlineStr">
        <is>
          <t>BRN</t>
        </is>
      </c>
      <c r="H26" t="n">
        <v>516</v>
      </c>
      <c r="I26" t="inlineStr">
        <is>
          <t>Emerging and Developing Asia</t>
        </is>
      </c>
      <c r="J26" t="inlineStr">
        <is>
          <t>Emerging Market Economies</t>
        </is>
      </c>
    </row>
    <row r="27">
      <c r="A27" t="inlineStr">
        <is>
          <t>Bhutan</t>
        </is>
      </c>
      <c r="B27" t="inlineStr">
        <is>
          <t>BTN</t>
        </is>
      </c>
      <c r="G27" t="inlineStr">
        <is>
          <t>BGR</t>
        </is>
      </c>
      <c r="H27" t="n">
        <v>918</v>
      </c>
      <c r="I27" t="inlineStr">
        <is>
          <t>Emerging and Developing Europe</t>
        </is>
      </c>
      <c r="J27" t="inlineStr">
        <is>
          <t>Emerging Market Economies</t>
        </is>
      </c>
    </row>
    <row r="28">
      <c r="A28" t="inlineStr">
        <is>
          <t>Bolivia (Plurinational State of)</t>
        </is>
      </c>
      <c r="B28" t="inlineStr">
        <is>
          <t>BOL</t>
        </is>
      </c>
      <c r="G28" t="inlineStr">
        <is>
          <t>BFA</t>
        </is>
      </c>
      <c r="H28" t="n">
        <v>748</v>
      </c>
      <c r="I28" t="inlineStr">
        <is>
          <t>Sub-Sahara Africa</t>
        </is>
      </c>
      <c r="J28" t="inlineStr">
        <is>
          <t>Low Income Developing Countries</t>
        </is>
      </c>
    </row>
    <row r="29">
      <c r="A29" t="inlineStr">
        <is>
          <t>Bonaire, Sint Eustatius and Saba</t>
        </is>
      </c>
      <c r="B29" t="inlineStr">
        <is>
          <t>BES</t>
        </is>
      </c>
      <c r="G29" t="inlineStr">
        <is>
          <t>BDI</t>
        </is>
      </c>
      <c r="H29" t="n">
        <v>618</v>
      </c>
      <c r="I29" t="inlineStr">
        <is>
          <t>Sub-Sahara Africa</t>
        </is>
      </c>
      <c r="J29" t="inlineStr">
        <is>
          <t>Low Income Developing Countries</t>
        </is>
      </c>
    </row>
    <row r="30">
      <c r="A30" t="inlineStr">
        <is>
          <t>Bosnia and Herzegovina</t>
        </is>
      </c>
      <c r="B30" t="inlineStr">
        <is>
          <t>BIH</t>
        </is>
      </c>
      <c r="G30" t="inlineStr">
        <is>
          <t>CPV</t>
        </is>
      </c>
      <c r="H30" t="n">
        <v>624</v>
      </c>
      <c r="I30" t="inlineStr">
        <is>
          <t>Sub-Sahara Africa</t>
        </is>
      </c>
      <c r="J30" t="inlineStr">
        <is>
          <t>Emerging Market Economies</t>
        </is>
      </c>
    </row>
    <row r="31">
      <c r="A31" t="inlineStr">
        <is>
          <t>Botswana</t>
        </is>
      </c>
      <c r="B31" t="inlineStr">
        <is>
          <t>BWA</t>
        </is>
      </c>
      <c r="G31" t="inlineStr">
        <is>
          <t>KHM</t>
        </is>
      </c>
      <c r="H31" t="n">
        <v>522</v>
      </c>
      <c r="I31" t="inlineStr">
        <is>
          <t>Emerging and Developing Asia</t>
        </is>
      </c>
      <c r="J31" t="inlineStr">
        <is>
          <t>Low Income Developing Countries</t>
        </is>
      </c>
    </row>
    <row r="32">
      <c r="A32" t="inlineStr">
        <is>
          <t>Bouvet Island</t>
        </is>
      </c>
      <c r="B32" t="inlineStr">
        <is>
          <t>BVT</t>
        </is>
      </c>
      <c r="G32" t="inlineStr">
        <is>
          <t>CMR</t>
        </is>
      </c>
      <c r="H32" t="n">
        <v>622</v>
      </c>
      <c r="I32" t="inlineStr">
        <is>
          <t>Sub-Sahara Africa</t>
        </is>
      </c>
      <c r="J32" t="inlineStr">
        <is>
          <t>Low Income Developing Countries</t>
        </is>
      </c>
    </row>
    <row r="33">
      <c r="A33" t="inlineStr">
        <is>
          <t>Brazil</t>
        </is>
      </c>
      <c r="B33" t="inlineStr">
        <is>
          <t>BRA</t>
        </is>
      </c>
      <c r="G33" t="inlineStr">
        <is>
          <t>CAN</t>
        </is>
      </c>
      <c r="H33" t="n">
        <v>156</v>
      </c>
      <c r="I33" t="inlineStr">
        <is>
          <t>Advanced Economies</t>
        </is>
      </c>
      <c r="J33" t="inlineStr">
        <is>
          <t>Advanced Economies</t>
        </is>
      </c>
    </row>
    <row r="34">
      <c r="A34" t="inlineStr">
        <is>
          <t>British Indian Ocean Territory (the)</t>
        </is>
      </c>
      <c r="B34" t="inlineStr">
        <is>
          <t>IOT</t>
        </is>
      </c>
      <c r="G34" t="inlineStr">
        <is>
          <t>CAF</t>
        </is>
      </c>
      <c r="H34" t="n">
        <v>626</v>
      </c>
      <c r="I34" t="inlineStr">
        <is>
          <t>Sub-Sahara Africa</t>
        </is>
      </c>
      <c r="J34" t="inlineStr">
        <is>
          <t>Low Income Developing Countries</t>
        </is>
      </c>
    </row>
    <row r="35">
      <c r="A35" t="inlineStr">
        <is>
          <t>Brunei Darussalam</t>
        </is>
      </c>
      <c r="B35" t="inlineStr">
        <is>
          <t>BRN</t>
        </is>
      </c>
      <c r="G35" t="inlineStr">
        <is>
          <t>TCD</t>
        </is>
      </c>
      <c r="H35" t="n">
        <v>628</v>
      </c>
      <c r="I35" t="inlineStr">
        <is>
          <t>Sub-Sahara Africa</t>
        </is>
      </c>
      <c r="J35" t="inlineStr">
        <is>
          <t>Low Income Developing Countries</t>
        </is>
      </c>
    </row>
    <row r="36">
      <c r="A36" t="inlineStr">
        <is>
          <t>Bulgaria</t>
        </is>
      </c>
      <c r="B36" t="inlineStr">
        <is>
          <t>BGR</t>
        </is>
      </c>
      <c r="G36" t="inlineStr">
        <is>
          <t>CHL</t>
        </is>
      </c>
      <c r="H36" t="n">
        <v>228</v>
      </c>
      <c r="I36" t="inlineStr">
        <is>
          <t>Latin America and the Caribbean</t>
        </is>
      </c>
      <c r="J36" t="inlineStr">
        <is>
          <t>Emerging Market Economies</t>
        </is>
      </c>
    </row>
    <row r="37">
      <c r="A37" t="inlineStr">
        <is>
          <t>Burkina Faso</t>
        </is>
      </c>
      <c r="B37" t="inlineStr">
        <is>
          <t>BFA</t>
        </is>
      </c>
      <c r="G37" t="inlineStr">
        <is>
          <t>CHN</t>
        </is>
      </c>
      <c r="H37" t="n">
        <v>924</v>
      </c>
      <c r="I37" t="inlineStr">
        <is>
          <t>Emerging and Developing Asia</t>
        </is>
      </c>
      <c r="J37" t="inlineStr">
        <is>
          <t>Emerging Market Economies</t>
        </is>
      </c>
    </row>
    <row r="38">
      <c r="A38" t="inlineStr">
        <is>
          <t>Burundi</t>
        </is>
      </c>
      <c r="B38" t="inlineStr">
        <is>
          <t>BDI</t>
        </is>
      </c>
      <c r="G38" t="inlineStr">
        <is>
          <t>COL</t>
        </is>
      </c>
      <c r="H38" t="n">
        <v>233</v>
      </c>
      <c r="I38" t="inlineStr">
        <is>
          <t>Latin America and the Caribbean</t>
        </is>
      </c>
      <c r="J38" t="inlineStr">
        <is>
          <t>Emerging Market Economies</t>
        </is>
      </c>
    </row>
    <row r="39">
      <c r="A39" t="inlineStr">
        <is>
          <t>Cabo Verde</t>
        </is>
      </c>
      <c r="B39" t="inlineStr">
        <is>
          <t>CPV</t>
        </is>
      </c>
      <c r="G39" t="inlineStr">
        <is>
          <t>COM</t>
        </is>
      </c>
      <c r="H39" t="n">
        <v>632</v>
      </c>
      <c r="I39" t="inlineStr">
        <is>
          <t>Sub-Sahara Africa</t>
        </is>
      </c>
      <c r="J39" t="inlineStr">
        <is>
          <t>Low Income Developing Countries</t>
        </is>
      </c>
    </row>
    <row r="40">
      <c r="A40" t="inlineStr">
        <is>
          <t>Cambodia</t>
        </is>
      </c>
      <c r="B40" t="inlineStr">
        <is>
          <t>KHM</t>
        </is>
      </c>
      <c r="G40" t="inlineStr">
        <is>
          <t>CRI</t>
        </is>
      </c>
      <c r="H40" t="n">
        <v>238</v>
      </c>
      <c r="I40" t="inlineStr">
        <is>
          <t>Latin America and the Caribbean</t>
        </is>
      </c>
      <c r="J40" t="inlineStr">
        <is>
          <t>Emerging Market Economies</t>
        </is>
      </c>
    </row>
    <row r="41">
      <c r="A41" t="inlineStr">
        <is>
          <t>Cameroon</t>
        </is>
      </c>
      <c r="B41" t="inlineStr">
        <is>
          <t>CMR</t>
        </is>
      </c>
      <c r="G41" t="inlineStr">
        <is>
          <t>HRV</t>
        </is>
      </c>
      <c r="H41" t="n">
        <v>960</v>
      </c>
      <c r="I41" t="inlineStr">
        <is>
          <t>Emerging and Developing Europe</t>
        </is>
      </c>
      <c r="J41" t="inlineStr">
        <is>
          <t>Emerging Market Economies</t>
        </is>
      </c>
    </row>
    <row r="42">
      <c r="A42" t="inlineStr">
        <is>
          <t>Canada</t>
        </is>
      </c>
      <c r="B42" t="inlineStr">
        <is>
          <t>CAN</t>
        </is>
      </c>
      <c r="G42" t="inlineStr">
        <is>
          <t>CYP</t>
        </is>
      </c>
      <c r="H42" t="n">
        <v>423</v>
      </c>
      <c r="I42" t="inlineStr">
        <is>
          <t>Advanced Economies</t>
        </is>
      </c>
      <c r="J42" t="inlineStr">
        <is>
          <t>Advanced Economies</t>
        </is>
      </c>
    </row>
    <row r="43">
      <c r="A43" t="inlineStr">
        <is>
          <t>Cayman Islands (the)</t>
        </is>
      </c>
      <c r="B43" t="inlineStr">
        <is>
          <t>CYM</t>
        </is>
      </c>
      <c r="G43" t="inlineStr">
        <is>
          <t>CZE</t>
        </is>
      </c>
      <c r="H43" t="n">
        <v>935</v>
      </c>
      <c r="I43" t="inlineStr">
        <is>
          <t>Advanced Economies</t>
        </is>
      </c>
      <c r="J43" t="inlineStr">
        <is>
          <t>Advanced Economies</t>
        </is>
      </c>
    </row>
    <row r="44">
      <c r="A44" t="inlineStr">
        <is>
          <t>Central African Republic (the)</t>
        </is>
      </c>
      <c r="B44" t="inlineStr">
        <is>
          <t>CAF</t>
        </is>
      </c>
      <c r="G44" t="inlineStr">
        <is>
          <t>CIV</t>
        </is>
      </c>
      <c r="H44" t="n">
        <v>662</v>
      </c>
      <c r="I44" t="inlineStr">
        <is>
          <t>Sub-Sahara Africa</t>
        </is>
      </c>
      <c r="J44" t="inlineStr">
        <is>
          <t>Low Income Developing Countries</t>
        </is>
      </c>
    </row>
    <row r="45">
      <c r="A45" t="inlineStr">
        <is>
          <t>Chad</t>
        </is>
      </c>
      <c r="B45" t="inlineStr">
        <is>
          <t>TCD</t>
        </is>
      </c>
      <c r="G45" t="inlineStr">
        <is>
          <t>COD</t>
        </is>
      </c>
      <c r="H45" t="n">
        <v>636</v>
      </c>
      <c r="I45" t="inlineStr">
        <is>
          <t>Sub-Sahara Africa</t>
        </is>
      </c>
      <c r="J45" t="inlineStr">
        <is>
          <t>Low Income Developing Countries</t>
        </is>
      </c>
    </row>
    <row r="46">
      <c r="A46" t="inlineStr">
        <is>
          <t>Chile</t>
        </is>
      </c>
      <c r="B46" t="inlineStr">
        <is>
          <t>CHL</t>
        </is>
      </c>
      <c r="G46" t="inlineStr">
        <is>
          <t>DNK</t>
        </is>
      </c>
      <c r="H46" t="n">
        <v>128</v>
      </c>
      <c r="I46" t="inlineStr">
        <is>
          <t>Advanced Economies</t>
        </is>
      </c>
      <c r="J46" t="inlineStr">
        <is>
          <t>Advanced Economies</t>
        </is>
      </c>
    </row>
    <row r="47">
      <c r="A47" t="inlineStr">
        <is>
          <t>China</t>
        </is>
      </c>
      <c r="B47" t="inlineStr">
        <is>
          <t>CHN</t>
        </is>
      </c>
      <c r="G47" t="inlineStr">
        <is>
          <t>DJI</t>
        </is>
      </c>
      <c r="H47" t="n">
        <v>611</v>
      </c>
      <c r="I47" t="inlineStr">
        <is>
          <t>Middle East, North Africa, Afghanistan, and Pakistan</t>
        </is>
      </c>
      <c r="J47" t="inlineStr">
        <is>
          <t>Low Income Developing Countries</t>
        </is>
      </c>
    </row>
    <row r="48">
      <c r="A48" t="inlineStr">
        <is>
          <t>Christmas Island</t>
        </is>
      </c>
      <c r="B48" t="inlineStr">
        <is>
          <t>CXR</t>
        </is>
      </c>
      <c r="G48" t="inlineStr">
        <is>
          <t>DMA</t>
        </is>
      </c>
      <c r="H48" t="n">
        <v>321</v>
      </c>
      <c r="I48" t="inlineStr">
        <is>
          <t>Latin America and the Caribbean</t>
        </is>
      </c>
      <c r="J48" t="inlineStr">
        <is>
          <t>Emerging Market Economies</t>
        </is>
      </c>
    </row>
    <row r="49">
      <c r="A49" t="inlineStr">
        <is>
          <t>Cocos (Keeling) Islands (the)</t>
        </is>
      </c>
      <c r="B49" t="inlineStr">
        <is>
          <t>CCK</t>
        </is>
      </c>
      <c r="G49" t="inlineStr">
        <is>
          <t>DOM</t>
        </is>
      </c>
      <c r="H49" t="n">
        <v>243</v>
      </c>
      <c r="I49" t="inlineStr">
        <is>
          <t>Latin America and the Caribbean</t>
        </is>
      </c>
      <c r="J49" t="inlineStr">
        <is>
          <t>Emerging Market Economies</t>
        </is>
      </c>
    </row>
    <row r="50">
      <c r="A50" t="inlineStr">
        <is>
          <t>Colombia</t>
        </is>
      </c>
      <c r="B50" t="inlineStr">
        <is>
          <t>COL</t>
        </is>
      </c>
      <c r="G50" t="inlineStr">
        <is>
          <t>ECU</t>
        </is>
      </c>
      <c r="H50" t="n">
        <v>248</v>
      </c>
      <c r="I50" t="inlineStr">
        <is>
          <t>Latin America and the Caribbean</t>
        </is>
      </c>
      <c r="J50" t="inlineStr">
        <is>
          <t>Emerging Market Economies</t>
        </is>
      </c>
    </row>
    <row r="51">
      <c r="A51" t="inlineStr">
        <is>
          <t>Comoros (the)</t>
        </is>
      </c>
      <c r="B51" t="inlineStr">
        <is>
          <t>COM</t>
        </is>
      </c>
      <c r="G51" t="inlineStr">
        <is>
          <t>EGY</t>
        </is>
      </c>
      <c r="H51" t="n">
        <v>469</v>
      </c>
      <c r="I51" t="inlineStr">
        <is>
          <t>Middle East, North Africa, Afghanistan, and Pakistan</t>
        </is>
      </c>
      <c r="J51" t="inlineStr">
        <is>
          <t>Emerging Market Economies</t>
        </is>
      </c>
    </row>
    <row r="52">
      <c r="A52" t="inlineStr">
        <is>
          <t>Congo (the Democratic Republic of the)</t>
        </is>
      </c>
      <c r="B52" t="inlineStr">
        <is>
          <t>COD</t>
        </is>
      </c>
      <c r="G52" t="inlineStr">
        <is>
          <t>SLV</t>
        </is>
      </c>
      <c r="H52" t="n">
        <v>253</v>
      </c>
      <c r="I52" t="inlineStr">
        <is>
          <t>Latin America and the Caribbean</t>
        </is>
      </c>
      <c r="J52" t="inlineStr">
        <is>
          <t>Emerging Market Economies</t>
        </is>
      </c>
    </row>
    <row r="53">
      <c r="A53" t="inlineStr">
        <is>
          <t>Congo (the)</t>
        </is>
      </c>
      <c r="B53" t="inlineStr">
        <is>
          <t>COG</t>
        </is>
      </c>
      <c r="G53" t="inlineStr">
        <is>
          <t>GNQ</t>
        </is>
      </c>
      <c r="H53" t="n">
        <v>642</v>
      </c>
      <c r="I53" t="inlineStr">
        <is>
          <t>Sub-Sahara Africa</t>
        </is>
      </c>
      <c r="J53" t="inlineStr">
        <is>
          <t>Emerging Market Economies</t>
        </is>
      </c>
    </row>
    <row r="54">
      <c r="A54" t="inlineStr">
        <is>
          <t>Cook Islands (the)</t>
        </is>
      </c>
      <c r="B54" t="inlineStr">
        <is>
          <t>COK</t>
        </is>
      </c>
      <c r="G54" t="inlineStr">
        <is>
          <t>ERI</t>
        </is>
      </c>
      <c r="H54" t="n">
        <v>643</v>
      </c>
      <c r="I54" t="inlineStr">
        <is>
          <t>Sub-Sahara Africa</t>
        </is>
      </c>
      <c r="J54" t="inlineStr">
        <is>
          <t>Low Income Developing Countries</t>
        </is>
      </c>
    </row>
    <row r="55">
      <c r="A55" t="inlineStr">
        <is>
          <t>Costa Rica</t>
        </is>
      </c>
      <c r="B55" t="inlineStr">
        <is>
          <t>CRI</t>
        </is>
      </c>
      <c r="G55" t="inlineStr">
        <is>
          <t>EST</t>
        </is>
      </c>
      <c r="H55" t="n">
        <v>939</v>
      </c>
      <c r="I55" t="inlineStr">
        <is>
          <t>Advanced Economies</t>
        </is>
      </c>
      <c r="J55" t="inlineStr">
        <is>
          <t>Advanced Economies</t>
        </is>
      </c>
    </row>
    <row r="56">
      <c r="A56" t="inlineStr">
        <is>
          <t>Côte d'Ivoire</t>
        </is>
      </c>
      <c r="B56" t="inlineStr">
        <is>
          <t>CIV</t>
        </is>
      </c>
      <c r="G56" t="inlineStr">
        <is>
          <t>SWZ</t>
        </is>
      </c>
      <c r="H56" t="n">
        <v>734</v>
      </c>
      <c r="I56" t="inlineStr">
        <is>
          <t>Sub-Sahara Africa</t>
        </is>
      </c>
      <c r="J56" t="inlineStr">
        <is>
          <t>Emerging Market Economies</t>
        </is>
      </c>
    </row>
    <row r="57">
      <c r="A57" t="inlineStr">
        <is>
          <t>Croatia</t>
        </is>
      </c>
      <c r="B57" t="inlineStr">
        <is>
          <t>HRV</t>
        </is>
      </c>
      <c r="G57" t="inlineStr">
        <is>
          <t>ETH</t>
        </is>
      </c>
      <c r="H57" t="n">
        <v>644</v>
      </c>
      <c r="I57" t="inlineStr">
        <is>
          <t>Sub-Sahara Africa</t>
        </is>
      </c>
      <c r="J57" t="inlineStr">
        <is>
          <t>Low Income Developing Countries</t>
        </is>
      </c>
    </row>
    <row r="58">
      <c r="A58" t="inlineStr">
        <is>
          <t>Cuba</t>
        </is>
      </c>
      <c r="B58" t="inlineStr">
        <is>
          <t>CUB</t>
        </is>
      </c>
      <c r="G58" t="inlineStr">
        <is>
          <t>FJI</t>
        </is>
      </c>
      <c r="H58" t="n">
        <v>819</v>
      </c>
      <c r="I58" t="inlineStr">
        <is>
          <t>Emerging and Developing Asia</t>
        </is>
      </c>
      <c r="J58" t="inlineStr">
        <is>
          <t>Emerging Market Economies</t>
        </is>
      </c>
    </row>
    <row r="59">
      <c r="A59" t="inlineStr">
        <is>
          <t>Curaçao</t>
        </is>
      </c>
      <c r="B59" t="inlineStr">
        <is>
          <t>CUW</t>
        </is>
      </c>
      <c r="G59" t="inlineStr">
        <is>
          <t>FIN</t>
        </is>
      </c>
      <c r="H59" t="n">
        <v>172</v>
      </c>
      <c r="I59" t="inlineStr">
        <is>
          <t>Advanced Economies</t>
        </is>
      </c>
      <c r="J59" t="inlineStr">
        <is>
          <t>Advanced Economies</t>
        </is>
      </c>
    </row>
    <row r="60">
      <c r="A60" t="inlineStr">
        <is>
          <t>Cyprus</t>
        </is>
      </c>
      <c r="B60" t="inlineStr">
        <is>
          <t>CYP</t>
        </is>
      </c>
      <c r="G60" t="inlineStr">
        <is>
          <t>FRA</t>
        </is>
      </c>
      <c r="H60" t="n">
        <v>132</v>
      </c>
      <c r="I60" t="inlineStr">
        <is>
          <t>Advanced Economies</t>
        </is>
      </c>
      <c r="J60" t="inlineStr">
        <is>
          <t>Advanced Economies</t>
        </is>
      </c>
    </row>
    <row r="61">
      <c r="A61" t="inlineStr">
        <is>
          <t>Czechia</t>
        </is>
      </c>
      <c r="B61" t="inlineStr">
        <is>
          <t>CZE</t>
        </is>
      </c>
      <c r="G61" t="inlineStr">
        <is>
          <t>GAB</t>
        </is>
      </c>
      <c r="H61" t="n">
        <v>646</v>
      </c>
      <c r="I61" t="inlineStr">
        <is>
          <t>Sub-Sahara Africa</t>
        </is>
      </c>
      <c r="J61" t="inlineStr">
        <is>
          <t>Emerging Market Economies</t>
        </is>
      </c>
    </row>
    <row r="62">
      <c r="A62" t="inlineStr">
        <is>
          <t>Denmark</t>
        </is>
      </c>
      <c r="B62" t="inlineStr">
        <is>
          <t>DNK</t>
        </is>
      </c>
      <c r="G62" t="inlineStr">
        <is>
          <t>GEO</t>
        </is>
      </c>
      <c r="H62" t="n">
        <v>915</v>
      </c>
      <c r="I62" t="inlineStr">
        <is>
          <t>Caucasus and Central Asia</t>
        </is>
      </c>
      <c r="J62" t="inlineStr">
        <is>
          <t>Emerging Market Economies</t>
        </is>
      </c>
    </row>
    <row r="63">
      <c r="A63" t="inlineStr">
        <is>
          <t>Djibouti</t>
        </is>
      </c>
      <c r="B63" t="inlineStr">
        <is>
          <t>DJI</t>
        </is>
      </c>
      <c r="G63" t="inlineStr">
        <is>
          <t>DEU</t>
        </is>
      </c>
      <c r="H63" t="n">
        <v>134</v>
      </c>
      <c r="I63" t="inlineStr">
        <is>
          <t>Advanced Economies</t>
        </is>
      </c>
      <c r="J63" t="inlineStr">
        <is>
          <t>Advanced Economies</t>
        </is>
      </c>
    </row>
    <row r="64">
      <c r="A64" t="inlineStr">
        <is>
          <t>Dominica</t>
        </is>
      </c>
      <c r="B64" t="inlineStr">
        <is>
          <t>DMA</t>
        </is>
      </c>
      <c r="G64" t="inlineStr">
        <is>
          <t>GHA</t>
        </is>
      </c>
      <c r="H64" t="n">
        <v>652</v>
      </c>
      <c r="I64" t="inlineStr">
        <is>
          <t>Sub-Sahara Africa</t>
        </is>
      </c>
      <c r="J64" t="inlineStr">
        <is>
          <t>Low Income Developing Countries</t>
        </is>
      </c>
    </row>
    <row r="65">
      <c r="A65" t="inlineStr">
        <is>
          <t>Dominican Republic (the)</t>
        </is>
      </c>
      <c r="B65" t="inlineStr">
        <is>
          <t>DOM</t>
        </is>
      </c>
      <c r="G65" t="inlineStr">
        <is>
          <t>GRC</t>
        </is>
      </c>
      <c r="H65" t="n">
        <v>174</v>
      </c>
      <c r="I65" t="inlineStr">
        <is>
          <t>Advanced Economies</t>
        </is>
      </c>
      <c r="J65" t="inlineStr">
        <is>
          <t>Advanced Economies</t>
        </is>
      </c>
    </row>
    <row r="66">
      <c r="A66" t="inlineStr">
        <is>
          <t>Ecuador</t>
        </is>
      </c>
      <c r="B66" t="inlineStr">
        <is>
          <t>ECU</t>
        </is>
      </c>
      <c r="G66" t="inlineStr">
        <is>
          <t>GRD</t>
        </is>
      </c>
      <c r="H66" t="n">
        <v>328</v>
      </c>
      <c r="I66" t="inlineStr">
        <is>
          <t>Latin America and the Caribbean</t>
        </is>
      </c>
      <c r="J66" t="inlineStr">
        <is>
          <t>Emerging Market Economies</t>
        </is>
      </c>
    </row>
    <row r="67">
      <c r="A67" t="inlineStr">
        <is>
          <t>Egypt</t>
        </is>
      </c>
      <c r="B67" t="inlineStr">
        <is>
          <t>EGY</t>
        </is>
      </c>
      <c r="G67" t="inlineStr">
        <is>
          <t>GTM</t>
        </is>
      </c>
      <c r="H67" t="n">
        <v>258</v>
      </c>
      <c r="I67" t="inlineStr">
        <is>
          <t>Latin America and the Caribbean</t>
        </is>
      </c>
      <c r="J67" t="inlineStr">
        <is>
          <t>Emerging Market Economies</t>
        </is>
      </c>
    </row>
    <row r="68">
      <c r="A68" t="inlineStr">
        <is>
          <t>El Salvador</t>
        </is>
      </c>
      <c r="B68" t="inlineStr">
        <is>
          <t>SLV</t>
        </is>
      </c>
      <c r="G68" t="inlineStr">
        <is>
          <t>GIN</t>
        </is>
      </c>
      <c r="H68" t="n">
        <v>656</v>
      </c>
      <c r="I68" t="inlineStr">
        <is>
          <t>Sub-Sahara Africa</t>
        </is>
      </c>
      <c r="J68" t="inlineStr">
        <is>
          <t>Low Income Developing Countries</t>
        </is>
      </c>
    </row>
    <row r="69">
      <c r="A69" t="inlineStr">
        <is>
          <t>Equatorial Guinea</t>
        </is>
      </c>
      <c r="B69" t="inlineStr">
        <is>
          <t>GNQ</t>
        </is>
      </c>
      <c r="G69" t="inlineStr">
        <is>
          <t>GNB</t>
        </is>
      </c>
      <c r="H69" t="n">
        <v>654</v>
      </c>
      <c r="I69" t="inlineStr">
        <is>
          <t>Sub-Sahara Africa</t>
        </is>
      </c>
      <c r="J69" t="inlineStr">
        <is>
          <t>Low Income Developing Countries</t>
        </is>
      </c>
    </row>
    <row r="70">
      <c r="A70" t="inlineStr">
        <is>
          <t>Eritrea</t>
        </is>
      </c>
      <c r="B70" t="inlineStr">
        <is>
          <t>ERI</t>
        </is>
      </c>
      <c r="G70" t="inlineStr">
        <is>
          <t>GUY</t>
        </is>
      </c>
      <c r="H70" t="n">
        <v>336</v>
      </c>
      <c r="I70" t="inlineStr">
        <is>
          <t>Latin America and the Caribbean</t>
        </is>
      </c>
      <c r="J70" t="inlineStr">
        <is>
          <t>Emerging Market Economies</t>
        </is>
      </c>
    </row>
    <row r="71">
      <c r="A71" t="inlineStr">
        <is>
          <t>Estonia</t>
        </is>
      </c>
      <c r="B71" t="inlineStr">
        <is>
          <t>EST</t>
        </is>
      </c>
      <c r="G71" t="inlineStr">
        <is>
          <t>HTI</t>
        </is>
      </c>
      <c r="H71" t="n">
        <v>263</v>
      </c>
      <c r="I71" t="inlineStr">
        <is>
          <t>Latin America and the Caribbean</t>
        </is>
      </c>
      <c r="J71" t="inlineStr">
        <is>
          <t>Low Income Developing Countries</t>
        </is>
      </c>
    </row>
    <row r="72">
      <c r="A72" t="inlineStr">
        <is>
          <t>Eswatini</t>
        </is>
      </c>
      <c r="B72" t="inlineStr">
        <is>
          <t>SWZ</t>
        </is>
      </c>
      <c r="G72" t="inlineStr">
        <is>
          <t>HND</t>
        </is>
      </c>
      <c r="H72" t="n">
        <v>268</v>
      </c>
      <c r="I72" t="inlineStr">
        <is>
          <t>Latin America and the Caribbean</t>
        </is>
      </c>
      <c r="J72" t="inlineStr">
        <is>
          <t>Low Income Developing Countries</t>
        </is>
      </c>
    </row>
    <row r="73">
      <c r="A73" t="inlineStr">
        <is>
          <t>Ethiopia</t>
        </is>
      </c>
      <c r="B73" t="inlineStr">
        <is>
          <t>ETH</t>
        </is>
      </c>
      <c r="G73" t="inlineStr">
        <is>
          <t>HKG</t>
        </is>
      </c>
      <c r="H73" t="n">
        <v>532</v>
      </c>
      <c r="I73" t="inlineStr">
        <is>
          <t>Advanced Economies</t>
        </is>
      </c>
      <c r="J73" t="inlineStr">
        <is>
          <t>Advanced Economies</t>
        </is>
      </c>
    </row>
    <row r="74">
      <c r="A74" t="inlineStr">
        <is>
          <t>Falkland Islands (the) [Malvinas]</t>
        </is>
      </c>
      <c r="B74" t="inlineStr">
        <is>
          <t>FLK</t>
        </is>
      </c>
      <c r="G74" t="inlineStr">
        <is>
          <t>HUN</t>
        </is>
      </c>
      <c r="H74" t="n">
        <v>944</v>
      </c>
      <c r="I74" t="inlineStr">
        <is>
          <t>Emerging and Developing Europe</t>
        </is>
      </c>
      <c r="J74" t="inlineStr">
        <is>
          <t>Emerging Market Economies</t>
        </is>
      </c>
    </row>
    <row r="75">
      <c r="A75" t="inlineStr">
        <is>
          <t>Faroe Islands (the)</t>
        </is>
      </c>
      <c r="B75" t="inlineStr">
        <is>
          <t>FRO</t>
        </is>
      </c>
      <c r="G75" t="inlineStr">
        <is>
          <t>ISL</t>
        </is>
      </c>
      <c r="H75" t="n">
        <v>176</v>
      </c>
      <c r="I75" t="inlineStr">
        <is>
          <t>Advanced Economies</t>
        </is>
      </c>
      <c r="J75" t="inlineStr">
        <is>
          <t>Advanced Economies</t>
        </is>
      </c>
    </row>
    <row r="76">
      <c r="A76" t="inlineStr">
        <is>
          <t>Fiji</t>
        </is>
      </c>
      <c r="B76" t="inlineStr">
        <is>
          <t>FJI</t>
        </is>
      </c>
      <c r="G76" t="inlineStr">
        <is>
          <t>IND</t>
        </is>
      </c>
      <c r="H76" t="n">
        <v>534</v>
      </c>
      <c r="I76" t="inlineStr">
        <is>
          <t>Emerging and Developing Asia</t>
        </is>
      </c>
      <c r="J76" t="inlineStr">
        <is>
          <t>Emerging Market Economies</t>
        </is>
      </c>
    </row>
    <row r="77">
      <c r="A77" t="inlineStr">
        <is>
          <t>Finland</t>
        </is>
      </c>
      <c r="B77" t="inlineStr">
        <is>
          <t>FIN</t>
        </is>
      </c>
      <c r="G77" t="inlineStr">
        <is>
          <t>IDN</t>
        </is>
      </c>
      <c r="H77" t="n">
        <v>536</v>
      </c>
      <c r="I77" t="inlineStr">
        <is>
          <t>Emerging and Developing Asia</t>
        </is>
      </c>
      <c r="J77" t="inlineStr">
        <is>
          <t>Emerging Market Economies</t>
        </is>
      </c>
    </row>
    <row r="78">
      <c r="A78" t="inlineStr">
        <is>
          <t>France</t>
        </is>
      </c>
      <c r="B78" t="inlineStr">
        <is>
          <t>FRA</t>
        </is>
      </c>
      <c r="G78" t="inlineStr">
        <is>
          <t>IRQ</t>
        </is>
      </c>
      <c r="H78" t="n">
        <v>433</v>
      </c>
      <c r="I78" t="inlineStr">
        <is>
          <t>Middle East, North Africa, Afghanistan, and Pakistan</t>
        </is>
      </c>
      <c r="J78" t="inlineStr">
        <is>
          <t>Emerging Market Economies</t>
        </is>
      </c>
    </row>
    <row r="79">
      <c r="A79" t="inlineStr">
        <is>
          <t>French Guiana</t>
        </is>
      </c>
      <c r="B79" t="inlineStr">
        <is>
          <t>GUF</t>
        </is>
      </c>
      <c r="G79" t="inlineStr">
        <is>
          <t>IRL</t>
        </is>
      </c>
      <c r="H79" t="n">
        <v>178</v>
      </c>
      <c r="I79" t="inlineStr">
        <is>
          <t>Advanced Economies</t>
        </is>
      </c>
      <c r="J79" t="inlineStr">
        <is>
          <t>Advanced Economies</t>
        </is>
      </c>
    </row>
    <row r="80">
      <c r="A80" t="inlineStr">
        <is>
          <t>French Polynesia</t>
        </is>
      </c>
      <c r="B80" t="inlineStr">
        <is>
          <t>PYF</t>
        </is>
      </c>
      <c r="G80" t="inlineStr">
        <is>
          <t>IRN</t>
        </is>
      </c>
      <c r="H80" t="n">
        <v>429</v>
      </c>
      <c r="I80" t="inlineStr">
        <is>
          <t>Middle East, North Africa, Afghanistan, and Pakistan</t>
        </is>
      </c>
      <c r="J80" t="inlineStr">
        <is>
          <t>Emerging Market Economies</t>
        </is>
      </c>
    </row>
    <row r="81">
      <c r="A81" t="inlineStr">
        <is>
          <t>French Southern Territories (the)</t>
        </is>
      </c>
      <c r="B81" t="inlineStr">
        <is>
          <t>ATF</t>
        </is>
      </c>
      <c r="G81" t="inlineStr">
        <is>
          <t>ISR</t>
        </is>
      </c>
      <c r="H81" t="n">
        <v>436</v>
      </c>
      <c r="I81" t="inlineStr">
        <is>
          <t>Advanced Economies</t>
        </is>
      </c>
      <c r="J81" t="inlineStr">
        <is>
          <t>Advanced Economies</t>
        </is>
      </c>
    </row>
    <row r="82">
      <c r="A82" t="inlineStr">
        <is>
          <t>Gabon</t>
        </is>
      </c>
      <c r="B82" t="inlineStr">
        <is>
          <t>GAB</t>
        </is>
      </c>
      <c r="G82" t="inlineStr">
        <is>
          <t>ITA</t>
        </is>
      </c>
      <c r="H82" t="n">
        <v>136</v>
      </c>
      <c r="I82" t="inlineStr">
        <is>
          <t>Advanced Economies</t>
        </is>
      </c>
      <c r="J82" t="inlineStr">
        <is>
          <t>Advanced Economies</t>
        </is>
      </c>
    </row>
    <row r="83">
      <c r="A83" t="inlineStr">
        <is>
          <t>Gambia (the)</t>
        </is>
      </c>
      <c r="B83" t="inlineStr">
        <is>
          <t>GMB</t>
        </is>
      </c>
      <c r="G83" t="inlineStr">
        <is>
          <t>JAM</t>
        </is>
      </c>
      <c r="H83" t="n">
        <v>343</v>
      </c>
      <c r="I83" t="inlineStr">
        <is>
          <t>Latin America and the Caribbean</t>
        </is>
      </c>
      <c r="J83" t="inlineStr">
        <is>
          <t>Emerging Market Economies</t>
        </is>
      </c>
    </row>
    <row r="84">
      <c r="A84" t="inlineStr">
        <is>
          <t>Georgia</t>
        </is>
      </c>
      <c r="B84" t="inlineStr">
        <is>
          <t>GEO</t>
        </is>
      </c>
      <c r="G84" t="inlineStr">
        <is>
          <t>JPN</t>
        </is>
      </c>
      <c r="H84" t="n">
        <v>158</v>
      </c>
      <c r="I84" t="inlineStr">
        <is>
          <t>Advanced Economies</t>
        </is>
      </c>
      <c r="J84" t="inlineStr">
        <is>
          <t>Advanced Economies</t>
        </is>
      </c>
    </row>
    <row r="85">
      <c r="A85" t="inlineStr">
        <is>
          <t>Germany</t>
        </is>
      </c>
      <c r="B85" t="inlineStr">
        <is>
          <t>DEU</t>
        </is>
      </c>
      <c r="G85" t="inlineStr">
        <is>
          <t>JOR</t>
        </is>
      </c>
      <c r="H85" t="n">
        <v>439</v>
      </c>
      <c r="I85" t="inlineStr">
        <is>
          <t>Middle East, North Africa, Afghanistan, and Pakistan</t>
        </is>
      </c>
      <c r="J85" t="inlineStr">
        <is>
          <t>Emerging Market Economies</t>
        </is>
      </c>
    </row>
    <row r="86">
      <c r="A86" t="inlineStr">
        <is>
          <t>Ghana</t>
        </is>
      </c>
      <c r="B86" t="inlineStr">
        <is>
          <t>GHA</t>
        </is>
      </c>
      <c r="G86" t="inlineStr">
        <is>
          <t>KAZ</t>
        </is>
      </c>
      <c r="H86" t="n">
        <v>916</v>
      </c>
      <c r="I86" t="inlineStr">
        <is>
          <t>Caucasus and Central Asia</t>
        </is>
      </c>
      <c r="J86" t="inlineStr">
        <is>
          <t>Emerging Market Economies</t>
        </is>
      </c>
    </row>
    <row r="87">
      <c r="A87" t="inlineStr">
        <is>
          <t>Gibraltar</t>
        </is>
      </c>
      <c r="B87" t="inlineStr">
        <is>
          <t>GIB</t>
        </is>
      </c>
      <c r="G87" t="inlineStr">
        <is>
          <t>KEN</t>
        </is>
      </c>
      <c r="H87" t="n">
        <v>664</v>
      </c>
      <c r="I87" t="inlineStr">
        <is>
          <t>Sub-Sahara Africa</t>
        </is>
      </c>
      <c r="J87" t="inlineStr">
        <is>
          <t>Low Income Developing Countries</t>
        </is>
      </c>
    </row>
    <row r="88">
      <c r="A88" t="inlineStr">
        <is>
          <t>Greece</t>
        </is>
      </c>
      <c r="B88" t="inlineStr">
        <is>
          <t>GRC</t>
        </is>
      </c>
      <c r="G88" t="inlineStr">
        <is>
          <t>KIR</t>
        </is>
      </c>
      <c r="H88" t="n">
        <v>826</v>
      </c>
      <c r="I88" t="inlineStr">
        <is>
          <t>Emerging and Developing Asia</t>
        </is>
      </c>
      <c r="J88" t="inlineStr">
        <is>
          <t>Low Income Developing Countries</t>
        </is>
      </c>
    </row>
    <row r="89">
      <c r="A89" t="inlineStr">
        <is>
          <t>Greenland</t>
        </is>
      </c>
      <c r="B89" t="inlineStr">
        <is>
          <t>GRL</t>
        </is>
      </c>
      <c r="G89" t="inlineStr">
        <is>
          <t>KOR</t>
        </is>
      </c>
      <c r="H89" t="n">
        <v>542</v>
      </c>
      <c r="I89" t="inlineStr">
        <is>
          <t>Advanced Economies</t>
        </is>
      </c>
      <c r="J89" t="inlineStr">
        <is>
          <t>Advanced Economies</t>
        </is>
      </c>
    </row>
    <row r="90">
      <c r="A90" t="inlineStr">
        <is>
          <t>Grenada</t>
        </is>
      </c>
      <c r="B90" t="inlineStr">
        <is>
          <t>GRD</t>
        </is>
      </c>
      <c r="G90" t="inlineStr">
        <is>
          <t>KSV</t>
        </is>
      </c>
      <c r="H90" t="n">
        <v>967</v>
      </c>
      <c r="I90" t="inlineStr">
        <is>
          <t>Emerging and Developing Europe</t>
        </is>
      </c>
      <c r="J90" t="inlineStr">
        <is>
          <t>Emerging Market Economies</t>
        </is>
      </c>
    </row>
    <row r="91">
      <c r="A91" t="inlineStr">
        <is>
          <t>Guadeloupe</t>
        </is>
      </c>
      <c r="B91" t="inlineStr">
        <is>
          <t>GLP</t>
        </is>
      </c>
      <c r="G91" t="inlineStr">
        <is>
          <t>KWT</t>
        </is>
      </c>
      <c r="H91" t="n">
        <v>443</v>
      </c>
      <c r="I91" t="inlineStr">
        <is>
          <t>Middle East, North Africa, Afghanistan, and Pakistan</t>
        </is>
      </c>
      <c r="J91" t="inlineStr">
        <is>
          <t>Emerging Market Economies</t>
        </is>
      </c>
    </row>
    <row r="92">
      <c r="A92" t="inlineStr">
        <is>
          <t>Guam</t>
        </is>
      </c>
      <c r="B92" t="inlineStr">
        <is>
          <t>GUM</t>
        </is>
      </c>
      <c r="G92" t="inlineStr">
        <is>
          <t>KGZ</t>
        </is>
      </c>
      <c r="H92" t="n">
        <v>917</v>
      </c>
      <c r="I92" t="inlineStr">
        <is>
          <t>Caucasus and Central Asia</t>
        </is>
      </c>
      <c r="J92" t="inlineStr">
        <is>
          <t>Low Income Developing Countries</t>
        </is>
      </c>
    </row>
    <row r="93">
      <c r="A93" t="inlineStr">
        <is>
          <t>Guatemala</t>
        </is>
      </c>
      <c r="B93" t="inlineStr">
        <is>
          <t>GTM</t>
        </is>
      </c>
      <c r="G93" t="inlineStr">
        <is>
          <t>LAO</t>
        </is>
      </c>
      <c r="H93" t="n">
        <v>544</v>
      </c>
      <c r="I93" t="inlineStr">
        <is>
          <t>Emerging and Developing Asia</t>
        </is>
      </c>
      <c r="J93" t="inlineStr">
        <is>
          <t>Low Income Developing Countries</t>
        </is>
      </c>
    </row>
    <row r="94">
      <c r="A94" t="inlineStr">
        <is>
          <t>Guernsey</t>
        </is>
      </c>
      <c r="B94" t="inlineStr">
        <is>
          <t>GGY</t>
        </is>
      </c>
      <c r="G94" t="inlineStr">
        <is>
          <t>LVA</t>
        </is>
      </c>
      <c r="H94" t="n">
        <v>941</v>
      </c>
      <c r="I94" t="inlineStr">
        <is>
          <t>Advanced Economies</t>
        </is>
      </c>
      <c r="J94" t="inlineStr">
        <is>
          <t>Advanced Economies</t>
        </is>
      </c>
    </row>
    <row r="95">
      <c r="A95" t="inlineStr">
        <is>
          <t>Guinea</t>
        </is>
      </c>
      <c r="B95" t="inlineStr">
        <is>
          <t>GIN</t>
        </is>
      </c>
      <c r="G95" t="inlineStr">
        <is>
          <t>LBN</t>
        </is>
      </c>
      <c r="H95" t="n">
        <v>446</v>
      </c>
      <c r="I95" t="inlineStr">
        <is>
          <t>Middle East, North Africa, Afghanistan, and Pakistan</t>
        </is>
      </c>
      <c r="J95" t="inlineStr">
        <is>
          <t>Emerging Market Economies</t>
        </is>
      </c>
    </row>
    <row r="96">
      <c r="A96" t="inlineStr">
        <is>
          <t>Guinea-Bissau</t>
        </is>
      </c>
      <c r="B96" t="inlineStr">
        <is>
          <t>GNB</t>
        </is>
      </c>
      <c r="G96" t="inlineStr">
        <is>
          <t>LSO</t>
        </is>
      </c>
      <c r="H96" t="n">
        <v>666</v>
      </c>
      <c r="I96" t="inlineStr">
        <is>
          <t>Sub-Sahara Africa</t>
        </is>
      </c>
      <c r="J96" t="inlineStr">
        <is>
          <t>Low Income Developing Countries</t>
        </is>
      </c>
    </row>
    <row r="97">
      <c r="A97" t="inlineStr">
        <is>
          <t>Guyana</t>
        </is>
      </c>
      <c r="B97" t="inlineStr">
        <is>
          <t>GUY</t>
        </is>
      </c>
      <c r="G97" t="inlineStr">
        <is>
          <t>LBR</t>
        </is>
      </c>
      <c r="H97" t="n">
        <v>668</v>
      </c>
      <c r="I97" t="inlineStr">
        <is>
          <t>Sub-Sahara Africa</t>
        </is>
      </c>
      <c r="J97" t="inlineStr">
        <is>
          <t>Low Income Developing Countries</t>
        </is>
      </c>
    </row>
    <row r="98">
      <c r="A98" t="inlineStr">
        <is>
          <t>Haiti</t>
        </is>
      </c>
      <c r="B98" t="inlineStr">
        <is>
          <t>HTI</t>
        </is>
      </c>
      <c r="G98" t="inlineStr">
        <is>
          <t>LBY</t>
        </is>
      </c>
      <c r="H98" t="n">
        <v>672</v>
      </c>
      <c r="I98" t="inlineStr">
        <is>
          <t>Middle East, North Africa, Afghanistan, and Pakistan</t>
        </is>
      </c>
      <c r="J98" t="inlineStr">
        <is>
          <t>Emerging Market Economies</t>
        </is>
      </c>
    </row>
    <row r="99">
      <c r="A99" t="inlineStr">
        <is>
          <t>Heard Island and McDonald Islands</t>
        </is>
      </c>
      <c r="B99" t="inlineStr">
        <is>
          <t>HMD</t>
        </is>
      </c>
      <c r="G99" t="inlineStr">
        <is>
          <t>LTU</t>
        </is>
      </c>
      <c r="H99" t="n">
        <v>946</v>
      </c>
      <c r="I99" t="inlineStr">
        <is>
          <t>Advanced Economies</t>
        </is>
      </c>
      <c r="J99" t="inlineStr">
        <is>
          <t>Advanced Economies</t>
        </is>
      </c>
    </row>
    <row r="100">
      <c r="A100" t="inlineStr">
        <is>
          <t>Holy See (the)</t>
        </is>
      </c>
      <c r="B100" t="inlineStr">
        <is>
          <t>VAT</t>
        </is>
      </c>
      <c r="G100" t="inlineStr">
        <is>
          <t>LUX</t>
        </is>
      </c>
      <c r="H100" t="n">
        <v>137</v>
      </c>
      <c r="I100" t="inlineStr">
        <is>
          <t>Advanced Economies</t>
        </is>
      </c>
      <c r="J100" t="inlineStr">
        <is>
          <t>Advanced Economies</t>
        </is>
      </c>
    </row>
    <row r="101">
      <c r="A101" t="inlineStr">
        <is>
          <t>Honduras</t>
        </is>
      </c>
      <c r="B101" t="inlineStr">
        <is>
          <t>HND</t>
        </is>
      </c>
      <c r="G101" t="inlineStr">
        <is>
          <t>MAC</t>
        </is>
      </c>
      <c r="H101" t="n">
        <v>546</v>
      </c>
      <c r="I101" t="inlineStr">
        <is>
          <t>Advanced Economies</t>
        </is>
      </c>
      <c r="J101" t="inlineStr">
        <is>
          <t>Advanced Economies</t>
        </is>
      </c>
    </row>
    <row r="102">
      <c r="A102" t="inlineStr">
        <is>
          <t>Hong Kong</t>
        </is>
      </c>
      <c r="B102" t="inlineStr">
        <is>
          <t>HKG</t>
        </is>
      </c>
      <c r="G102" t="inlineStr">
        <is>
          <t>MDG</t>
        </is>
      </c>
      <c r="H102" t="n">
        <v>674</v>
      </c>
      <c r="I102" t="inlineStr">
        <is>
          <t>Sub-Sahara Africa</t>
        </is>
      </c>
      <c r="J102" t="inlineStr">
        <is>
          <t>Low Income Developing Countries</t>
        </is>
      </c>
    </row>
    <row r="103">
      <c r="A103" t="inlineStr">
        <is>
          <t>Hungary</t>
        </is>
      </c>
      <c r="B103" t="inlineStr">
        <is>
          <t>HUN</t>
        </is>
      </c>
      <c r="G103" t="inlineStr">
        <is>
          <t>MWI</t>
        </is>
      </c>
      <c r="H103" t="n">
        <v>676</v>
      </c>
      <c r="I103" t="inlineStr">
        <is>
          <t>Sub-Sahara Africa</t>
        </is>
      </c>
      <c r="J103" t="inlineStr">
        <is>
          <t>Low Income Developing Countries</t>
        </is>
      </c>
    </row>
    <row r="104">
      <c r="A104" t="inlineStr">
        <is>
          <t>Iceland</t>
        </is>
      </c>
      <c r="B104" t="inlineStr">
        <is>
          <t>ISL</t>
        </is>
      </c>
      <c r="G104" t="inlineStr">
        <is>
          <t>MYS</t>
        </is>
      </c>
      <c r="H104" t="n">
        <v>548</v>
      </c>
      <c r="I104" t="inlineStr">
        <is>
          <t>Emerging and Developing Asia</t>
        </is>
      </c>
      <c r="J104" t="inlineStr">
        <is>
          <t>Emerging Market Economies</t>
        </is>
      </c>
    </row>
    <row r="105">
      <c r="A105" t="inlineStr">
        <is>
          <t>India</t>
        </is>
      </c>
      <c r="B105" t="inlineStr">
        <is>
          <t>IND</t>
        </is>
      </c>
      <c r="G105" t="inlineStr">
        <is>
          <t>MDV</t>
        </is>
      </c>
      <c r="H105" t="n">
        <v>556</v>
      </c>
      <c r="I105" t="inlineStr">
        <is>
          <t>Emerging and Developing Asia</t>
        </is>
      </c>
      <c r="J105" t="inlineStr">
        <is>
          <t>Emerging Market Economies</t>
        </is>
      </c>
    </row>
    <row r="106">
      <c r="A106" t="inlineStr">
        <is>
          <t>Indonesia</t>
        </is>
      </c>
      <c r="B106" t="inlineStr">
        <is>
          <t>IDN</t>
        </is>
      </c>
      <c r="G106" t="inlineStr">
        <is>
          <t>MLI</t>
        </is>
      </c>
      <c r="H106" t="n">
        <v>678</v>
      </c>
      <c r="I106" t="inlineStr">
        <is>
          <t>Sub-Sahara Africa</t>
        </is>
      </c>
      <c r="J106" t="inlineStr">
        <is>
          <t>Low Income Developing Countries</t>
        </is>
      </c>
    </row>
    <row r="107">
      <c r="A107" t="inlineStr">
        <is>
          <t>Iran (Islamic Republic of)</t>
        </is>
      </c>
      <c r="B107" t="inlineStr">
        <is>
          <t>IRN</t>
        </is>
      </c>
      <c r="G107" t="inlineStr">
        <is>
          <t>MLT</t>
        </is>
      </c>
      <c r="H107" t="n">
        <v>181</v>
      </c>
      <c r="I107" t="inlineStr">
        <is>
          <t>Advanced Economies</t>
        </is>
      </c>
      <c r="J107" t="inlineStr">
        <is>
          <t>Advanced Economies</t>
        </is>
      </c>
    </row>
    <row r="108">
      <c r="A108" t="inlineStr">
        <is>
          <t>Iraq</t>
        </is>
      </c>
      <c r="B108" t="inlineStr">
        <is>
          <t>IRQ</t>
        </is>
      </c>
      <c r="G108" t="inlineStr">
        <is>
          <t>MHL</t>
        </is>
      </c>
      <c r="H108" t="n">
        <v>867</v>
      </c>
      <c r="I108" t="inlineStr">
        <is>
          <t>Emerging and Developing Asia</t>
        </is>
      </c>
      <c r="J108" t="inlineStr">
        <is>
          <t>Emerging Market Economies</t>
        </is>
      </c>
    </row>
    <row r="109">
      <c r="A109" t="inlineStr">
        <is>
          <t>Ireland</t>
        </is>
      </c>
      <c r="B109" t="inlineStr">
        <is>
          <t>IRL</t>
        </is>
      </c>
      <c r="G109" t="inlineStr">
        <is>
          <t>MRT</t>
        </is>
      </c>
      <c r="H109" t="n">
        <v>682</v>
      </c>
      <c r="I109" t="inlineStr">
        <is>
          <t>Middle East, North Africa, Afghanistan, and Pakistan</t>
        </is>
      </c>
      <c r="J109" t="inlineStr">
        <is>
          <t>Low Income Developing Countries</t>
        </is>
      </c>
    </row>
    <row r="110">
      <c r="A110" t="inlineStr">
        <is>
          <t>Isle of Man</t>
        </is>
      </c>
      <c r="B110" t="inlineStr">
        <is>
          <t>IMN</t>
        </is>
      </c>
      <c r="G110" t="inlineStr">
        <is>
          <t>MUS</t>
        </is>
      </c>
      <c r="H110" t="n">
        <v>684</v>
      </c>
      <c r="I110" t="inlineStr">
        <is>
          <t>Sub-Sahara Africa</t>
        </is>
      </c>
      <c r="J110" t="inlineStr">
        <is>
          <t>Emerging Market Economies</t>
        </is>
      </c>
    </row>
    <row r="111">
      <c r="A111" t="inlineStr">
        <is>
          <t>Israel</t>
        </is>
      </c>
      <c r="B111" t="inlineStr">
        <is>
          <t>ISR</t>
        </is>
      </c>
      <c r="G111" t="inlineStr">
        <is>
          <t>MEX</t>
        </is>
      </c>
      <c r="H111" t="n">
        <v>273</v>
      </c>
      <c r="I111" t="inlineStr">
        <is>
          <t>Latin America and the Caribbean</t>
        </is>
      </c>
      <c r="J111" t="inlineStr">
        <is>
          <t>Emerging Market Economies</t>
        </is>
      </c>
    </row>
    <row r="112">
      <c r="A112" t="inlineStr">
        <is>
          <t>Italy</t>
        </is>
      </c>
      <c r="B112" t="inlineStr">
        <is>
          <t>ITA</t>
        </is>
      </c>
      <c r="G112" t="inlineStr">
        <is>
          <t>FSM</t>
        </is>
      </c>
      <c r="H112" t="n">
        <v>868</v>
      </c>
      <c r="I112" t="inlineStr">
        <is>
          <t>Emerging and Developing Asia</t>
        </is>
      </c>
      <c r="J112" t="inlineStr">
        <is>
          <t>Emerging Market Economies</t>
        </is>
      </c>
    </row>
    <row r="113">
      <c r="A113" t="inlineStr">
        <is>
          <t>Jamaica</t>
        </is>
      </c>
      <c r="B113" t="inlineStr">
        <is>
          <t>JAM</t>
        </is>
      </c>
      <c r="G113" t="inlineStr">
        <is>
          <t>MDA</t>
        </is>
      </c>
      <c r="H113" t="n">
        <v>921</v>
      </c>
      <c r="I113" t="inlineStr">
        <is>
          <t>Emerging and Developing Europe</t>
        </is>
      </c>
      <c r="J113" t="inlineStr">
        <is>
          <t>Low Income Developing Countries</t>
        </is>
      </c>
    </row>
    <row r="114">
      <c r="A114" t="inlineStr">
        <is>
          <t>Japan</t>
        </is>
      </c>
      <c r="B114" t="inlineStr">
        <is>
          <t>JPN</t>
        </is>
      </c>
      <c r="G114" t="inlineStr">
        <is>
          <t>MNG</t>
        </is>
      </c>
      <c r="H114" t="n">
        <v>948</v>
      </c>
      <c r="I114" t="inlineStr">
        <is>
          <t>Emerging and Developing Asia</t>
        </is>
      </c>
      <c r="J114" t="inlineStr">
        <is>
          <t>Emerging Market Economies</t>
        </is>
      </c>
    </row>
    <row r="115">
      <c r="A115" t="inlineStr">
        <is>
          <t>Jersey</t>
        </is>
      </c>
      <c r="B115" t="inlineStr">
        <is>
          <t>JEY</t>
        </is>
      </c>
      <c r="G115" t="inlineStr">
        <is>
          <t>MNE</t>
        </is>
      </c>
      <c r="H115" t="n">
        <v>943</v>
      </c>
      <c r="I115" t="inlineStr">
        <is>
          <t>Emerging and Developing Europe</t>
        </is>
      </c>
      <c r="J115" t="inlineStr">
        <is>
          <t>Emerging Market Economies</t>
        </is>
      </c>
    </row>
    <row r="116">
      <c r="A116" t="inlineStr">
        <is>
          <t>Jordan</t>
        </is>
      </c>
      <c r="B116" t="inlineStr">
        <is>
          <t>JOR</t>
        </is>
      </c>
      <c r="G116" t="inlineStr">
        <is>
          <t>MAR</t>
        </is>
      </c>
      <c r="H116" t="n">
        <v>686</v>
      </c>
      <c r="I116" t="inlineStr">
        <is>
          <t>Middle East, North Africa, Afghanistan, and Pakistan</t>
        </is>
      </c>
      <c r="J116" t="inlineStr">
        <is>
          <t>Emerging Market Economies</t>
        </is>
      </c>
    </row>
    <row r="117">
      <c r="A117" t="inlineStr">
        <is>
          <t>Kazakhstan</t>
        </is>
      </c>
      <c r="B117" t="inlineStr">
        <is>
          <t>KAZ</t>
        </is>
      </c>
      <c r="G117" t="inlineStr">
        <is>
          <t>MOZ</t>
        </is>
      </c>
      <c r="H117" t="n">
        <v>688</v>
      </c>
      <c r="I117" t="inlineStr">
        <is>
          <t>Sub-Sahara Africa</t>
        </is>
      </c>
      <c r="J117" t="inlineStr">
        <is>
          <t>Low Income Developing Countries</t>
        </is>
      </c>
    </row>
    <row r="118">
      <c r="A118" t="inlineStr">
        <is>
          <t>Kenya</t>
        </is>
      </c>
      <c r="B118" t="inlineStr">
        <is>
          <t>KEN</t>
        </is>
      </c>
      <c r="G118" t="inlineStr">
        <is>
          <t>MMR</t>
        </is>
      </c>
      <c r="H118" t="n">
        <v>518</v>
      </c>
      <c r="I118" t="inlineStr">
        <is>
          <t>Emerging and Developing Asia</t>
        </is>
      </c>
      <c r="J118" t="inlineStr">
        <is>
          <t>Low Income Developing Countries</t>
        </is>
      </c>
    </row>
    <row r="119">
      <c r="A119" t="inlineStr">
        <is>
          <t>Kiribati</t>
        </is>
      </c>
      <c r="B119" t="inlineStr">
        <is>
          <t>KIR</t>
        </is>
      </c>
      <c r="G119" t="inlineStr">
        <is>
          <t>NAM</t>
        </is>
      </c>
      <c r="H119" t="n">
        <v>728</v>
      </c>
      <c r="I119" t="inlineStr">
        <is>
          <t>Sub-Sahara Africa</t>
        </is>
      </c>
      <c r="J119" t="inlineStr">
        <is>
          <t>Emerging Market Economies</t>
        </is>
      </c>
    </row>
    <row r="120">
      <c r="A120" t="inlineStr">
        <is>
          <t>Korea (the Democratic People's Republic of)</t>
        </is>
      </c>
      <c r="B120" t="inlineStr">
        <is>
          <t>PRK</t>
        </is>
      </c>
      <c r="G120" t="inlineStr">
        <is>
          <t>NRU</t>
        </is>
      </c>
      <c r="H120" t="n">
        <v>836</v>
      </c>
      <c r="I120" t="inlineStr">
        <is>
          <t>Emerging and Developing Asia</t>
        </is>
      </c>
      <c r="J120" t="inlineStr">
        <is>
          <t>Emerging Market Economies</t>
        </is>
      </c>
    </row>
    <row r="121">
      <c r="A121" t="inlineStr">
        <is>
          <t>Korea (the Republic of)</t>
        </is>
      </c>
      <c r="B121" t="inlineStr">
        <is>
          <t>KOR</t>
        </is>
      </c>
      <c r="G121" t="inlineStr">
        <is>
          <t>NPL</t>
        </is>
      </c>
      <c r="H121" t="n">
        <v>558</v>
      </c>
      <c r="I121" t="inlineStr">
        <is>
          <t>Emerging and Developing Asia</t>
        </is>
      </c>
      <c r="J121" t="inlineStr">
        <is>
          <t>Low Income Developing Countries</t>
        </is>
      </c>
    </row>
    <row r="122">
      <c r="A122" t="inlineStr">
        <is>
          <t>Kosovo</t>
        </is>
      </c>
      <c r="B122" t="inlineStr">
        <is>
          <t>XKX</t>
        </is>
      </c>
      <c r="G122" t="inlineStr">
        <is>
          <t>NLD</t>
        </is>
      </c>
      <c r="H122" t="n">
        <v>138</v>
      </c>
      <c r="I122" t="inlineStr">
        <is>
          <t>Advanced Economies</t>
        </is>
      </c>
      <c r="J122" t="inlineStr">
        <is>
          <t>Advanced Economies</t>
        </is>
      </c>
    </row>
    <row r="123">
      <c r="A123" t="inlineStr">
        <is>
          <t>Kuwait</t>
        </is>
      </c>
      <c r="B123" t="inlineStr">
        <is>
          <t>KWT</t>
        </is>
      </c>
      <c r="G123" t="inlineStr">
        <is>
          <t>NZL</t>
        </is>
      </c>
      <c r="H123" t="n">
        <v>196</v>
      </c>
      <c r="I123" t="inlineStr">
        <is>
          <t>Advanced Economies</t>
        </is>
      </c>
      <c r="J123" t="inlineStr">
        <is>
          <t>Advanced Economies</t>
        </is>
      </c>
    </row>
    <row r="124">
      <c r="A124" t="inlineStr">
        <is>
          <t>Kyrgyzstan</t>
        </is>
      </c>
      <c r="B124" t="inlineStr">
        <is>
          <t>KGZ</t>
        </is>
      </c>
      <c r="G124" t="inlineStr">
        <is>
          <t>NIC</t>
        </is>
      </c>
      <c r="H124" t="n">
        <v>278</v>
      </c>
      <c r="I124" t="inlineStr">
        <is>
          <t>Latin America and the Caribbean</t>
        </is>
      </c>
      <c r="J124" t="inlineStr">
        <is>
          <t>Low Income Developing Countries</t>
        </is>
      </c>
    </row>
    <row r="125">
      <c r="A125" t="inlineStr">
        <is>
          <t>Lao People's Democratic Republic (the)</t>
        </is>
      </c>
      <c r="B125" t="inlineStr">
        <is>
          <t>LAO</t>
        </is>
      </c>
      <c r="G125" t="inlineStr">
        <is>
          <t>NER</t>
        </is>
      </c>
      <c r="H125" t="n">
        <v>692</v>
      </c>
      <c r="I125" t="inlineStr">
        <is>
          <t>Sub-Sahara Africa</t>
        </is>
      </c>
      <c r="J125" t="inlineStr">
        <is>
          <t>Low Income Developing Countries</t>
        </is>
      </c>
    </row>
    <row r="126">
      <c r="A126" t="inlineStr">
        <is>
          <t>Latvia</t>
        </is>
      </c>
      <c r="B126" t="inlineStr">
        <is>
          <t>LVA</t>
        </is>
      </c>
      <c r="G126" t="inlineStr">
        <is>
          <t>NGA</t>
        </is>
      </c>
      <c r="H126" t="n">
        <v>694</v>
      </c>
      <c r="I126" t="inlineStr">
        <is>
          <t>Sub-Sahara Africa</t>
        </is>
      </c>
      <c r="J126" t="inlineStr">
        <is>
          <t>Low Income Developing Countries</t>
        </is>
      </c>
    </row>
    <row r="127">
      <c r="A127" t="inlineStr">
        <is>
          <t>Lebanon</t>
        </is>
      </c>
      <c r="B127" t="inlineStr">
        <is>
          <t>LBN</t>
        </is>
      </c>
      <c r="G127" t="inlineStr">
        <is>
          <t>MKD</t>
        </is>
      </c>
      <c r="H127" t="n">
        <v>962</v>
      </c>
      <c r="I127" t="inlineStr">
        <is>
          <t>Emerging and Developing Europe</t>
        </is>
      </c>
      <c r="J127" t="inlineStr">
        <is>
          <t>Emerging Market Economies</t>
        </is>
      </c>
    </row>
    <row r="128">
      <c r="A128" t="inlineStr">
        <is>
          <t>Lesotho</t>
        </is>
      </c>
      <c r="B128" t="inlineStr">
        <is>
          <t>LSO</t>
        </is>
      </c>
      <c r="G128" t="inlineStr">
        <is>
          <t>NOR</t>
        </is>
      </c>
      <c r="H128" t="n">
        <v>142</v>
      </c>
      <c r="I128" t="inlineStr">
        <is>
          <t>Advanced Economies</t>
        </is>
      </c>
      <c r="J128" t="inlineStr">
        <is>
          <t>Advanced Economies</t>
        </is>
      </c>
    </row>
    <row r="129">
      <c r="A129" t="inlineStr">
        <is>
          <t>Liberia</t>
        </is>
      </c>
      <c r="B129" t="inlineStr">
        <is>
          <t>LBR</t>
        </is>
      </c>
      <c r="G129" t="inlineStr">
        <is>
          <t>OMN</t>
        </is>
      </c>
      <c r="H129" t="n">
        <v>449</v>
      </c>
      <c r="I129" t="inlineStr">
        <is>
          <t>Middle East, North Africa, Afghanistan, and Pakistan</t>
        </is>
      </c>
      <c r="J129" t="inlineStr">
        <is>
          <t>Emerging Market Economies</t>
        </is>
      </c>
    </row>
    <row r="130">
      <c r="A130" t="inlineStr">
        <is>
          <t>Libya</t>
        </is>
      </c>
      <c r="B130" t="inlineStr">
        <is>
          <t>LBY</t>
        </is>
      </c>
      <c r="G130" t="inlineStr">
        <is>
          <t>PAK</t>
        </is>
      </c>
      <c r="H130" t="n">
        <v>564</v>
      </c>
      <c r="I130" t="inlineStr">
        <is>
          <t>Middle East, North Africa, Afghanistan, and Pakistan</t>
        </is>
      </c>
      <c r="J130" t="inlineStr">
        <is>
          <t>Emerging Market Economies</t>
        </is>
      </c>
    </row>
    <row r="131">
      <c r="A131" t="inlineStr">
        <is>
          <t>Liechtenstein</t>
        </is>
      </c>
      <c r="B131" t="inlineStr">
        <is>
          <t>LIE</t>
        </is>
      </c>
      <c r="G131" t="inlineStr">
        <is>
          <t>PLW</t>
        </is>
      </c>
      <c r="H131" t="n">
        <v>565</v>
      </c>
      <c r="I131" t="inlineStr">
        <is>
          <t>Emerging and Developing Asia</t>
        </is>
      </c>
      <c r="J131" t="inlineStr">
        <is>
          <t>Emerging Market Economies</t>
        </is>
      </c>
    </row>
    <row r="132">
      <c r="A132" t="inlineStr">
        <is>
          <t>Lithuania</t>
        </is>
      </c>
      <c r="B132" t="inlineStr">
        <is>
          <t>LTU</t>
        </is>
      </c>
      <c r="G132" t="inlineStr">
        <is>
          <t>PAN</t>
        </is>
      </c>
      <c r="H132" t="n">
        <v>283</v>
      </c>
      <c r="I132" t="inlineStr">
        <is>
          <t>Latin America and the Caribbean</t>
        </is>
      </c>
      <c r="J132" t="inlineStr">
        <is>
          <t>Emerging Market Economies</t>
        </is>
      </c>
    </row>
    <row r="133">
      <c r="A133" t="inlineStr">
        <is>
          <t>Luxembourg</t>
        </is>
      </c>
      <c r="B133" t="inlineStr">
        <is>
          <t>LUX</t>
        </is>
      </c>
      <c r="G133" t="inlineStr">
        <is>
          <t>PNG</t>
        </is>
      </c>
      <c r="H133" t="n">
        <v>853</v>
      </c>
      <c r="I133" t="inlineStr">
        <is>
          <t>Emerging and Developing Asia</t>
        </is>
      </c>
      <c r="J133" t="inlineStr">
        <is>
          <t>Low Income Developing Countries</t>
        </is>
      </c>
    </row>
    <row r="134">
      <c r="A134" t="inlineStr">
        <is>
          <t>Macao</t>
        </is>
      </c>
      <c r="B134" t="inlineStr">
        <is>
          <t>MAC</t>
        </is>
      </c>
      <c r="G134" t="inlineStr">
        <is>
          <t>PRY</t>
        </is>
      </c>
      <c r="H134" t="n">
        <v>288</v>
      </c>
      <c r="I134" t="inlineStr">
        <is>
          <t>Latin America and the Caribbean</t>
        </is>
      </c>
      <c r="J134" t="inlineStr">
        <is>
          <t>Emerging Market Economies</t>
        </is>
      </c>
    </row>
    <row r="135">
      <c r="A135" t="inlineStr">
        <is>
          <t>Madagascar</t>
        </is>
      </c>
      <c r="B135" t="inlineStr">
        <is>
          <t>MDG</t>
        </is>
      </c>
      <c r="G135" t="inlineStr">
        <is>
          <t>PER</t>
        </is>
      </c>
      <c r="H135" t="n">
        <v>293</v>
      </c>
      <c r="I135" t="inlineStr">
        <is>
          <t>Latin America and the Caribbean</t>
        </is>
      </c>
      <c r="J135" t="inlineStr">
        <is>
          <t>Emerging Market Economies</t>
        </is>
      </c>
    </row>
    <row r="136">
      <c r="A136" t="inlineStr">
        <is>
          <t>Malawi</t>
        </is>
      </c>
      <c r="B136" t="inlineStr">
        <is>
          <t>MWI</t>
        </is>
      </c>
      <c r="G136" t="inlineStr">
        <is>
          <t>PHL</t>
        </is>
      </c>
      <c r="H136" t="n">
        <v>566</v>
      </c>
      <c r="I136" t="inlineStr">
        <is>
          <t>Emerging and Developing Asia</t>
        </is>
      </c>
      <c r="J136" t="inlineStr">
        <is>
          <t>Emerging Market Economies</t>
        </is>
      </c>
    </row>
    <row r="137">
      <c r="A137" t="inlineStr">
        <is>
          <t>Malaysia</t>
        </is>
      </c>
      <c r="B137" t="inlineStr">
        <is>
          <t>MYS</t>
        </is>
      </c>
      <c r="G137" t="inlineStr">
        <is>
          <t>POL</t>
        </is>
      </c>
      <c r="H137" t="n">
        <v>964</v>
      </c>
      <c r="I137" t="inlineStr">
        <is>
          <t>Emerging and Developing Europe</t>
        </is>
      </c>
      <c r="J137" t="inlineStr">
        <is>
          <t>Emerging Market Economies</t>
        </is>
      </c>
    </row>
    <row r="138">
      <c r="A138" t="inlineStr">
        <is>
          <t>Maldives</t>
        </is>
      </c>
      <c r="B138" t="inlineStr">
        <is>
          <t>MDV</t>
        </is>
      </c>
      <c r="G138" t="inlineStr">
        <is>
          <t>PRT</t>
        </is>
      </c>
      <c r="H138" t="n">
        <v>182</v>
      </c>
      <c r="I138" t="inlineStr">
        <is>
          <t>Advanced Economies</t>
        </is>
      </c>
      <c r="J138" t="inlineStr">
        <is>
          <t>Advanced Economies</t>
        </is>
      </c>
    </row>
    <row r="139">
      <c r="A139" t="inlineStr">
        <is>
          <t>Mali</t>
        </is>
      </c>
      <c r="B139" t="inlineStr">
        <is>
          <t>MLI</t>
        </is>
      </c>
      <c r="G139" t="inlineStr">
        <is>
          <t>PRI</t>
        </is>
      </c>
      <c r="H139" t="n">
        <v>359</v>
      </c>
      <c r="I139" t="inlineStr">
        <is>
          <t>Advanced Economies</t>
        </is>
      </c>
      <c r="J139" t="inlineStr">
        <is>
          <t>Advanced Economies</t>
        </is>
      </c>
    </row>
    <row r="140">
      <c r="A140" t="inlineStr">
        <is>
          <t>Malta</t>
        </is>
      </c>
      <c r="B140" t="inlineStr">
        <is>
          <t>MLT</t>
        </is>
      </c>
      <c r="G140" t="inlineStr">
        <is>
          <t>QAT</t>
        </is>
      </c>
      <c r="H140" t="n">
        <v>453</v>
      </c>
      <c r="I140" t="inlineStr">
        <is>
          <t>Middle East, North Africa, Afghanistan, and Pakistan</t>
        </is>
      </c>
      <c r="J140" t="inlineStr">
        <is>
          <t>Emerging Market Economies</t>
        </is>
      </c>
    </row>
    <row r="141">
      <c r="A141" t="inlineStr">
        <is>
          <t>Marshall Islands (the)</t>
        </is>
      </c>
      <c r="B141" t="inlineStr">
        <is>
          <t>MHL</t>
        </is>
      </c>
      <c r="G141" t="inlineStr">
        <is>
          <t>COG</t>
        </is>
      </c>
      <c r="H141" t="n">
        <v>634</v>
      </c>
      <c r="I141" t="inlineStr">
        <is>
          <t>Sub-Sahara Africa</t>
        </is>
      </c>
      <c r="J141" t="inlineStr">
        <is>
          <t>Low Income Developing Countries</t>
        </is>
      </c>
    </row>
    <row r="142">
      <c r="A142" t="inlineStr">
        <is>
          <t>Martinique</t>
        </is>
      </c>
      <c r="B142" t="inlineStr">
        <is>
          <t>MTQ</t>
        </is>
      </c>
      <c r="G142" t="inlineStr">
        <is>
          <t>ROU</t>
        </is>
      </c>
      <c r="H142" t="n">
        <v>968</v>
      </c>
      <c r="I142" t="inlineStr">
        <is>
          <t>Emerging and Developing Europe</t>
        </is>
      </c>
      <c r="J142" t="inlineStr">
        <is>
          <t>Emerging Market Economies</t>
        </is>
      </c>
    </row>
    <row r="143">
      <c r="A143" t="inlineStr">
        <is>
          <t>Mauritania</t>
        </is>
      </c>
      <c r="B143" t="inlineStr">
        <is>
          <t>MRT</t>
        </is>
      </c>
      <c r="G143" t="inlineStr">
        <is>
          <t>RUS</t>
        </is>
      </c>
      <c r="H143" t="n">
        <v>922</v>
      </c>
      <c r="I143" t="inlineStr">
        <is>
          <t>Emerging and Developing Europe</t>
        </is>
      </c>
      <c r="J143" t="inlineStr">
        <is>
          <t>Emerging Market Economies</t>
        </is>
      </c>
    </row>
    <row r="144">
      <c r="A144" t="inlineStr">
        <is>
          <t>Mauritius</t>
        </is>
      </c>
      <c r="B144" t="inlineStr">
        <is>
          <t>MUS</t>
        </is>
      </c>
      <c r="G144" t="inlineStr">
        <is>
          <t>RWA</t>
        </is>
      </c>
      <c r="H144" t="n">
        <v>714</v>
      </c>
      <c r="I144" t="inlineStr">
        <is>
          <t>Sub-Sahara Africa</t>
        </is>
      </c>
      <c r="J144" t="inlineStr">
        <is>
          <t>Low Income Developing Countries</t>
        </is>
      </c>
    </row>
    <row r="145">
      <c r="A145" t="inlineStr">
        <is>
          <t>Mayotte</t>
        </is>
      </c>
      <c r="B145" t="inlineStr">
        <is>
          <t>MYT</t>
        </is>
      </c>
      <c r="G145" t="inlineStr">
        <is>
          <t>WSM</t>
        </is>
      </c>
      <c r="H145" t="n">
        <v>862</v>
      </c>
      <c r="I145" t="inlineStr">
        <is>
          <t>Emerging and Developing Asia</t>
        </is>
      </c>
      <c r="J145" t="inlineStr">
        <is>
          <t>Emerging Market Economies</t>
        </is>
      </c>
    </row>
    <row r="146">
      <c r="A146" t="inlineStr">
        <is>
          <t>Mexico</t>
        </is>
      </c>
      <c r="B146" t="inlineStr">
        <is>
          <t>MEX</t>
        </is>
      </c>
      <c r="G146" t="inlineStr">
        <is>
          <t>SMR</t>
        </is>
      </c>
      <c r="H146" t="n">
        <v>135</v>
      </c>
      <c r="I146" t="inlineStr">
        <is>
          <t>Advanced Economies</t>
        </is>
      </c>
      <c r="J146" t="inlineStr">
        <is>
          <t>Advanced Economies</t>
        </is>
      </c>
    </row>
    <row r="147">
      <c r="A147" t="inlineStr">
        <is>
          <t>Micronesia (Federated States of)</t>
        </is>
      </c>
      <c r="B147" t="inlineStr">
        <is>
          <t>FSM</t>
        </is>
      </c>
      <c r="G147" t="inlineStr">
        <is>
          <t>SAU</t>
        </is>
      </c>
      <c r="H147" t="n">
        <v>456</v>
      </c>
      <c r="I147" t="inlineStr">
        <is>
          <t>Middle East, North Africa, Afghanistan, and Pakistan</t>
        </is>
      </c>
      <c r="J147" t="inlineStr">
        <is>
          <t>Emerging Market Economies</t>
        </is>
      </c>
    </row>
    <row r="148">
      <c r="A148" t="inlineStr">
        <is>
          <t>Moldova (the Republic of)</t>
        </is>
      </c>
      <c r="B148" t="inlineStr">
        <is>
          <t>MDA</t>
        </is>
      </c>
      <c r="G148" t="inlineStr">
        <is>
          <t>SEN</t>
        </is>
      </c>
      <c r="H148" t="n">
        <v>722</v>
      </c>
      <c r="I148" t="inlineStr">
        <is>
          <t>Sub-Sahara Africa</t>
        </is>
      </c>
      <c r="J148" t="inlineStr">
        <is>
          <t>Low Income Developing Countries</t>
        </is>
      </c>
    </row>
    <row r="149">
      <c r="A149" t="inlineStr">
        <is>
          <t>Monaco</t>
        </is>
      </c>
      <c r="B149" t="inlineStr">
        <is>
          <t>MCO</t>
        </is>
      </c>
      <c r="G149" t="inlineStr">
        <is>
          <t>SRB</t>
        </is>
      </c>
      <c r="H149" t="n">
        <v>942</v>
      </c>
      <c r="I149" t="inlineStr">
        <is>
          <t>Emerging and Developing Europe</t>
        </is>
      </c>
      <c r="J149" t="inlineStr">
        <is>
          <t>Emerging Market Economies</t>
        </is>
      </c>
    </row>
    <row r="150">
      <c r="A150" t="inlineStr">
        <is>
          <t>Mongolia</t>
        </is>
      </c>
      <c r="B150" t="inlineStr">
        <is>
          <t>MNG</t>
        </is>
      </c>
      <c r="G150" t="inlineStr">
        <is>
          <t>SYC</t>
        </is>
      </c>
      <c r="H150" t="n">
        <v>718</v>
      </c>
      <c r="I150" t="inlineStr">
        <is>
          <t>Sub-Sahara Africa</t>
        </is>
      </c>
      <c r="J150" t="inlineStr">
        <is>
          <t>Emerging Market Economies</t>
        </is>
      </c>
    </row>
    <row r="151">
      <c r="A151" t="inlineStr">
        <is>
          <t>Montenegro</t>
        </is>
      </c>
      <c r="B151" t="inlineStr">
        <is>
          <t>MNE</t>
        </is>
      </c>
      <c r="G151" t="inlineStr">
        <is>
          <t>SLE</t>
        </is>
      </c>
      <c r="H151" t="n">
        <v>724</v>
      </c>
      <c r="I151" t="inlineStr">
        <is>
          <t>Sub-Sahara Africa</t>
        </is>
      </c>
      <c r="J151" t="inlineStr">
        <is>
          <t>Low Income Developing Countries</t>
        </is>
      </c>
    </row>
    <row r="152">
      <c r="A152" t="inlineStr">
        <is>
          <t>Montserrat</t>
        </is>
      </c>
      <c r="B152" t="inlineStr">
        <is>
          <t>MSR</t>
        </is>
      </c>
      <c r="G152" t="inlineStr">
        <is>
          <t>SGP</t>
        </is>
      </c>
      <c r="H152" t="n">
        <v>576</v>
      </c>
      <c r="I152" t="inlineStr">
        <is>
          <t>Advanced Economies</t>
        </is>
      </c>
      <c r="J152" t="inlineStr">
        <is>
          <t>Advanced Economies</t>
        </is>
      </c>
    </row>
    <row r="153">
      <c r="A153" t="inlineStr">
        <is>
          <t>Morocco</t>
        </is>
      </c>
      <c r="B153" t="inlineStr">
        <is>
          <t>MAR</t>
        </is>
      </c>
      <c r="G153" t="inlineStr">
        <is>
          <t>SVK</t>
        </is>
      </c>
      <c r="H153" t="n">
        <v>936</v>
      </c>
      <c r="I153" t="inlineStr">
        <is>
          <t>Advanced Economies</t>
        </is>
      </c>
      <c r="J153" t="inlineStr">
        <is>
          <t>Advanced Economies</t>
        </is>
      </c>
    </row>
    <row r="154">
      <c r="A154" t="inlineStr">
        <is>
          <t>Mozambique</t>
        </is>
      </c>
      <c r="B154" t="inlineStr">
        <is>
          <t>MOZ</t>
        </is>
      </c>
      <c r="G154" t="inlineStr">
        <is>
          <t>SVN</t>
        </is>
      </c>
      <c r="H154" t="n">
        <v>961</v>
      </c>
      <c r="I154" t="inlineStr">
        <is>
          <t>Advanced Economies</t>
        </is>
      </c>
      <c r="J154" t="inlineStr">
        <is>
          <t>Advanced Economies</t>
        </is>
      </c>
    </row>
    <row r="155">
      <c r="A155" t="inlineStr">
        <is>
          <t>Myanmar</t>
        </is>
      </c>
      <c r="B155" t="inlineStr">
        <is>
          <t>MMR</t>
        </is>
      </c>
      <c r="G155" t="inlineStr">
        <is>
          <t>SLB</t>
        </is>
      </c>
      <c r="H155" t="n">
        <v>813</v>
      </c>
      <c r="I155" t="inlineStr">
        <is>
          <t>Emerging and Developing Asia</t>
        </is>
      </c>
      <c r="J155" t="inlineStr">
        <is>
          <t>Low Income Developing Countries</t>
        </is>
      </c>
    </row>
    <row r="156">
      <c r="A156" t="inlineStr">
        <is>
          <t>Namibia</t>
        </is>
      </c>
      <c r="B156" t="inlineStr">
        <is>
          <t>NAM</t>
        </is>
      </c>
      <c r="G156" t="inlineStr">
        <is>
          <t>SOM</t>
        </is>
      </c>
      <c r="H156" t="n">
        <v>726</v>
      </c>
      <c r="I156" t="inlineStr">
        <is>
          <t>Middle East, North Africa, Afghanistan, and Pakistan</t>
        </is>
      </c>
      <c r="J156" t="inlineStr">
        <is>
          <t>Low Income Developing Countries</t>
        </is>
      </c>
    </row>
    <row r="157">
      <c r="A157" t="inlineStr">
        <is>
          <t>Nauru</t>
        </is>
      </c>
      <c r="B157" t="inlineStr">
        <is>
          <t>NRU</t>
        </is>
      </c>
      <c r="G157" t="inlineStr">
        <is>
          <t>ZAF</t>
        </is>
      </c>
      <c r="H157" t="n">
        <v>199</v>
      </c>
      <c r="I157" t="inlineStr">
        <is>
          <t>Sub-Sahara Africa</t>
        </is>
      </c>
      <c r="J157" t="inlineStr">
        <is>
          <t>Emerging Market Economies</t>
        </is>
      </c>
    </row>
    <row r="158">
      <c r="A158" t="inlineStr">
        <is>
          <t>Nepal</t>
        </is>
      </c>
      <c r="B158" t="inlineStr">
        <is>
          <t>NPL</t>
        </is>
      </c>
      <c r="G158" t="inlineStr">
        <is>
          <t>SSD</t>
        </is>
      </c>
      <c r="H158" t="n">
        <v>733</v>
      </c>
      <c r="I158" t="inlineStr">
        <is>
          <t>Sub-Sahara Africa</t>
        </is>
      </c>
      <c r="J158" t="inlineStr">
        <is>
          <t>Low Income Developing Countries</t>
        </is>
      </c>
    </row>
    <row r="159">
      <c r="A159" t="inlineStr">
        <is>
          <t>Netherlands (the)</t>
        </is>
      </c>
      <c r="B159" t="inlineStr">
        <is>
          <t>NLD</t>
        </is>
      </c>
      <c r="G159" t="inlineStr">
        <is>
          <t>ESP</t>
        </is>
      </c>
      <c r="H159" t="n">
        <v>184</v>
      </c>
      <c r="I159" t="inlineStr">
        <is>
          <t>Advanced Economies</t>
        </is>
      </c>
      <c r="J159" t="inlineStr">
        <is>
          <t>Advanced Economies</t>
        </is>
      </c>
    </row>
    <row r="160">
      <c r="A160" t="inlineStr">
        <is>
          <t>New Caledonia</t>
        </is>
      </c>
      <c r="B160" t="inlineStr">
        <is>
          <t>NCL</t>
        </is>
      </c>
      <c r="G160" t="inlineStr">
        <is>
          <t>LKA</t>
        </is>
      </c>
      <c r="H160" t="n">
        <v>524</v>
      </c>
      <c r="I160" t="inlineStr">
        <is>
          <t>Emerging and Developing Asia</t>
        </is>
      </c>
      <c r="J160" t="inlineStr">
        <is>
          <t>Emerging Market Economies</t>
        </is>
      </c>
    </row>
    <row r="161">
      <c r="A161" t="inlineStr">
        <is>
          <t>New Zealand</t>
        </is>
      </c>
      <c r="B161" t="inlineStr">
        <is>
          <t>NZL</t>
        </is>
      </c>
      <c r="G161" t="inlineStr">
        <is>
          <t>KNA</t>
        </is>
      </c>
      <c r="H161" t="n">
        <v>361</v>
      </c>
      <c r="I161" t="inlineStr">
        <is>
          <t>Latin America and the Caribbean</t>
        </is>
      </c>
      <c r="J161" t="inlineStr">
        <is>
          <t>Emerging Market Economies</t>
        </is>
      </c>
    </row>
    <row r="162">
      <c r="A162" t="inlineStr">
        <is>
          <t>Nicaragua</t>
        </is>
      </c>
      <c r="B162" t="inlineStr">
        <is>
          <t>NIC</t>
        </is>
      </c>
      <c r="G162" t="inlineStr">
        <is>
          <t>LCA</t>
        </is>
      </c>
      <c r="H162" t="n">
        <v>362</v>
      </c>
      <c r="I162" t="inlineStr">
        <is>
          <t>Latin America and the Caribbean</t>
        </is>
      </c>
      <c r="J162" t="inlineStr">
        <is>
          <t>Emerging Market Economies</t>
        </is>
      </c>
    </row>
    <row r="163">
      <c r="A163" t="inlineStr">
        <is>
          <t>Niger (the)</t>
        </is>
      </c>
      <c r="B163" t="inlineStr">
        <is>
          <t>NER</t>
        </is>
      </c>
      <c r="G163" t="inlineStr">
        <is>
          <t>VCT</t>
        </is>
      </c>
      <c r="H163" t="n">
        <v>364</v>
      </c>
      <c r="I163" t="inlineStr">
        <is>
          <t>Latin America and the Caribbean</t>
        </is>
      </c>
      <c r="J163" t="inlineStr">
        <is>
          <t>Emerging Market Economies</t>
        </is>
      </c>
    </row>
    <row r="164">
      <c r="A164" t="inlineStr">
        <is>
          <t>Nigeria</t>
        </is>
      </c>
      <c r="B164" t="inlineStr">
        <is>
          <t>NGA</t>
        </is>
      </c>
      <c r="G164" t="inlineStr">
        <is>
          <t>SDN</t>
        </is>
      </c>
      <c r="H164" t="n">
        <v>732</v>
      </c>
      <c r="I164" t="inlineStr">
        <is>
          <t>Middle East, North Africa, Afghanistan, and Pakistan</t>
        </is>
      </c>
      <c r="J164" t="inlineStr">
        <is>
          <t>Low Income Developing Countries</t>
        </is>
      </c>
    </row>
    <row r="165">
      <c r="A165" t="inlineStr">
        <is>
          <t>Niue</t>
        </is>
      </c>
      <c r="B165" t="inlineStr">
        <is>
          <t>NIU</t>
        </is>
      </c>
      <c r="G165" t="inlineStr">
        <is>
          <t>SUR</t>
        </is>
      </c>
      <c r="H165" t="n">
        <v>366</v>
      </c>
      <c r="I165" t="inlineStr">
        <is>
          <t>Latin America and the Caribbean</t>
        </is>
      </c>
      <c r="J165" t="inlineStr">
        <is>
          <t>Emerging Market Economies</t>
        </is>
      </c>
    </row>
    <row r="166">
      <c r="A166" t="inlineStr">
        <is>
          <t>Norfolk Island</t>
        </is>
      </c>
      <c r="B166" t="inlineStr">
        <is>
          <t>NFK</t>
        </is>
      </c>
      <c r="G166" t="inlineStr">
        <is>
          <t>SWE</t>
        </is>
      </c>
      <c r="H166" t="n">
        <v>144</v>
      </c>
      <c r="I166" t="inlineStr">
        <is>
          <t>Advanced Economies</t>
        </is>
      </c>
      <c r="J166" t="inlineStr">
        <is>
          <t>Advanced Economies</t>
        </is>
      </c>
    </row>
    <row r="167">
      <c r="A167" t="inlineStr">
        <is>
          <t>Northern Mariana Islands (the)</t>
        </is>
      </c>
      <c r="B167" t="inlineStr">
        <is>
          <t>MNP</t>
        </is>
      </c>
      <c r="G167" t="inlineStr">
        <is>
          <t>CHE</t>
        </is>
      </c>
      <c r="H167" t="n">
        <v>146</v>
      </c>
      <c r="I167" t="inlineStr">
        <is>
          <t>Advanced Economies</t>
        </is>
      </c>
      <c r="J167" t="inlineStr">
        <is>
          <t>Advanced Economies</t>
        </is>
      </c>
    </row>
    <row r="168">
      <c r="A168" t="inlineStr">
        <is>
          <t>Norway</t>
        </is>
      </c>
      <c r="B168" t="inlineStr">
        <is>
          <t>NOR</t>
        </is>
      </c>
      <c r="G168" t="inlineStr">
        <is>
          <t>SYR</t>
        </is>
      </c>
      <c r="H168" t="n">
        <v>463</v>
      </c>
      <c r="I168" t="inlineStr">
        <is>
          <t>Middle East, North Africa, Afghanistan, and Pakistan</t>
        </is>
      </c>
      <c r="J168" t="inlineStr">
        <is>
          <t>Emerging Market Economies</t>
        </is>
      </c>
    </row>
    <row r="169">
      <c r="A169" t="inlineStr">
        <is>
          <t>Oman</t>
        </is>
      </c>
      <c r="B169" t="inlineStr">
        <is>
          <t>OMN</t>
        </is>
      </c>
      <c r="G169" t="inlineStr">
        <is>
          <t>STP</t>
        </is>
      </c>
      <c r="H169" t="n">
        <v>716</v>
      </c>
      <c r="I169" t="inlineStr">
        <is>
          <t>Sub-Sahara Africa</t>
        </is>
      </c>
      <c r="J169" t="inlineStr">
        <is>
          <t>Low Income Developing Countries</t>
        </is>
      </c>
    </row>
    <row r="170">
      <c r="A170" t="inlineStr">
        <is>
          <t>Pakistan</t>
        </is>
      </c>
      <c r="B170" t="inlineStr">
        <is>
          <t>PAK</t>
        </is>
      </c>
      <c r="G170" t="inlineStr">
        <is>
          <t>TWN</t>
        </is>
      </c>
      <c r="H170" t="n">
        <v>528</v>
      </c>
      <c r="I170" t="inlineStr">
        <is>
          <t>Advanced Economies</t>
        </is>
      </c>
      <c r="J170" t="inlineStr">
        <is>
          <t>Advanced Economies</t>
        </is>
      </c>
    </row>
    <row r="171">
      <c r="A171" t="inlineStr">
        <is>
          <t>Palau</t>
        </is>
      </c>
      <c r="B171" t="inlineStr">
        <is>
          <t>PLW</t>
        </is>
      </c>
      <c r="G171" t="inlineStr">
        <is>
          <t>TJK</t>
        </is>
      </c>
      <c r="H171" t="n">
        <v>923</v>
      </c>
      <c r="I171" t="inlineStr">
        <is>
          <t>Caucasus and Central Asia</t>
        </is>
      </c>
      <c r="J171" t="inlineStr">
        <is>
          <t>Low Income Developing Countries</t>
        </is>
      </c>
    </row>
    <row r="172">
      <c r="A172" t="inlineStr">
        <is>
          <t>Palestine, State of</t>
        </is>
      </c>
      <c r="B172" t="inlineStr">
        <is>
          <t>PSE</t>
        </is>
      </c>
      <c r="G172" t="inlineStr">
        <is>
          <t>TZA</t>
        </is>
      </c>
      <c r="H172" t="n">
        <v>738</v>
      </c>
      <c r="I172" t="inlineStr">
        <is>
          <t>Sub-Sahara Africa</t>
        </is>
      </c>
      <c r="J172" t="inlineStr">
        <is>
          <t>Low Income Developing Countries</t>
        </is>
      </c>
    </row>
    <row r="173">
      <c r="A173" t="inlineStr">
        <is>
          <t>Panama</t>
        </is>
      </c>
      <c r="B173" t="inlineStr">
        <is>
          <t>PAN</t>
        </is>
      </c>
      <c r="G173" t="inlineStr">
        <is>
          <t>THA</t>
        </is>
      </c>
      <c r="H173" t="n">
        <v>578</v>
      </c>
      <c r="I173" t="inlineStr">
        <is>
          <t>Emerging and Developing Asia</t>
        </is>
      </c>
      <c r="J173" t="inlineStr">
        <is>
          <t>Emerging Market Economies</t>
        </is>
      </c>
    </row>
    <row r="174">
      <c r="A174" t="inlineStr">
        <is>
          <t>Papua New Guinea</t>
        </is>
      </c>
      <c r="B174" t="inlineStr">
        <is>
          <t>PNG</t>
        </is>
      </c>
      <c r="G174" t="inlineStr">
        <is>
          <t>BHS</t>
        </is>
      </c>
      <c r="H174" t="n">
        <v>313</v>
      </c>
      <c r="I174" t="inlineStr">
        <is>
          <t>Latin America and the Caribbean</t>
        </is>
      </c>
      <c r="J174" t="inlineStr">
        <is>
          <t>Emerging Market Economies</t>
        </is>
      </c>
    </row>
    <row r="175">
      <c r="A175" t="inlineStr">
        <is>
          <t>Paraguay</t>
        </is>
      </c>
      <c r="B175" t="inlineStr">
        <is>
          <t>PRY</t>
        </is>
      </c>
      <c r="G175" t="inlineStr">
        <is>
          <t>GMB</t>
        </is>
      </c>
      <c r="H175" t="n">
        <v>648</v>
      </c>
      <c r="I175" t="inlineStr">
        <is>
          <t>Sub-Sahara Africa</t>
        </is>
      </c>
      <c r="J175" t="inlineStr">
        <is>
          <t>Low Income Developing Countries</t>
        </is>
      </c>
    </row>
    <row r="176">
      <c r="A176" t="inlineStr">
        <is>
          <t>Peru</t>
        </is>
      </c>
      <c r="B176" t="inlineStr">
        <is>
          <t>PER</t>
        </is>
      </c>
      <c r="G176" t="inlineStr">
        <is>
          <t>TLS</t>
        </is>
      </c>
      <c r="H176" t="n">
        <v>537</v>
      </c>
      <c r="I176" t="inlineStr">
        <is>
          <t>Emerging and Developing Asia</t>
        </is>
      </c>
      <c r="J176" t="inlineStr">
        <is>
          <t>Low Income Developing Countries</t>
        </is>
      </c>
    </row>
    <row r="177">
      <c r="A177" t="inlineStr">
        <is>
          <t>Philippines (the)</t>
        </is>
      </c>
      <c r="B177" t="inlineStr">
        <is>
          <t>PHL</t>
        </is>
      </c>
      <c r="G177" t="inlineStr">
        <is>
          <t>TGO</t>
        </is>
      </c>
      <c r="H177" t="n">
        <v>742</v>
      </c>
      <c r="I177" t="inlineStr">
        <is>
          <t>Sub-Sahara Africa</t>
        </is>
      </c>
      <c r="J177" t="inlineStr">
        <is>
          <t>Low Income Developing Countries</t>
        </is>
      </c>
    </row>
    <row r="178">
      <c r="A178" t="inlineStr">
        <is>
          <t>Pitcairn</t>
        </is>
      </c>
      <c r="B178" t="inlineStr">
        <is>
          <t>PCN</t>
        </is>
      </c>
      <c r="G178" t="inlineStr">
        <is>
          <t>TON</t>
        </is>
      </c>
      <c r="H178" t="n">
        <v>866</v>
      </c>
      <c r="I178" t="inlineStr">
        <is>
          <t>Emerging and Developing Asia</t>
        </is>
      </c>
      <c r="J178" t="inlineStr">
        <is>
          <t>Emerging Market Economies</t>
        </is>
      </c>
    </row>
    <row r="179">
      <c r="A179" t="inlineStr">
        <is>
          <t>Poland</t>
        </is>
      </c>
      <c r="B179" t="inlineStr">
        <is>
          <t>POL</t>
        </is>
      </c>
      <c r="G179" t="inlineStr">
        <is>
          <t>TTO</t>
        </is>
      </c>
      <c r="H179" t="n">
        <v>369</v>
      </c>
      <c r="I179" t="inlineStr">
        <is>
          <t>Latin America and the Caribbean</t>
        </is>
      </c>
      <c r="J179" t="inlineStr">
        <is>
          <t>Emerging Market Economies</t>
        </is>
      </c>
    </row>
    <row r="180">
      <c r="A180" t="inlineStr">
        <is>
          <t>Portugal</t>
        </is>
      </c>
      <c r="B180" t="inlineStr">
        <is>
          <t>PRT</t>
        </is>
      </c>
      <c r="G180" t="inlineStr">
        <is>
          <t>TUN</t>
        </is>
      </c>
      <c r="H180" t="n">
        <v>744</v>
      </c>
      <c r="I180" t="inlineStr">
        <is>
          <t>Middle East, North Africa, Afghanistan, and Pakistan</t>
        </is>
      </c>
      <c r="J180" t="inlineStr">
        <is>
          <t>Emerging Market Economies</t>
        </is>
      </c>
    </row>
    <row r="181">
      <c r="A181" t="inlineStr">
        <is>
          <t>Puerto Rico</t>
        </is>
      </c>
      <c r="B181" t="inlineStr">
        <is>
          <t>PRI</t>
        </is>
      </c>
      <c r="G181" t="inlineStr">
        <is>
          <t>TUR</t>
        </is>
      </c>
      <c r="H181" t="n">
        <v>186</v>
      </c>
      <c r="I181" t="inlineStr">
        <is>
          <t>Emerging and Developing Europe</t>
        </is>
      </c>
      <c r="J181" t="inlineStr">
        <is>
          <t>Emerging Market Economies</t>
        </is>
      </c>
    </row>
    <row r="182">
      <c r="A182" t="inlineStr">
        <is>
          <t>Qatar</t>
        </is>
      </c>
      <c r="B182" t="inlineStr">
        <is>
          <t>QAT</t>
        </is>
      </c>
      <c r="G182" t="inlineStr">
        <is>
          <t>TKM</t>
        </is>
      </c>
      <c r="H182" t="n">
        <v>925</v>
      </c>
      <c r="I182" t="inlineStr">
        <is>
          <t>Caucasus and Central Asia</t>
        </is>
      </c>
      <c r="J182" t="inlineStr">
        <is>
          <t>Emerging Market Economies</t>
        </is>
      </c>
    </row>
    <row r="183">
      <c r="A183" t="inlineStr">
        <is>
          <t>Republic of North Macedonia</t>
        </is>
      </c>
      <c r="B183" t="inlineStr">
        <is>
          <t>MKD</t>
        </is>
      </c>
      <c r="G183" t="inlineStr">
        <is>
          <t>TUV</t>
        </is>
      </c>
      <c r="H183" t="n">
        <v>869</v>
      </c>
      <c r="I183" t="inlineStr">
        <is>
          <t>Emerging and Developing Asia</t>
        </is>
      </c>
      <c r="J183" t="inlineStr">
        <is>
          <t>Emerging Market Economies</t>
        </is>
      </c>
    </row>
    <row r="184">
      <c r="A184" t="inlineStr">
        <is>
          <t>Réunion</t>
        </is>
      </c>
      <c r="B184" t="inlineStr">
        <is>
          <t>REU</t>
        </is>
      </c>
      <c r="G184" t="inlineStr">
        <is>
          <t>UGA</t>
        </is>
      </c>
      <c r="H184" t="n">
        <v>746</v>
      </c>
      <c r="I184" t="inlineStr">
        <is>
          <t>Sub-Sahara Africa</t>
        </is>
      </c>
      <c r="J184" t="inlineStr">
        <is>
          <t>Low Income Developing Countries</t>
        </is>
      </c>
    </row>
    <row r="185">
      <c r="A185" t="inlineStr">
        <is>
          <t>Romania</t>
        </is>
      </c>
      <c r="B185" t="inlineStr">
        <is>
          <t>ROU</t>
        </is>
      </c>
      <c r="G185" t="inlineStr">
        <is>
          <t>UKR</t>
        </is>
      </c>
      <c r="H185" t="n">
        <v>926</v>
      </c>
      <c r="I185" t="inlineStr">
        <is>
          <t>Emerging and Developing Europe</t>
        </is>
      </c>
      <c r="J185" t="inlineStr">
        <is>
          <t>Emerging Market Economies</t>
        </is>
      </c>
    </row>
    <row r="186">
      <c r="A186" t="inlineStr">
        <is>
          <t>Russian Federation (the)</t>
        </is>
      </c>
      <c r="B186" t="inlineStr">
        <is>
          <t>RUS</t>
        </is>
      </c>
      <c r="G186" t="inlineStr">
        <is>
          <t>ARE</t>
        </is>
      </c>
      <c r="H186" t="n">
        <v>466</v>
      </c>
      <c r="I186" t="inlineStr">
        <is>
          <t>Middle East, North Africa, Afghanistan, and Pakistan</t>
        </is>
      </c>
      <c r="J186" t="inlineStr">
        <is>
          <t>Emerging Market Economies</t>
        </is>
      </c>
    </row>
    <row r="187">
      <c r="A187" t="inlineStr">
        <is>
          <t>Rwanda</t>
        </is>
      </c>
      <c r="B187" t="inlineStr">
        <is>
          <t>RWA</t>
        </is>
      </c>
      <c r="G187" t="inlineStr">
        <is>
          <t>GBR</t>
        </is>
      </c>
      <c r="H187" t="n">
        <v>112</v>
      </c>
      <c r="I187" t="inlineStr">
        <is>
          <t>Advanced Economies</t>
        </is>
      </c>
      <c r="J187" t="inlineStr">
        <is>
          <t>Advanced Economies</t>
        </is>
      </c>
    </row>
    <row r="188">
      <c r="A188" t="inlineStr">
        <is>
          <t>Saint Barthélemy</t>
        </is>
      </c>
      <c r="B188" t="inlineStr">
        <is>
          <t>BLM</t>
        </is>
      </c>
      <c r="G188" t="inlineStr">
        <is>
          <t>USA</t>
        </is>
      </c>
      <c r="H188" t="n">
        <v>111</v>
      </c>
      <c r="I188" t="inlineStr">
        <is>
          <t>Advanced Economies</t>
        </is>
      </c>
      <c r="J188" t="inlineStr">
        <is>
          <t>Advanced Economies</t>
        </is>
      </c>
    </row>
    <row r="189">
      <c r="A189" t="inlineStr">
        <is>
          <t>Saint Helena, Ascension and Tristan da Cunha</t>
        </is>
      </c>
      <c r="B189" t="inlineStr">
        <is>
          <t>SHN</t>
        </is>
      </c>
      <c r="G189" t="inlineStr">
        <is>
          <t>URY</t>
        </is>
      </c>
      <c r="H189" t="n">
        <v>298</v>
      </c>
      <c r="I189" t="inlineStr">
        <is>
          <t>Latin America and the Caribbean</t>
        </is>
      </c>
      <c r="J189" t="inlineStr">
        <is>
          <t>Emerging Market Economies</t>
        </is>
      </c>
    </row>
    <row r="190">
      <c r="A190" t="inlineStr">
        <is>
          <t>Saint Kitts and Nevis</t>
        </is>
      </c>
      <c r="B190" t="inlineStr">
        <is>
          <t>KNA</t>
        </is>
      </c>
      <c r="G190" t="inlineStr">
        <is>
          <t>UZB</t>
        </is>
      </c>
      <c r="H190" t="n">
        <v>927</v>
      </c>
      <c r="I190" t="inlineStr">
        <is>
          <t>Caucasus and Central Asia</t>
        </is>
      </c>
      <c r="J190" t="inlineStr">
        <is>
          <t>Low Income Developing Countries</t>
        </is>
      </c>
    </row>
    <row r="191">
      <c r="A191" t="inlineStr">
        <is>
          <t>Saint Lucia</t>
        </is>
      </c>
      <c r="B191" t="inlineStr">
        <is>
          <t>LCA</t>
        </is>
      </c>
      <c r="G191" t="inlineStr">
        <is>
          <t>VUT</t>
        </is>
      </c>
      <c r="H191" t="n">
        <v>846</v>
      </c>
      <c r="I191" t="inlineStr">
        <is>
          <t>Emerging and Developing Asia</t>
        </is>
      </c>
      <c r="J191" t="inlineStr">
        <is>
          <t>Emerging Market Economies</t>
        </is>
      </c>
    </row>
    <row r="192">
      <c r="A192" t="inlineStr">
        <is>
          <t>Saint Martin (French part)</t>
        </is>
      </c>
      <c r="B192" t="inlineStr">
        <is>
          <t>MAF</t>
        </is>
      </c>
      <c r="G192" t="inlineStr">
        <is>
          <t>VEN</t>
        </is>
      </c>
      <c r="H192" t="n">
        <v>299</v>
      </c>
      <c r="I192" t="inlineStr">
        <is>
          <t>Latin America and the Caribbean</t>
        </is>
      </c>
      <c r="J192" t="inlineStr">
        <is>
          <t>Emerging Market Economies</t>
        </is>
      </c>
    </row>
    <row r="193">
      <c r="A193" t="inlineStr">
        <is>
          <t>Saint Pierre and Miquelon</t>
        </is>
      </c>
      <c r="B193" t="inlineStr">
        <is>
          <t>SPM</t>
        </is>
      </c>
      <c r="G193" t="inlineStr">
        <is>
          <t>VNM</t>
        </is>
      </c>
      <c r="H193" t="n">
        <v>582</v>
      </c>
      <c r="I193" t="inlineStr">
        <is>
          <t>Emerging and Developing Asia</t>
        </is>
      </c>
      <c r="J193" t="inlineStr">
        <is>
          <t>Low Income Developing Countries</t>
        </is>
      </c>
    </row>
    <row r="194">
      <c r="A194" t="inlineStr">
        <is>
          <t>Saint Vincent and the Grenadines</t>
        </is>
      </c>
      <c r="B194" t="inlineStr">
        <is>
          <t>VCT</t>
        </is>
      </c>
      <c r="G194" t="inlineStr">
        <is>
          <t>WBG</t>
        </is>
      </c>
      <c r="H194" t="n">
        <v>487</v>
      </c>
      <c r="I194" t="inlineStr">
        <is>
          <t>Middle East, North Africa, Afghanistan, and Pakistan</t>
        </is>
      </c>
      <c r="J194" t="inlineStr">
        <is>
          <t>Emerging Market Economies</t>
        </is>
      </c>
    </row>
    <row r="195">
      <c r="A195" t="inlineStr">
        <is>
          <t>Samoa</t>
        </is>
      </c>
      <c r="B195" t="inlineStr">
        <is>
          <t>WSM</t>
        </is>
      </c>
      <c r="G195" t="inlineStr">
        <is>
          <t>YEM</t>
        </is>
      </c>
      <c r="H195" t="n">
        <v>474</v>
      </c>
      <c r="I195" t="inlineStr">
        <is>
          <t>Middle East, North Africa, Afghanistan, and Pakistan</t>
        </is>
      </c>
      <c r="J195" t="inlineStr">
        <is>
          <t>Low Income Developing Countries</t>
        </is>
      </c>
    </row>
    <row r="196">
      <c r="A196" t="inlineStr">
        <is>
          <t>San Marino</t>
        </is>
      </c>
      <c r="B196" t="inlineStr">
        <is>
          <t>SMR</t>
        </is>
      </c>
      <c r="G196" t="inlineStr">
        <is>
          <t>ZMB</t>
        </is>
      </c>
      <c r="H196" t="n">
        <v>754</v>
      </c>
      <c r="I196" t="inlineStr">
        <is>
          <t>Sub-Sahara Africa</t>
        </is>
      </c>
      <c r="J196" t="inlineStr">
        <is>
          <t>Low Income Developing Countries</t>
        </is>
      </c>
    </row>
    <row r="197">
      <c r="A197" t="inlineStr">
        <is>
          <t>Sao Tome and Principe</t>
        </is>
      </c>
      <c r="B197" t="inlineStr">
        <is>
          <t>STP</t>
        </is>
      </c>
      <c r="G197" t="inlineStr">
        <is>
          <t>ZWE</t>
        </is>
      </c>
      <c r="H197" t="n">
        <v>698</v>
      </c>
      <c r="I197" t="inlineStr">
        <is>
          <t>Sub-Sahara Africa</t>
        </is>
      </c>
      <c r="J197" t="inlineStr">
        <is>
          <t>Low Income Developing Countries</t>
        </is>
      </c>
    </row>
    <row r="198">
      <c r="A198" t="inlineStr">
        <is>
          <t>Saudi Arabia</t>
        </is>
      </c>
      <c r="B198" t="inlineStr">
        <is>
          <t>SAU</t>
        </is>
      </c>
    </row>
    <row r="199">
      <c r="A199" t="inlineStr">
        <is>
          <t>Senegal</t>
        </is>
      </c>
      <c r="B199" t="inlineStr">
        <is>
          <t>SEN</t>
        </is>
      </c>
    </row>
    <row r="200">
      <c r="A200" t="inlineStr">
        <is>
          <t>Serbia</t>
        </is>
      </c>
      <c r="B200" t="inlineStr">
        <is>
          <t>SRB</t>
        </is>
      </c>
    </row>
    <row r="201">
      <c r="A201" t="inlineStr">
        <is>
          <t>Seychelles</t>
        </is>
      </c>
      <c r="B201" t="inlineStr">
        <is>
          <t>SYC</t>
        </is>
      </c>
    </row>
    <row r="202">
      <c r="A202" t="inlineStr">
        <is>
          <t>Sierra Leone</t>
        </is>
      </c>
      <c r="B202" t="inlineStr">
        <is>
          <t>SLE</t>
        </is>
      </c>
    </row>
    <row r="203">
      <c r="A203" t="inlineStr">
        <is>
          <t>Singapore</t>
        </is>
      </c>
      <c r="B203" t="inlineStr">
        <is>
          <t>SGP</t>
        </is>
      </c>
    </row>
    <row r="204">
      <c r="A204" t="inlineStr">
        <is>
          <t>Sint Maarten (Dutch part)</t>
        </is>
      </c>
      <c r="B204" t="inlineStr">
        <is>
          <t>SXM</t>
        </is>
      </c>
    </row>
    <row r="205">
      <c r="A205" t="inlineStr">
        <is>
          <t>Slovakia</t>
        </is>
      </c>
      <c r="B205" t="inlineStr">
        <is>
          <t>SVK</t>
        </is>
      </c>
    </row>
    <row r="206">
      <c r="A206" t="inlineStr">
        <is>
          <t>Slovenia</t>
        </is>
      </c>
      <c r="B206" t="inlineStr">
        <is>
          <t>SVN</t>
        </is>
      </c>
    </row>
    <row r="207">
      <c r="A207" t="inlineStr">
        <is>
          <t>Solomon Islands</t>
        </is>
      </c>
      <c r="B207" t="inlineStr">
        <is>
          <t>SLB</t>
        </is>
      </c>
    </row>
    <row r="208">
      <c r="A208" t="inlineStr">
        <is>
          <t>Somalia</t>
        </is>
      </c>
      <c r="B208" t="inlineStr">
        <is>
          <t>SOM</t>
        </is>
      </c>
    </row>
    <row r="209">
      <c r="A209" t="inlineStr">
        <is>
          <t>South Africa</t>
        </is>
      </c>
      <c r="B209" t="inlineStr">
        <is>
          <t>ZAF</t>
        </is>
      </c>
    </row>
    <row r="210">
      <c r="A210" t="inlineStr">
        <is>
          <t>South Georgia and the South Sandwich Islands</t>
        </is>
      </c>
      <c r="B210" t="inlineStr">
        <is>
          <t>SGS</t>
        </is>
      </c>
    </row>
    <row r="211">
      <c r="A211" t="inlineStr">
        <is>
          <t>South Sudan</t>
        </is>
      </c>
      <c r="B211" t="inlineStr">
        <is>
          <t>SSD</t>
        </is>
      </c>
    </row>
    <row r="212">
      <c r="A212" t="inlineStr">
        <is>
          <t>Spain</t>
        </is>
      </c>
      <c r="B212" t="inlineStr">
        <is>
          <t>ESP</t>
        </is>
      </c>
    </row>
    <row r="213">
      <c r="A213" t="inlineStr">
        <is>
          <t>Sri Lanka</t>
        </is>
      </c>
      <c r="B213" t="inlineStr">
        <is>
          <t>LKA</t>
        </is>
      </c>
    </row>
    <row r="214">
      <c r="A214" t="inlineStr">
        <is>
          <t>Sudan (the)</t>
        </is>
      </c>
      <c r="B214" t="inlineStr">
        <is>
          <t>SDN</t>
        </is>
      </c>
    </row>
    <row r="215">
      <c r="A215" t="inlineStr">
        <is>
          <t>Suriname</t>
        </is>
      </c>
      <c r="B215" t="inlineStr">
        <is>
          <t>SUR</t>
        </is>
      </c>
    </row>
    <row r="216">
      <c r="A216" t="inlineStr">
        <is>
          <t>Svalbard and Jan Mayen</t>
        </is>
      </c>
      <c r="B216" t="inlineStr">
        <is>
          <t>SJM</t>
        </is>
      </c>
    </row>
    <row r="217">
      <c r="A217" t="inlineStr">
        <is>
          <t>Sweden</t>
        </is>
      </c>
      <c r="B217" t="inlineStr">
        <is>
          <t>SWE</t>
        </is>
      </c>
    </row>
    <row r="218">
      <c r="A218" t="inlineStr">
        <is>
          <t>Switzerland</t>
        </is>
      </c>
      <c r="B218" t="inlineStr">
        <is>
          <t>CHE</t>
        </is>
      </c>
    </row>
    <row r="219">
      <c r="A219" t="inlineStr">
        <is>
          <t>Syrian Arab Republic</t>
        </is>
      </c>
      <c r="B219" t="inlineStr">
        <is>
          <t>SYR</t>
        </is>
      </c>
    </row>
    <row r="220">
      <c r="A220" t="inlineStr">
        <is>
          <t>Taiwan (Province of China)</t>
        </is>
      </c>
      <c r="B220" t="inlineStr">
        <is>
          <t>TWN</t>
        </is>
      </c>
    </row>
    <row r="221">
      <c r="A221" t="inlineStr">
        <is>
          <t>Tajikistan</t>
        </is>
      </c>
      <c r="B221" t="inlineStr">
        <is>
          <t>TJK</t>
        </is>
      </c>
    </row>
    <row r="222">
      <c r="A222" t="inlineStr">
        <is>
          <t>Tanzania</t>
        </is>
      </c>
      <c r="B222" t="inlineStr">
        <is>
          <t>TZA</t>
        </is>
      </c>
    </row>
    <row r="223">
      <c r="A223" t="inlineStr">
        <is>
          <t>Thailand</t>
        </is>
      </c>
      <c r="B223" t="inlineStr">
        <is>
          <t>THA</t>
        </is>
      </c>
    </row>
    <row r="224">
      <c r="A224" t="inlineStr">
        <is>
          <t>Timor-Leste</t>
        </is>
      </c>
      <c r="B224" t="inlineStr">
        <is>
          <t>TLS</t>
        </is>
      </c>
    </row>
    <row r="225">
      <c r="A225" t="inlineStr">
        <is>
          <t>Togo</t>
        </is>
      </c>
      <c r="B225" t="inlineStr">
        <is>
          <t>TGO</t>
        </is>
      </c>
    </row>
    <row r="226">
      <c r="A226" t="inlineStr">
        <is>
          <t>Tokelau</t>
        </is>
      </c>
      <c r="B226" t="inlineStr">
        <is>
          <t>TKL</t>
        </is>
      </c>
    </row>
    <row r="227">
      <c r="A227" t="inlineStr">
        <is>
          <t>Tonga</t>
        </is>
      </c>
      <c r="B227" t="inlineStr">
        <is>
          <t>TON</t>
        </is>
      </c>
    </row>
    <row r="228">
      <c r="A228" t="inlineStr">
        <is>
          <t>Trinidad and Tobago</t>
        </is>
      </c>
      <c r="B228" t="inlineStr">
        <is>
          <t>TTO</t>
        </is>
      </c>
    </row>
    <row r="229">
      <c r="A229" t="inlineStr">
        <is>
          <t>Tunisia</t>
        </is>
      </c>
      <c r="B229" t="inlineStr">
        <is>
          <t>TUN</t>
        </is>
      </c>
    </row>
    <row r="230">
      <c r="A230" t="inlineStr">
        <is>
          <t>Turkey</t>
        </is>
      </c>
      <c r="B230" t="inlineStr">
        <is>
          <t>TUR</t>
        </is>
      </c>
    </row>
    <row r="231">
      <c r="A231" t="inlineStr">
        <is>
          <t>Turkmenistan</t>
        </is>
      </c>
      <c r="B231" t="inlineStr">
        <is>
          <t>TKM</t>
        </is>
      </c>
    </row>
    <row r="232">
      <c r="A232" t="inlineStr">
        <is>
          <t>Turks and Caicos Islands (the)</t>
        </is>
      </c>
      <c r="B232" t="inlineStr">
        <is>
          <t>TCA</t>
        </is>
      </c>
    </row>
    <row r="233">
      <c r="A233" t="inlineStr">
        <is>
          <t>Tuvalu</t>
        </is>
      </c>
      <c r="B233" t="inlineStr">
        <is>
          <t>TUV</t>
        </is>
      </c>
    </row>
    <row r="234">
      <c r="A234" t="inlineStr">
        <is>
          <t>Uganda</t>
        </is>
      </c>
      <c r="B234" t="inlineStr">
        <is>
          <t>UGA</t>
        </is>
      </c>
    </row>
    <row r="235">
      <c r="A235" t="inlineStr">
        <is>
          <t>Ukraine</t>
        </is>
      </c>
      <c r="B235" t="inlineStr">
        <is>
          <t>UKR</t>
        </is>
      </c>
    </row>
    <row r="236">
      <c r="A236" t="inlineStr">
        <is>
          <t>United Arab Emirates (the)</t>
        </is>
      </c>
      <c r="B236" t="inlineStr">
        <is>
          <t>ARE</t>
        </is>
      </c>
    </row>
    <row r="237">
      <c r="A237" t="inlineStr">
        <is>
          <t>United Kingdom</t>
        </is>
      </c>
      <c r="B237" t="inlineStr">
        <is>
          <t>GBR</t>
        </is>
      </c>
    </row>
    <row r="238">
      <c r="A238" t="inlineStr">
        <is>
          <t>United States Minor Outlying Islands (the)</t>
        </is>
      </c>
      <c r="B238" t="inlineStr">
        <is>
          <t>UMI</t>
        </is>
      </c>
    </row>
    <row r="239">
      <c r="A239" t="inlineStr">
        <is>
          <t>United States of America (the)</t>
        </is>
      </c>
      <c r="B239" t="inlineStr">
        <is>
          <t>USA</t>
        </is>
      </c>
    </row>
    <row r="240">
      <c r="A240" t="inlineStr">
        <is>
          <t>Uruguay</t>
        </is>
      </c>
      <c r="B240" t="inlineStr">
        <is>
          <t>URY</t>
        </is>
      </c>
    </row>
    <row r="241">
      <c r="A241" t="inlineStr">
        <is>
          <t>Uzbekistan</t>
        </is>
      </c>
      <c r="B241" t="inlineStr">
        <is>
          <t>UZB</t>
        </is>
      </c>
    </row>
    <row r="242">
      <c r="A242" t="inlineStr">
        <is>
          <t>Vanuatu</t>
        </is>
      </c>
      <c r="B242" t="inlineStr">
        <is>
          <t>VUT</t>
        </is>
      </c>
    </row>
    <row r="243">
      <c r="A243" t="inlineStr">
        <is>
          <t>Venezuela (Bolivarian Republic of)</t>
        </is>
      </c>
      <c r="B243" t="inlineStr">
        <is>
          <t>VEN</t>
        </is>
      </c>
    </row>
    <row r="244">
      <c r="A244" t="inlineStr">
        <is>
          <t>Viet Nam</t>
        </is>
      </c>
      <c r="B244" t="inlineStr">
        <is>
          <t>VNM</t>
        </is>
      </c>
    </row>
    <row r="245">
      <c r="A245" t="inlineStr">
        <is>
          <t>Virgin Islands (British)</t>
        </is>
      </c>
      <c r="B245" t="inlineStr">
        <is>
          <t>VGB</t>
        </is>
      </c>
    </row>
    <row r="246">
      <c r="A246" t="inlineStr">
        <is>
          <t>Virgin Islands (U.S.)</t>
        </is>
      </c>
      <c r="B246" t="inlineStr">
        <is>
          <t>VIR</t>
        </is>
      </c>
    </row>
    <row r="247">
      <c r="A247" t="inlineStr">
        <is>
          <t>Wallis and Futuna</t>
        </is>
      </c>
      <c r="B247" t="inlineStr">
        <is>
          <t>WLF</t>
        </is>
      </c>
    </row>
    <row r="248">
      <c r="A248" t="inlineStr">
        <is>
          <t>Western Sahara</t>
        </is>
      </c>
      <c r="B248" t="inlineStr">
        <is>
          <t>ESH</t>
        </is>
      </c>
    </row>
    <row r="249">
      <c r="A249" t="inlineStr">
        <is>
          <t>Yemen</t>
        </is>
      </c>
      <c r="B249" t="inlineStr">
        <is>
          <t>YEM</t>
        </is>
      </c>
    </row>
    <row r="250">
      <c r="A250" t="inlineStr">
        <is>
          <t>Zambia</t>
        </is>
      </c>
      <c r="B250" t="inlineStr">
        <is>
          <t>ZMB</t>
        </is>
      </c>
    </row>
    <row r="251">
      <c r="A251" t="inlineStr">
        <is>
          <t>Zimbabwe</t>
        </is>
      </c>
      <c r="B251" t="inlineStr">
        <is>
          <t>ZWE</t>
        </is>
      </c>
    </row>
  </sheetData>
  <pageMargins bottom="1" footer="0.5" header="0.5" left="0.75" right="0.75" top="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2022-03-01T21:37:51Z</dcterms:created>
  <dcterms:modified xsi:type="dcterms:W3CDTF">2022-03-01T21:37:51Z</dcterms:modified>
</cp:coreProperties>
</file>